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SingleCells1.xml" ContentType="application/vnd.openxmlformats-officedocument.spreadsheetml.tableSingleCell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C:\Users\chenji\Desktop\Income Averaging\"/>
    </mc:Choice>
  </mc:AlternateContent>
  <xr:revisionPtr revIDLastSave="0" documentId="13_ncr:1_{3953D894-5E55-465E-8BD7-191102476A04}" xr6:coauthVersionLast="47" xr6:coauthVersionMax="47" xr10:uidLastSave="{00000000-0000-0000-0000-000000000000}"/>
  <workbookProtection workbookPassword="C14E" lockStructure="1"/>
  <bookViews>
    <workbookView xWindow="-120" yWindow="-120" windowWidth="29040" windowHeight="15720" tabRatio="877" firstSheet="1" activeTab="1" xr2:uid="{A3688198-A826-4480-AC39-F46956E4B9C0}"/>
  </bookViews>
  <sheets>
    <sheet name="Cover" sheetId="8" r:id="rId1"/>
    <sheet name="Applicant Information" sheetId="6" r:id="rId2"/>
    <sheet name="Building Information" sheetId="7" r:id="rId3"/>
    <sheet name="Unit Distribution" sheetId="11" r:id="rId4"/>
    <sheet name="Development Budget" sheetId="2" r:id="rId5"/>
    <sheet name="Qualified Basis Analysis" sheetId="1" r:id="rId6"/>
    <sheet name="Financing" sheetId="3" r:id="rId7"/>
    <sheet name="Equity" sheetId="9" r:id="rId8"/>
    <sheet name="Sources-Uses" sheetId="14" r:id="rId9"/>
    <sheet name="M&amp;O" sheetId="12" r:id="rId10"/>
    <sheet name="Cash Flow" sheetId="5" state="hidden" r:id="rId11"/>
    <sheet name="Aggregate Basis Calc" sheetId="4" r:id="rId12"/>
    <sheet name="Submission Page" sheetId="10" r:id="rId13"/>
    <sheet name="Exhibit Checklist" sheetId="15" r:id="rId14"/>
    <sheet name="XML Data Output" sheetId="13" state="hidden" r:id="rId15"/>
  </sheets>
  <definedNames>
    <definedName name="_xlnm.Print_Area" localSheetId="1">'Applicant Information'!$A$1:$P$32</definedName>
    <definedName name="_xlnm.Print_Area" localSheetId="2">'Building Information'!$A$1:$U$41</definedName>
    <definedName name="_xlnm.Print_Area" localSheetId="10">'Cash Flow'!$A$1:$O$27</definedName>
    <definedName name="_xlnm.Print_Area" localSheetId="0">Cover!$A$1:$F$32</definedName>
    <definedName name="_xlnm.Print_Area" localSheetId="4">'Development Budget'!$A$1:$CK$71</definedName>
    <definedName name="_xlnm.Print_Area" localSheetId="13">'Exhibit Checklist'!$A$1:$F$29</definedName>
    <definedName name="_xlnm.Print_Area" localSheetId="6">Financing!$A$1:$L$1007</definedName>
    <definedName name="_xlnm.Print_Area" localSheetId="9">'M&amp;O'!$A$1:$D$35</definedName>
    <definedName name="_xlnm.Print_Area" localSheetId="5">'Qualified Basis Analysis'!$A$1:$AT$37</definedName>
    <definedName name="_xlnm.Print_Area" localSheetId="12">'Submission Page'!$B$1:$H$99</definedName>
    <definedName name="_xlnm.Print_Area" localSheetId="3">'Unit Distribution'!$A$1:$AE$24</definedName>
    <definedName name="_xlnm.Print_Titles" localSheetId="4">'Development Budget'!$A:$E</definedName>
    <definedName name="_xlnm.Print_Titles" localSheetId="7">Equity!$A:$F</definedName>
    <definedName name="_xlnm.Print_Titles" localSheetId="5">'Qualified Basis Analysis'!$A:$C</definedName>
    <definedName name="_xlnm.Print_Titles" localSheetId="8">'Sources-Uses'!$A:$A</definedName>
    <definedName name="_xlnm.Print_Titles" localSheetId="3">'Unit Distribution'!$B:$B</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K39" i="2" l="1"/>
  <c r="CK40" i="2"/>
  <c r="CK41" i="2"/>
  <c r="CK42" i="2"/>
  <c r="CK43" i="2"/>
  <c r="CK44" i="2"/>
  <c r="CG39" i="2"/>
  <c r="CG40" i="2"/>
  <c r="CG41" i="2"/>
  <c r="CG42" i="2"/>
  <c r="CG43" i="2"/>
  <c r="CG44" i="2"/>
  <c r="CC39" i="2"/>
  <c r="CC40" i="2"/>
  <c r="CC41" i="2"/>
  <c r="CC42" i="2"/>
  <c r="CC43" i="2"/>
  <c r="CC44" i="2"/>
  <c r="BY39" i="2"/>
  <c r="BY40" i="2"/>
  <c r="BY41" i="2"/>
  <c r="BY42" i="2"/>
  <c r="BY43" i="2"/>
  <c r="BY44" i="2"/>
  <c r="BU39" i="2"/>
  <c r="BU40" i="2"/>
  <c r="BU41" i="2"/>
  <c r="BU42" i="2"/>
  <c r="BU43" i="2"/>
  <c r="BU44" i="2"/>
  <c r="BQ39" i="2"/>
  <c r="BQ40" i="2"/>
  <c r="BQ41" i="2"/>
  <c r="BQ42" i="2"/>
  <c r="BQ43" i="2"/>
  <c r="BQ44" i="2"/>
  <c r="BM39" i="2"/>
  <c r="BM40" i="2"/>
  <c r="BM41" i="2"/>
  <c r="BM42" i="2"/>
  <c r="BM43" i="2"/>
  <c r="BM44" i="2"/>
  <c r="BI39" i="2"/>
  <c r="BI40" i="2"/>
  <c r="BI41" i="2"/>
  <c r="BI42" i="2"/>
  <c r="BI43" i="2"/>
  <c r="BI44" i="2"/>
  <c r="BE39" i="2"/>
  <c r="BE40" i="2"/>
  <c r="BE41" i="2"/>
  <c r="BE42" i="2"/>
  <c r="BE43" i="2"/>
  <c r="I43" i="2" s="1"/>
  <c r="BE44" i="2"/>
  <c r="BA39" i="2"/>
  <c r="BA40" i="2"/>
  <c r="BA41" i="2"/>
  <c r="BA42" i="2"/>
  <c r="BA43" i="2"/>
  <c r="BA44" i="2"/>
  <c r="AW39" i="2"/>
  <c r="AW40" i="2"/>
  <c r="AW41" i="2"/>
  <c r="AW42" i="2"/>
  <c r="AW43" i="2"/>
  <c r="AW44" i="2"/>
  <c r="AS39" i="2"/>
  <c r="I39" i="2" s="1"/>
  <c r="AS40" i="2"/>
  <c r="AS41" i="2"/>
  <c r="AS42" i="2"/>
  <c r="AS43" i="2"/>
  <c r="AS44" i="2"/>
  <c r="AO39" i="2"/>
  <c r="AO40" i="2"/>
  <c r="AO41" i="2"/>
  <c r="AO42" i="2"/>
  <c r="AO43" i="2"/>
  <c r="AO44" i="2"/>
  <c r="AK39" i="2"/>
  <c r="AK40" i="2"/>
  <c r="AK41" i="2"/>
  <c r="AK42" i="2"/>
  <c r="AK43" i="2"/>
  <c r="AK44" i="2"/>
  <c r="AG39" i="2"/>
  <c r="AG40" i="2"/>
  <c r="AG41" i="2"/>
  <c r="AG42" i="2"/>
  <c r="AG43" i="2"/>
  <c r="AG44" i="2"/>
  <c r="AC39" i="2"/>
  <c r="AC40" i="2"/>
  <c r="AC41" i="2"/>
  <c r="AC42" i="2"/>
  <c r="AC43" i="2"/>
  <c r="AC44" i="2"/>
  <c r="Y39" i="2"/>
  <c r="Y40" i="2"/>
  <c r="Y41" i="2"/>
  <c r="Y42" i="2"/>
  <c r="Y43" i="2"/>
  <c r="Y44" i="2"/>
  <c r="I44" i="2" s="1"/>
  <c r="U39" i="2"/>
  <c r="U40" i="2"/>
  <c r="U41" i="2"/>
  <c r="U42" i="2"/>
  <c r="U43" i="2"/>
  <c r="U44" i="2"/>
  <c r="Q39" i="2"/>
  <c r="Q40" i="2"/>
  <c r="Q41" i="2"/>
  <c r="Q42" i="2"/>
  <c r="Q43" i="2"/>
  <c r="Q44" i="2"/>
  <c r="M39" i="2"/>
  <c r="M40" i="2"/>
  <c r="M41" i="2"/>
  <c r="M42" i="2"/>
  <c r="M43" i="2"/>
  <c r="M44" i="2"/>
  <c r="F39" i="2"/>
  <c r="G39" i="2"/>
  <c r="H39" i="2"/>
  <c r="F40" i="2"/>
  <c r="G40" i="2"/>
  <c r="H40" i="2"/>
  <c r="F41" i="2"/>
  <c r="G41" i="2"/>
  <c r="H41" i="2"/>
  <c r="F42" i="2"/>
  <c r="G42" i="2"/>
  <c r="H42" i="2"/>
  <c r="F43" i="2"/>
  <c r="G43" i="2"/>
  <c r="H43" i="2"/>
  <c r="F44" i="2"/>
  <c r="G44" i="2"/>
  <c r="H44" i="2"/>
  <c r="I40" i="2" l="1"/>
  <c r="I42" i="2"/>
  <c r="I41" i="2"/>
  <c r="K7" i="14" l="1"/>
  <c r="H1" i="10"/>
  <c r="C5" i="14"/>
  <c r="C6" i="14"/>
  <c r="C7" i="14"/>
  <c r="D5" i="14"/>
  <c r="D8" i="14" s="1"/>
  <c r="D9" i="14" s="1"/>
  <c r="D6" i="14"/>
  <c r="D7" i="14"/>
  <c r="B7" i="14" s="1"/>
  <c r="E5" i="14"/>
  <c r="E6" i="14"/>
  <c r="E7" i="14"/>
  <c r="F5" i="14"/>
  <c r="F6" i="14"/>
  <c r="F7" i="14"/>
  <c r="G5" i="14"/>
  <c r="G6" i="14"/>
  <c r="G7" i="14"/>
  <c r="H5" i="14"/>
  <c r="H6" i="14"/>
  <c r="H7" i="14"/>
  <c r="I5" i="14"/>
  <c r="I6" i="14"/>
  <c r="I7" i="14"/>
  <c r="J5" i="14"/>
  <c r="J8" i="14" s="1"/>
  <c r="J6" i="14"/>
  <c r="J7" i="14"/>
  <c r="K5" i="14"/>
  <c r="K6" i="14"/>
  <c r="L5" i="14"/>
  <c r="L6" i="14"/>
  <c r="L7" i="14"/>
  <c r="M5" i="14"/>
  <c r="M6" i="14"/>
  <c r="M7" i="14"/>
  <c r="N5" i="14"/>
  <c r="N6" i="14"/>
  <c r="N7" i="14"/>
  <c r="O5" i="14"/>
  <c r="O6" i="14"/>
  <c r="O7" i="14"/>
  <c r="P5" i="14"/>
  <c r="P6" i="14"/>
  <c r="P7" i="14"/>
  <c r="Q5" i="14"/>
  <c r="Q6" i="14"/>
  <c r="Q7" i="14"/>
  <c r="R5" i="14"/>
  <c r="R8" i="14" s="1"/>
  <c r="R9" i="14" s="1"/>
  <c r="R6" i="14"/>
  <c r="R7" i="14"/>
  <c r="S5" i="14"/>
  <c r="S6" i="14"/>
  <c r="S7" i="14"/>
  <c r="T5" i="14"/>
  <c r="T8" i="14" s="1"/>
  <c r="T9" i="14" s="1"/>
  <c r="T6" i="14"/>
  <c r="T7" i="14"/>
  <c r="U5" i="14"/>
  <c r="U6" i="14"/>
  <c r="U7" i="14"/>
  <c r="V5" i="14"/>
  <c r="V6" i="14"/>
  <c r="V7" i="14"/>
  <c r="B24" i="11"/>
  <c r="V4" i="14"/>
  <c r="B23" i="11"/>
  <c r="U4" i="14" s="1"/>
  <c r="B22" i="11"/>
  <c r="T4" i="14"/>
  <c r="B21" i="11"/>
  <c r="S4" i="14"/>
  <c r="B20" i="11"/>
  <c r="B19" i="11"/>
  <c r="Q4" i="14"/>
  <c r="B18" i="11"/>
  <c r="B17" i="11"/>
  <c r="B16" i="11"/>
  <c r="N4" i="14" s="1"/>
  <c r="B15" i="11"/>
  <c r="M4" i="14"/>
  <c r="B14" i="11"/>
  <c r="B13" i="11"/>
  <c r="K4" i="14" s="1"/>
  <c r="B12" i="11"/>
  <c r="J4" i="14"/>
  <c r="B11" i="11"/>
  <c r="B10" i="11"/>
  <c r="H4" i="14"/>
  <c r="B9" i="11"/>
  <c r="G4" i="14" s="1"/>
  <c r="B8" i="11"/>
  <c r="B7" i="11"/>
  <c r="E4" i="14" s="1"/>
  <c r="B6" i="11"/>
  <c r="D4" i="14" s="1"/>
  <c r="B5" i="11"/>
  <c r="D195" i="13"/>
  <c r="D194" i="13"/>
  <c r="D193" i="13"/>
  <c r="D189" i="13"/>
  <c r="CQ676" i="13" s="1"/>
  <c r="D192" i="13"/>
  <c r="D191" i="13"/>
  <c r="AL117" i="13"/>
  <c r="CQ787" i="13"/>
  <c r="D190" i="13"/>
  <c r="CQ739" i="13"/>
  <c r="D188" i="13"/>
  <c r="CQ658" i="13"/>
  <c r="CQ643" i="13"/>
  <c r="CQ628" i="13"/>
  <c r="D187" i="13"/>
  <c r="CQ610" i="13" s="1"/>
  <c r="D186" i="13"/>
  <c r="AM9" i="13"/>
  <c r="CI2" i="13"/>
  <c r="BS2" i="13"/>
  <c r="BG2" i="13"/>
  <c r="BH2" i="13" s="1"/>
  <c r="D185" i="13"/>
  <c r="AU2" i="13" s="1"/>
  <c r="D184" i="13"/>
  <c r="CQ436" i="13" s="1"/>
  <c r="D183" i="13"/>
  <c r="AM2" i="13"/>
  <c r="D182" i="13"/>
  <c r="D181" i="13"/>
  <c r="AE2" i="13"/>
  <c r="G4" i="13"/>
  <c r="BA1" i="13" s="1"/>
  <c r="BX1" i="13"/>
  <c r="D180" i="13"/>
  <c r="CQ274" i="13"/>
  <c r="AB1" i="13"/>
  <c r="D179" i="13"/>
  <c r="D178" i="13"/>
  <c r="AJ117" i="13"/>
  <c r="AF117" i="13"/>
  <c r="Z117" i="13"/>
  <c r="V117" i="13"/>
  <c r="R117" i="13"/>
  <c r="D177" i="13"/>
  <c r="D176" i="13"/>
  <c r="CQ51" i="13" s="1"/>
  <c r="AL126" i="13"/>
  <c r="AJ126" i="13"/>
  <c r="AF126" i="13"/>
  <c r="AB126" i="13"/>
  <c r="Z126" i="13"/>
  <c r="V126" i="13"/>
  <c r="R126" i="13"/>
  <c r="P126" i="13"/>
  <c r="CQ514" i="13"/>
  <c r="CQ499" i="13"/>
  <c r="CQ484" i="13"/>
  <c r="CQ418" i="13"/>
  <c r="CQ403" i="13"/>
  <c r="CQ388" i="13"/>
  <c r="CQ340" i="13"/>
  <c r="CQ322" i="13"/>
  <c r="CQ307" i="13"/>
  <c r="CQ292" i="13"/>
  <c r="CQ244" i="13"/>
  <c r="CQ114" i="13"/>
  <c r="P2" i="13"/>
  <c r="C11" i="13"/>
  <c r="S177" i="13"/>
  <c r="S178" i="13"/>
  <c r="S179" i="13"/>
  <c r="S180" i="13"/>
  <c r="S181" i="13"/>
  <c r="S182" i="13"/>
  <c r="S183" i="13"/>
  <c r="S184" i="13"/>
  <c r="S185" i="13"/>
  <c r="S186" i="13"/>
  <c r="S187" i="13"/>
  <c r="S188" i="13"/>
  <c r="S189" i="13"/>
  <c r="S190" i="13"/>
  <c r="S191" i="13"/>
  <c r="S192" i="13"/>
  <c r="S193" i="13"/>
  <c r="S194" i="13"/>
  <c r="S195" i="13"/>
  <c r="S176" i="13"/>
  <c r="P177" i="13"/>
  <c r="P178" i="13"/>
  <c r="P179" i="13"/>
  <c r="P180" i="13"/>
  <c r="P181" i="13"/>
  <c r="P182" i="13"/>
  <c r="P183" i="13"/>
  <c r="P184" i="13"/>
  <c r="P185" i="13"/>
  <c r="P186" i="13"/>
  <c r="P187" i="13"/>
  <c r="P188" i="13"/>
  <c r="P189" i="13"/>
  <c r="P190" i="13"/>
  <c r="P191" i="13"/>
  <c r="P192" i="13"/>
  <c r="P193" i="13"/>
  <c r="P194" i="13"/>
  <c r="P195" i="13"/>
  <c r="P176" i="13"/>
  <c r="M176" i="13"/>
  <c r="M177" i="13"/>
  <c r="M178" i="13"/>
  <c r="M179" i="13"/>
  <c r="M180" i="13"/>
  <c r="M181" i="13"/>
  <c r="M182" i="13"/>
  <c r="M183" i="13"/>
  <c r="M184" i="13"/>
  <c r="M185" i="13"/>
  <c r="M186" i="13"/>
  <c r="M187" i="13"/>
  <c r="M188" i="13"/>
  <c r="M189" i="13"/>
  <c r="M190" i="13"/>
  <c r="M191" i="13"/>
  <c r="M192" i="13"/>
  <c r="M193" i="13"/>
  <c r="M194" i="13"/>
  <c r="M195" i="13"/>
  <c r="CQ882" i="13"/>
  <c r="CQ690" i="13"/>
  <c r="CQ594" i="13"/>
  <c r="CQ306" i="13"/>
  <c r="CQ113" i="13"/>
  <c r="CQ17" i="13"/>
  <c r="D20" i="1"/>
  <c r="F20" i="1" s="1"/>
  <c r="E20" i="1"/>
  <c r="AT26" i="1"/>
  <c r="AR26" i="1"/>
  <c r="AP26" i="1"/>
  <c r="AP121" i="13"/>
  <c r="AN26" i="1"/>
  <c r="AL26" i="1"/>
  <c r="AJ26" i="1"/>
  <c r="AH26" i="1"/>
  <c r="AF26" i="1"/>
  <c r="AD26" i="1"/>
  <c r="AB26" i="1"/>
  <c r="Z26" i="1"/>
  <c r="X26" i="1"/>
  <c r="V26" i="1"/>
  <c r="T26" i="1"/>
  <c r="R26" i="1"/>
  <c r="R121" i="13"/>
  <c r="P26" i="1"/>
  <c r="N26" i="1"/>
  <c r="L26" i="1"/>
  <c r="J26" i="1"/>
  <c r="H26" i="1"/>
  <c r="AE6" i="11"/>
  <c r="AF203" i="13" s="1"/>
  <c r="AE7" i="11"/>
  <c r="AE8" i="11"/>
  <c r="AE9" i="11"/>
  <c r="AE10" i="11"/>
  <c r="AE11" i="11"/>
  <c r="AE12" i="11"/>
  <c r="AF209" i="13"/>
  <c r="AE13" i="11"/>
  <c r="AE14" i="11"/>
  <c r="AE15" i="11"/>
  <c r="AE16" i="11"/>
  <c r="AE17" i="11"/>
  <c r="AE18" i="11"/>
  <c r="AF215" i="13" s="1"/>
  <c r="AE19" i="11"/>
  <c r="AE20" i="11"/>
  <c r="AE21" i="11"/>
  <c r="AE22" i="11"/>
  <c r="AE23" i="11"/>
  <c r="AE24" i="11"/>
  <c r="AF221" i="13"/>
  <c r="AE5" i="11"/>
  <c r="AJ206" i="13"/>
  <c r="AJ207" i="13"/>
  <c r="AJ209" i="13"/>
  <c r="AJ210" i="13"/>
  <c r="AJ211" i="13"/>
  <c r="AJ214" i="13"/>
  <c r="AJ216" i="13"/>
  <c r="AJ217" i="13"/>
  <c r="AH211" i="13"/>
  <c r="AH205" i="13"/>
  <c r="X187" i="13"/>
  <c r="X181" i="13"/>
  <c r="N125" i="13"/>
  <c r="Z125" i="13"/>
  <c r="AR116" i="13"/>
  <c r="AF116" i="13"/>
  <c r="H116" i="13"/>
  <c r="AL99" i="13"/>
  <c r="N99" i="13"/>
  <c r="CE1" i="13"/>
  <c r="AI1" i="13"/>
  <c r="O2" i="13"/>
  <c r="C139" i="13"/>
  <c r="A4" i="13" s="1"/>
  <c r="K7" i="13"/>
  <c r="K8" i="13"/>
  <c r="K9" i="13"/>
  <c r="K10" i="13"/>
  <c r="K11" i="13"/>
  <c r="K14" i="13"/>
  <c r="K15" i="13"/>
  <c r="K16" i="13"/>
  <c r="K17" i="13"/>
  <c r="K18" i="13"/>
  <c r="K19" i="13"/>
  <c r="K20" i="13"/>
  <c r="K21" i="13"/>
  <c r="K22" i="13"/>
  <c r="K23" i="13"/>
  <c r="K24" i="13"/>
  <c r="K25" i="13"/>
  <c r="K26" i="13"/>
  <c r="K27" i="13"/>
  <c r="K28" i="13"/>
  <c r="K29" i="13"/>
  <c r="K30" i="13"/>
  <c r="K31" i="13"/>
  <c r="K32" i="13"/>
  <c r="K33" i="13"/>
  <c r="K34" i="13"/>
  <c r="K35" i="13"/>
  <c r="K36" i="13"/>
  <c r="K37" i="13"/>
  <c r="K38" i="13"/>
  <c r="K39" i="13"/>
  <c r="K40" i="13"/>
  <c r="K41" i="13"/>
  <c r="K44" i="13"/>
  <c r="K45" i="13"/>
  <c r="K48" i="13"/>
  <c r="K49" i="13"/>
  <c r="K50" i="13"/>
  <c r="K51" i="13"/>
  <c r="K52" i="13"/>
  <c r="K53" i="13"/>
  <c r="K54" i="13"/>
  <c r="K55" i="13"/>
  <c r="K56" i="13"/>
  <c r="K57" i="13"/>
  <c r="K60" i="13"/>
  <c r="K61" i="13"/>
  <c r="K62" i="13"/>
  <c r="L7" i="13"/>
  <c r="L8" i="13"/>
  <c r="L9" i="13"/>
  <c r="L10" i="13"/>
  <c r="L11" i="13"/>
  <c r="L14" i="13"/>
  <c r="L15" i="13"/>
  <c r="L16" i="13"/>
  <c r="L17" i="13"/>
  <c r="L18" i="13"/>
  <c r="L19" i="13"/>
  <c r="L20" i="13"/>
  <c r="L21" i="13"/>
  <c r="L22" i="13"/>
  <c r="L23" i="13"/>
  <c r="L24" i="13"/>
  <c r="L25" i="13"/>
  <c r="L26" i="13"/>
  <c r="L27" i="13"/>
  <c r="L28" i="13"/>
  <c r="L29" i="13"/>
  <c r="L30" i="13"/>
  <c r="L31" i="13"/>
  <c r="L32" i="13"/>
  <c r="L33" i="13"/>
  <c r="L34" i="13"/>
  <c r="L35" i="13"/>
  <c r="L36" i="13"/>
  <c r="L37" i="13"/>
  <c r="L38" i="13"/>
  <c r="L39" i="13"/>
  <c r="L40" i="13"/>
  <c r="L41" i="13"/>
  <c r="L44" i="13"/>
  <c r="L45" i="13"/>
  <c r="L48" i="13"/>
  <c r="L49" i="13"/>
  <c r="L50" i="13"/>
  <c r="L58" i="13" s="1"/>
  <c r="L51" i="13"/>
  <c r="L52" i="13"/>
  <c r="L53" i="13"/>
  <c r="L54" i="13"/>
  <c r="L55" i="13"/>
  <c r="L56" i="13"/>
  <c r="H56" i="13" s="1"/>
  <c r="L57" i="13"/>
  <c r="L60" i="13"/>
  <c r="L61" i="13"/>
  <c r="L62" i="13"/>
  <c r="O7" i="13"/>
  <c r="O8" i="13"/>
  <c r="Q8" i="13" s="1"/>
  <c r="O9" i="13"/>
  <c r="O10" i="13"/>
  <c r="O11" i="13"/>
  <c r="O14" i="13"/>
  <c r="O15" i="13"/>
  <c r="O16" i="13"/>
  <c r="O17" i="13"/>
  <c r="O18" i="13"/>
  <c r="O19" i="13"/>
  <c r="O20" i="13"/>
  <c r="O21" i="13"/>
  <c r="O22" i="13"/>
  <c r="Q22" i="13" s="1"/>
  <c r="O23" i="13"/>
  <c r="O24" i="13"/>
  <c r="O25" i="13"/>
  <c r="O26" i="13"/>
  <c r="O27" i="13"/>
  <c r="O28" i="13"/>
  <c r="Q28" i="13" s="1"/>
  <c r="O29" i="13"/>
  <c r="O30" i="13"/>
  <c r="O31" i="13"/>
  <c r="O32" i="13"/>
  <c r="O33" i="13"/>
  <c r="O34" i="13"/>
  <c r="Q34" i="13" s="1"/>
  <c r="O35" i="13"/>
  <c r="O36" i="13"/>
  <c r="O37" i="13"/>
  <c r="O38" i="13"/>
  <c r="O39" i="13"/>
  <c r="O40" i="13"/>
  <c r="Q40" i="13" s="1"/>
  <c r="O41" i="13"/>
  <c r="O44" i="13"/>
  <c r="O46" i="13"/>
  <c r="O45" i="13"/>
  <c r="O48" i="13"/>
  <c r="O49" i="13"/>
  <c r="O50" i="13"/>
  <c r="O51" i="13"/>
  <c r="O52" i="13"/>
  <c r="O53" i="13"/>
  <c r="O54" i="13"/>
  <c r="O55" i="13"/>
  <c r="O56" i="13"/>
  <c r="O57" i="13"/>
  <c r="O60" i="13"/>
  <c r="O61" i="13"/>
  <c r="O62" i="13"/>
  <c r="P7" i="13"/>
  <c r="P12" i="13" s="1"/>
  <c r="P8" i="13"/>
  <c r="P9" i="13"/>
  <c r="P10" i="13"/>
  <c r="P11" i="13"/>
  <c r="P14" i="13"/>
  <c r="Q14" i="13" s="1"/>
  <c r="P15" i="13"/>
  <c r="P16" i="13"/>
  <c r="P17" i="13"/>
  <c r="P18" i="13"/>
  <c r="P19" i="13"/>
  <c r="P20" i="13"/>
  <c r="Q20" i="13" s="1"/>
  <c r="P21" i="13"/>
  <c r="P22" i="13"/>
  <c r="P23" i="13"/>
  <c r="P24" i="13"/>
  <c r="P25" i="13"/>
  <c r="P26" i="13"/>
  <c r="Q26" i="13" s="1"/>
  <c r="P27" i="13"/>
  <c r="P28" i="13"/>
  <c r="P29" i="13"/>
  <c r="P30" i="13"/>
  <c r="P31" i="13"/>
  <c r="P32" i="13"/>
  <c r="Q32" i="13" s="1"/>
  <c r="P33" i="13"/>
  <c r="P34" i="13"/>
  <c r="P35" i="13"/>
  <c r="P36" i="13"/>
  <c r="P37" i="13"/>
  <c r="P38" i="13"/>
  <c r="Q38" i="13" s="1"/>
  <c r="P39" i="13"/>
  <c r="P40" i="13"/>
  <c r="P41" i="13"/>
  <c r="P44" i="13"/>
  <c r="P45" i="13"/>
  <c r="P48" i="13"/>
  <c r="P49" i="13"/>
  <c r="P50" i="13"/>
  <c r="P51" i="13"/>
  <c r="Q51" i="13" s="1"/>
  <c r="P52" i="13"/>
  <c r="P53" i="13"/>
  <c r="P54" i="13"/>
  <c r="P55" i="13"/>
  <c r="P56" i="13"/>
  <c r="P57" i="13"/>
  <c r="P60" i="13"/>
  <c r="P61" i="13"/>
  <c r="P62" i="13"/>
  <c r="S7" i="13"/>
  <c r="S12" i="13" s="1"/>
  <c r="S8" i="13"/>
  <c r="S9" i="13"/>
  <c r="S10" i="13"/>
  <c r="S11" i="13"/>
  <c r="S14" i="13"/>
  <c r="S15" i="13"/>
  <c r="S16" i="13"/>
  <c r="S17" i="13"/>
  <c r="S18" i="13"/>
  <c r="S19" i="13"/>
  <c r="S20" i="13"/>
  <c r="S21" i="13"/>
  <c r="S22" i="13"/>
  <c r="S23" i="13"/>
  <c r="S24" i="13"/>
  <c r="S25" i="13"/>
  <c r="S26" i="13"/>
  <c r="S27" i="13"/>
  <c r="S28" i="13"/>
  <c r="S29" i="13"/>
  <c r="S30" i="13"/>
  <c r="S31" i="13"/>
  <c r="S32" i="13"/>
  <c r="S33" i="13"/>
  <c r="S34" i="13"/>
  <c r="S35" i="13"/>
  <c r="S36" i="13"/>
  <c r="S37" i="13"/>
  <c r="S38" i="13"/>
  <c r="S39" i="13"/>
  <c r="S40" i="13"/>
  <c r="S41" i="13"/>
  <c r="S44" i="13"/>
  <c r="S45" i="13"/>
  <c r="S48" i="13"/>
  <c r="S49" i="13"/>
  <c r="U49" i="13" s="1"/>
  <c r="S50" i="13"/>
  <c r="S51" i="13"/>
  <c r="S52" i="13"/>
  <c r="S53" i="13"/>
  <c r="S54" i="13"/>
  <c r="S55" i="13"/>
  <c r="U55" i="13" s="1"/>
  <c r="S56" i="13"/>
  <c r="S57" i="13"/>
  <c r="S60" i="13"/>
  <c r="S61" i="13"/>
  <c r="S62" i="13"/>
  <c r="T7" i="13"/>
  <c r="T8" i="13"/>
  <c r="T9" i="13"/>
  <c r="T10" i="13"/>
  <c r="T11" i="13"/>
  <c r="T14" i="13"/>
  <c r="T15" i="13"/>
  <c r="T16" i="13"/>
  <c r="T17" i="13"/>
  <c r="T18" i="13"/>
  <c r="T19" i="13"/>
  <c r="T20" i="13"/>
  <c r="T21" i="13"/>
  <c r="T22" i="13"/>
  <c r="T23" i="13"/>
  <c r="T24" i="13"/>
  <c r="T25" i="13"/>
  <c r="U25" i="13" s="1"/>
  <c r="T26" i="13"/>
  <c r="U26" i="13" s="1"/>
  <c r="T27" i="13"/>
  <c r="T28" i="13"/>
  <c r="T29" i="13"/>
  <c r="T30" i="13"/>
  <c r="T31" i="13"/>
  <c r="T32" i="13"/>
  <c r="T33" i="13"/>
  <c r="T34" i="13"/>
  <c r="U34" i="13" s="1"/>
  <c r="T35" i="13"/>
  <c r="T36" i="13"/>
  <c r="T37" i="13"/>
  <c r="T38" i="13"/>
  <c r="T39" i="13"/>
  <c r="T40" i="13"/>
  <c r="U40" i="13" s="1"/>
  <c r="T41" i="13"/>
  <c r="T44" i="13"/>
  <c r="T45" i="13"/>
  <c r="T46" i="13"/>
  <c r="T48" i="13"/>
  <c r="T49" i="13"/>
  <c r="T50" i="13"/>
  <c r="T51" i="13"/>
  <c r="T52" i="13"/>
  <c r="U52" i="13" s="1"/>
  <c r="T53" i="13"/>
  <c r="T54" i="13"/>
  <c r="T55" i="13"/>
  <c r="T56" i="13"/>
  <c r="T57" i="13"/>
  <c r="T60" i="13"/>
  <c r="T61" i="13"/>
  <c r="T62" i="13"/>
  <c r="W7" i="13"/>
  <c r="W8" i="13"/>
  <c r="W9" i="13"/>
  <c r="W10" i="13"/>
  <c r="W11" i="13"/>
  <c r="W14" i="13"/>
  <c r="W15" i="13"/>
  <c r="W16" i="13"/>
  <c r="W17" i="13"/>
  <c r="W18" i="13"/>
  <c r="W19" i="13"/>
  <c r="W20" i="13"/>
  <c r="W21" i="13"/>
  <c r="W22" i="13"/>
  <c r="W23" i="13"/>
  <c r="W24" i="13"/>
  <c r="W25" i="13"/>
  <c r="W26" i="13"/>
  <c r="W27" i="13"/>
  <c r="W28" i="13"/>
  <c r="W29" i="13"/>
  <c r="W30" i="13"/>
  <c r="W31" i="13"/>
  <c r="W32" i="13"/>
  <c r="W33" i="13"/>
  <c r="W34" i="13"/>
  <c r="W35" i="13"/>
  <c r="W36" i="13"/>
  <c r="W37" i="13"/>
  <c r="W38" i="13"/>
  <c r="W39" i="13"/>
  <c r="W40" i="13"/>
  <c r="W41" i="13"/>
  <c r="W44" i="13"/>
  <c r="W45" i="13"/>
  <c r="W46" i="13" s="1"/>
  <c r="W48" i="13"/>
  <c r="W49" i="13"/>
  <c r="W50" i="13"/>
  <c r="W51" i="13"/>
  <c r="W52" i="13"/>
  <c r="W53" i="13"/>
  <c r="W54" i="13"/>
  <c r="W55" i="13"/>
  <c r="W56" i="13"/>
  <c r="W57" i="13"/>
  <c r="W60" i="13"/>
  <c r="W61" i="13"/>
  <c r="W62" i="13"/>
  <c r="X7" i="13"/>
  <c r="X8" i="13"/>
  <c r="X9" i="13"/>
  <c r="X10" i="13"/>
  <c r="Y10" i="13" s="1"/>
  <c r="X11" i="13"/>
  <c r="X14" i="13"/>
  <c r="X15" i="13"/>
  <c r="X16" i="13"/>
  <c r="X17" i="13"/>
  <c r="X18" i="13"/>
  <c r="Y18" i="13" s="1"/>
  <c r="X19" i="13"/>
  <c r="X20" i="13"/>
  <c r="X21" i="13"/>
  <c r="X22" i="13"/>
  <c r="X23" i="13"/>
  <c r="X24" i="13"/>
  <c r="X25" i="13"/>
  <c r="X26" i="13"/>
  <c r="X27" i="13"/>
  <c r="X28" i="13"/>
  <c r="X29" i="13"/>
  <c r="X30" i="13"/>
  <c r="Y30" i="13" s="1"/>
  <c r="X31" i="13"/>
  <c r="X32" i="13"/>
  <c r="X33" i="13"/>
  <c r="X34" i="13"/>
  <c r="X35" i="13"/>
  <c r="Y35" i="13" s="1"/>
  <c r="X36" i="13"/>
  <c r="Y36" i="13" s="1"/>
  <c r="X37" i="13"/>
  <c r="X38" i="13"/>
  <c r="X39" i="13"/>
  <c r="X40" i="13"/>
  <c r="X41" i="13"/>
  <c r="Y41" i="13" s="1"/>
  <c r="X44" i="13"/>
  <c r="X45" i="13"/>
  <c r="X48" i="13"/>
  <c r="X49" i="13"/>
  <c r="X50" i="13"/>
  <c r="X51" i="13"/>
  <c r="X52" i="13"/>
  <c r="X53" i="13"/>
  <c r="X54" i="13"/>
  <c r="X55" i="13"/>
  <c r="Y55" i="13" s="1"/>
  <c r="X56" i="13"/>
  <c r="X57" i="13"/>
  <c r="X60" i="13"/>
  <c r="X61" i="13"/>
  <c r="X62" i="13"/>
  <c r="AA7" i="13"/>
  <c r="AA8" i="13"/>
  <c r="AA9" i="13"/>
  <c r="AA10" i="13"/>
  <c r="AA11" i="13"/>
  <c r="AA14" i="13"/>
  <c r="AA15" i="13"/>
  <c r="AA16" i="13"/>
  <c r="AA17" i="13"/>
  <c r="AA18" i="13"/>
  <c r="AA19" i="13"/>
  <c r="AA20" i="13"/>
  <c r="AC20" i="13" s="1"/>
  <c r="AA21" i="13"/>
  <c r="AA22" i="13"/>
  <c r="AA23" i="13"/>
  <c r="AA24" i="13"/>
  <c r="AA25" i="13"/>
  <c r="AA26" i="13"/>
  <c r="AA27" i="13"/>
  <c r="AA28" i="13"/>
  <c r="AA29" i="13"/>
  <c r="AA30" i="13"/>
  <c r="AA31" i="13"/>
  <c r="AA32" i="13"/>
  <c r="AA33" i="13"/>
  <c r="AA34" i="13"/>
  <c r="AA35" i="13"/>
  <c r="AA36" i="13"/>
  <c r="AA37" i="13"/>
  <c r="AA38" i="13"/>
  <c r="AA39" i="13"/>
  <c r="AA40" i="13"/>
  <c r="AA41" i="13"/>
  <c r="AA44" i="13"/>
  <c r="AA45" i="13"/>
  <c r="AA48" i="13"/>
  <c r="AA49" i="13"/>
  <c r="AA50" i="13"/>
  <c r="AA51" i="13"/>
  <c r="AA52" i="13"/>
  <c r="AA53" i="13"/>
  <c r="AA54" i="13"/>
  <c r="AA55" i="13"/>
  <c r="AA56" i="13"/>
  <c r="AA57" i="13"/>
  <c r="AA60" i="13"/>
  <c r="AA61" i="13"/>
  <c r="AA62" i="13"/>
  <c r="AB7" i="13"/>
  <c r="AB8" i="13"/>
  <c r="AB9" i="13"/>
  <c r="AB10" i="13"/>
  <c r="AB11" i="13"/>
  <c r="AB14" i="13"/>
  <c r="AB42" i="13" s="1"/>
  <c r="AB15" i="13"/>
  <c r="AB16" i="13"/>
  <c r="AB17" i="13"/>
  <c r="AB18" i="13"/>
  <c r="AB19" i="13"/>
  <c r="AB20" i="13"/>
  <c r="AB21" i="13"/>
  <c r="AB22" i="13"/>
  <c r="AB23" i="13"/>
  <c r="AB24" i="13"/>
  <c r="AB25" i="13"/>
  <c r="AB26" i="13"/>
  <c r="AB27" i="13"/>
  <c r="AB28" i="13"/>
  <c r="AB29" i="13"/>
  <c r="AB30" i="13"/>
  <c r="AB31" i="13"/>
  <c r="AB32" i="13"/>
  <c r="AB33" i="13"/>
  <c r="AB34" i="13"/>
  <c r="AB35" i="13"/>
  <c r="AB36" i="13"/>
  <c r="AB37" i="13"/>
  <c r="AB38" i="13"/>
  <c r="AB39" i="13"/>
  <c r="AB40" i="13"/>
  <c r="AB41" i="13"/>
  <c r="AB44" i="13"/>
  <c r="AB45" i="13"/>
  <c r="AB48" i="13"/>
  <c r="AB49" i="13"/>
  <c r="AB50" i="13"/>
  <c r="AB51" i="13"/>
  <c r="AB52" i="13"/>
  <c r="AB53" i="13"/>
  <c r="AC53" i="13" s="1"/>
  <c r="AB54" i="13"/>
  <c r="AB55" i="13"/>
  <c r="AB56" i="13"/>
  <c r="AB57" i="13"/>
  <c r="AB60" i="13"/>
  <c r="AB61" i="13"/>
  <c r="AB62" i="13"/>
  <c r="AE7" i="13"/>
  <c r="AE8" i="13"/>
  <c r="AE9" i="13"/>
  <c r="AE10" i="13"/>
  <c r="AE11" i="13"/>
  <c r="AE14" i="13"/>
  <c r="AG14" i="13" s="1"/>
  <c r="AE15" i="13"/>
  <c r="AE16" i="13"/>
  <c r="AE17" i="13"/>
  <c r="AE18" i="13"/>
  <c r="AE19" i="13"/>
  <c r="AE20" i="13"/>
  <c r="AG20" i="13" s="1"/>
  <c r="AE21" i="13"/>
  <c r="AE22" i="13"/>
  <c r="AE23" i="13"/>
  <c r="AE24" i="13"/>
  <c r="AE25" i="13"/>
  <c r="AE26" i="13"/>
  <c r="AE27" i="13"/>
  <c r="AE28" i="13"/>
  <c r="AE29" i="13"/>
  <c r="AE30" i="13"/>
  <c r="AE31" i="13"/>
  <c r="AE32" i="13"/>
  <c r="AE33" i="13"/>
  <c r="AE34" i="13"/>
  <c r="AE35" i="13"/>
  <c r="AE36" i="13"/>
  <c r="AE37" i="13"/>
  <c r="AE38" i="13"/>
  <c r="AE39" i="13"/>
  <c r="AE40" i="13"/>
  <c r="AE41" i="13"/>
  <c r="AE44" i="13"/>
  <c r="AE45" i="13"/>
  <c r="AE48" i="13"/>
  <c r="AE49" i="13"/>
  <c r="AE50" i="13"/>
  <c r="AE51" i="13"/>
  <c r="AE52" i="13"/>
  <c r="AE53" i="13"/>
  <c r="AE54" i="13"/>
  <c r="AE55" i="13"/>
  <c r="AE56" i="13"/>
  <c r="AE57" i="13"/>
  <c r="AE60" i="13"/>
  <c r="AE61" i="13"/>
  <c r="AE62" i="13"/>
  <c r="AF7" i="13"/>
  <c r="AF8" i="13"/>
  <c r="AF9" i="13"/>
  <c r="AF10" i="13"/>
  <c r="AF11" i="13"/>
  <c r="AF14" i="13"/>
  <c r="AF15" i="13"/>
  <c r="AF16" i="13"/>
  <c r="AF17" i="13"/>
  <c r="AF18" i="13"/>
  <c r="AF19" i="13"/>
  <c r="AG19" i="13" s="1"/>
  <c r="AF20" i="13"/>
  <c r="AF21" i="13"/>
  <c r="AF22" i="13"/>
  <c r="AF23" i="13"/>
  <c r="AF24" i="13"/>
  <c r="AF25" i="13"/>
  <c r="AF26" i="13"/>
  <c r="AF27" i="13"/>
  <c r="AF28" i="13"/>
  <c r="AF29" i="13"/>
  <c r="AF30" i="13"/>
  <c r="AF31" i="13"/>
  <c r="AG31" i="13" s="1"/>
  <c r="AF32" i="13"/>
  <c r="AF33" i="13"/>
  <c r="AF34" i="13"/>
  <c r="AF35" i="13"/>
  <c r="AF36" i="13"/>
  <c r="AF37" i="13"/>
  <c r="AF38" i="13"/>
  <c r="AF39" i="13"/>
  <c r="AF40" i="13"/>
  <c r="AF41" i="13"/>
  <c r="AF44" i="13"/>
  <c r="AF45" i="13"/>
  <c r="AF48" i="13"/>
  <c r="AG48" i="13" s="1"/>
  <c r="AF49" i="13"/>
  <c r="AF50" i="13"/>
  <c r="AF51" i="13"/>
  <c r="AF52" i="13"/>
  <c r="AF53" i="13"/>
  <c r="AF54" i="13"/>
  <c r="AF55" i="13"/>
  <c r="AF56" i="13"/>
  <c r="AF57" i="13"/>
  <c r="AF60" i="13"/>
  <c r="AG60" i="13" s="1"/>
  <c r="AF61" i="13"/>
  <c r="AF62" i="13"/>
  <c r="AG62" i="13" s="1"/>
  <c r="AI7" i="13"/>
  <c r="AI8" i="13"/>
  <c r="AI9" i="13"/>
  <c r="AI10" i="13"/>
  <c r="AI11" i="13"/>
  <c r="AI14" i="13"/>
  <c r="AK14" i="13" s="1"/>
  <c r="AI15" i="13"/>
  <c r="AI16" i="13"/>
  <c r="AI17" i="13"/>
  <c r="AI18" i="13"/>
  <c r="AI19" i="13"/>
  <c r="AI20" i="13"/>
  <c r="AI21" i="13"/>
  <c r="AI22" i="13"/>
  <c r="AI23" i="13"/>
  <c r="AI24" i="13"/>
  <c r="AI25" i="13"/>
  <c r="AI26" i="13"/>
  <c r="AI27" i="13"/>
  <c r="AI28" i="13"/>
  <c r="AI29" i="13"/>
  <c r="AI30" i="13"/>
  <c r="AI31" i="13"/>
  <c r="AI32" i="13"/>
  <c r="AI33" i="13"/>
  <c r="AI34" i="13"/>
  <c r="AI35" i="13"/>
  <c r="AI36" i="13"/>
  <c r="AI37" i="13"/>
  <c r="AI38" i="13"/>
  <c r="AI39" i="13"/>
  <c r="AI40" i="13"/>
  <c r="AI41" i="13"/>
  <c r="AI44" i="13"/>
  <c r="AI45" i="13"/>
  <c r="AI48" i="13"/>
  <c r="AK48" i="13" s="1"/>
  <c r="AI49" i="13"/>
  <c r="AI50" i="13"/>
  <c r="AI51" i="13"/>
  <c r="AI52" i="13"/>
  <c r="AI53" i="13"/>
  <c r="AI54" i="13"/>
  <c r="AI55" i="13"/>
  <c r="AI56" i="13"/>
  <c r="AI57" i="13"/>
  <c r="AI60" i="13"/>
  <c r="AI61" i="13"/>
  <c r="AI62" i="13"/>
  <c r="AJ7" i="13"/>
  <c r="AJ8" i="13"/>
  <c r="AJ9" i="13"/>
  <c r="AJ10" i="13"/>
  <c r="AJ11" i="13"/>
  <c r="AJ14" i="13"/>
  <c r="AJ15" i="13"/>
  <c r="AJ16" i="13"/>
  <c r="AJ17" i="13"/>
  <c r="AJ18" i="13"/>
  <c r="AJ19" i="13"/>
  <c r="AJ20" i="13"/>
  <c r="AJ21" i="13"/>
  <c r="AJ22" i="13"/>
  <c r="AJ23" i="13"/>
  <c r="AJ24" i="13"/>
  <c r="AK24" i="13" s="1"/>
  <c r="AJ25" i="13"/>
  <c r="AJ26" i="13"/>
  <c r="AJ27" i="13"/>
  <c r="AJ28" i="13"/>
  <c r="AJ29" i="13"/>
  <c r="AJ30" i="13"/>
  <c r="AJ31" i="13"/>
  <c r="H31" i="13" s="1"/>
  <c r="AJ32" i="13"/>
  <c r="AJ33" i="13"/>
  <c r="AJ34" i="13"/>
  <c r="AJ35" i="13"/>
  <c r="AJ36" i="13"/>
  <c r="AJ37" i="13"/>
  <c r="H37" i="13" s="1"/>
  <c r="AJ38" i="13"/>
  <c r="AJ39" i="13"/>
  <c r="AJ40" i="13"/>
  <c r="AJ41" i="13"/>
  <c r="AJ44" i="13"/>
  <c r="AK44" i="13" s="1"/>
  <c r="AJ45" i="13"/>
  <c r="AJ46" i="13" s="1"/>
  <c r="AJ48" i="13"/>
  <c r="AJ49" i="13"/>
  <c r="AJ50" i="13"/>
  <c r="AJ51" i="13"/>
  <c r="AJ52" i="13"/>
  <c r="AJ53" i="13"/>
  <c r="AJ54" i="13"/>
  <c r="AJ55" i="13"/>
  <c r="AJ56" i="13"/>
  <c r="AJ57" i="13"/>
  <c r="AJ60" i="13"/>
  <c r="AJ61" i="13"/>
  <c r="AJ62" i="13"/>
  <c r="AM7" i="13"/>
  <c r="AM8" i="13"/>
  <c r="AM10" i="13"/>
  <c r="AM11" i="13"/>
  <c r="AM14" i="13"/>
  <c r="AM15" i="13"/>
  <c r="AO15" i="13" s="1"/>
  <c r="AM16" i="13"/>
  <c r="AM17" i="13"/>
  <c r="AM18" i="13"/>
  <c r="AM19" i="13"/>
  <c r="AM20" i="13"/>
  <c r="AM21" i="13"/>
  <c r="AO21" i="13" s="1"/>
  <c r="AM22" i="13"/>
  <c r="AM23" i="13"/>
  <c r="AM24" i="13"/>
  <c r="AM25" i="13"/>
  <c r="AM26" i="13"/>
  <c r="AM27" i="13"/>
  <c r="AO27" i="13" s="1"/>
  <c r="AM28" i="13"/>
  <c r="AM29" i="13"/>
  <c r="AM30" i="13"/>
  <c r="AM31" i="13"/>
  <c r="AM32" i="13"/>
  <c r="AM33" i="13"/>
  <c r="AO33" i="13" s="1"/>
  <c r="AM34" i="13"/>
  <c r="AM35" i="13"/>
  <c r="AM36" i="13"/>
  <c r="AM37" i="13"/>
  <c r="AM38" i="13"/>
  <c r="AM39" i="13"/>
  <c r="AO39" i="13" s="1"/>
  <c r="AM40" i="13"/>
  <c r="AM41" i="13"/>
  <c r="AM44" i="13"/>
  <c r="AM45" i="13"/>
  <c r="AM48" i="13"/>
  <c r="AM49" i="13"/>
  <c r="AO49" i="13" s="1"/>
  <c r="AM50" i="13"/>
  <c r="AM51" i="13"/>
  <c r="AM52" i="13"/>
  <c r="AM53" i="13"/>
  <c r="AM54" i="13"/>
  <c r="AM55" i="13"/>
  <c r="AM56" i="13"/>
  <c r="AM57" i="13"/>
  <c r="AM60" i="13"/>
  <c r="AM61" i="13"/>
  <c r="AM62" i="13"/>
  <c r="AN7" i="13"/>
  <c r="AO7" i="13" s="1"/>
  <c r="AN8" i="13"/>
  <c r="AN9" i="13"/>
  <c r="AN10" i="13"/>
  <c r="AN11" i="13"/>
  <c r="AN14" i="13"/>
  <c r="AN15" i="13"/>
  <c r="AN16" i="13"/>
  <c r="AN17" i="13"/>
  <c r="AN18" i="13"/>
  <c r="AN19" i="13"/>
  <c r="AN20" i="13"/>
  <c r="AN21" i="13"/>
  <c r="AN22" i="13"/>
  <c r="AN23" i="13"/>
  <c r="AN24" i="13"/>
  <c r="AN25" i="13"/>
  <c r="AN26" i="13"/>
  <c r="AN27" i="13"/>
  <c r="AN28" i="13"/>
  <c r="AN29" i="13"/>
  <c r="AN30" i="13"/>
  <c r="AN31" i="13"/>
  <c r="AN32" i="13"/>
  <c r="AN33" i="13"/>
  <c r="AN34" i="13"/>
  <c r="AN35" i="13"/>
  <c r="AN36" i="13"/>
  <c r="AN37" i="13"/>
  <c r="AN38" i="13"/>
  <c r="AN39" i="13"/>
  <c r="AN40" i="13"/>
  <c r="AN41" i="13"/>
  <c r="AN44" i="13"/>
  <c r="AN45" i="13"/>
  <c r="AN48" i="13"/>
  <c r="AN49" i="13"/>
  <c r="AN50" i="13"/>
  <c r="AN51" i="13"/>
  <c r="AN52" i="13"/>
  <c r="AN53" i="13"/>
  <c r="AN54" i="13"/>
  <c r="AN55" i="13"/>
  <c r="AN56" i="13"/>
  <c r="AN57" i="13"/>
  <c r="AN60" i="13"/>
  <c r="AN61" i="13"/>
  <c r="AN62" i="13"/>
  <c r="AN63" i="13" s="1"/>
  <c r="AQ7" i="13"/>
  <c r="AS7" i="13" s="1"/>
  <c r="AQ8" i="13"/>
  <c r="AQ9" i="13"/>
  <c r="AQ10" i="13"/>
  <c r="AQ11" i="13"/>
  <c r="AQ14" i="13"/>
  <c r="AQ15" i="13"/>
  <c r="AS15" i="13" s="1"/>
  <c r="AQ16" i="13"/>
  <c r="AQ17" i="13"/>
  <c r="AQ18" i="13"/>
  <c r="AQ19" i="13"/>
  <c r="AQ20" i="13"/>
  <c r="AQ21" i="13"/>
  <c r="AS21" i="13" s="1"/>
  <c r="AQ22" i="13"/>
  <c r="AQ23" i="13"/>
  <c r="AQ24" i="13"/>
  <c r="AQ25" i="13"/>
  <c r="AQ26" i="13"/>
  <c r="AQ27" i="13"/>
  <c r="AS27" i="13" s="1"/>
  <c r="AQ28" i="13"/>
  <c r="AQ29" i="13"/>
  <c r="AQ30" i="13"/>
  <c r="AQ31" i="13"/>
  <c r="AQ32" i="13"/>
  <c r="AQ33" i="13"/>
  <c r="AS33" i="13" s="1"/>
  <c r="AQ34" i="13"/>
  <c r="AQ35" i="13"/>
  <c r="AQ36" i="13"/>
  <c r="AQ37" i="13"/>
  <c r="AQ38" i="13"/>
  <c r="AQ39" i="13"/>
  <c r="AS39" i="13" s="1"/>
  <c r="AQ40" i="13"/>
  <c r="AQ41" i="13"/>
  <c r="AQ44" i="13"/>
  <c r="AQ45" i="13"/>
  <c r="AQ46" i="13" s="1"/>
  <c r="AQ48" i="13"/>
  <c r="AS48" i="13" s="1"/>
  <c r="AQ49" i="13"/>
  <c r="AQ50" i="13"/>
  <c r="AQ51" i="13"/>
  <c r="AQ52" i="13"/>
  <c r="AQ53" i="13"/>
  <c r="AQ54" i="13"/>
  <c r="AQ55" i="13"/>
  <c r="AQ56" i="13"/>
  <c r="AQ57" i="13"/>
  <c r="AQ60" i="13"/>
  <c r="AQ61" i="13"/>
  <c r="AQ62" i="13"/>
  <c r="AR7" i="13"/>
  <c r="AR8" i="13"/>
  <c r="AR9" i="13"/>
  <c r="AS9" i="13" s="1"/>
  <c r="AR10" i="13"/>
  <c r="AS10" i="13" s="1"/>
  <c r="AR11" i="13"/>
  <c r="AR14" i="13"/>
  <c r="AR15" i="13"/>
  <c r="AR16" i="13"/>
  <c r="AR17" i="13"/>
  <c r="AR18" i="13"/>
  <c r="AR19" i="13"/>
  <c r="AR20" i="13"/>
  <c r="AR21" i="13"/>
  <c r="AR22" i="13"/>
  <c r="AR23" i="13"/>
  <c r="AS23" i="13" s="1"/>
  <c r="AR24" i="13"/>
  <c r="AS24" i="13" s="1"/>
  <c r="AR25" i="13"/>
  <c r="AR26" i="13"/>
  <c r="AR27" i="13"/>
  <c r="AR28" i="13"/>
  <c r="AR29" i="13"/>
  <c r="AS29" i="13" s="1"/>
  <c r="AR30" i="13"/>
  <c r="AR31" i="13"/>
  <c r="AR32" i="13"/>
  <c r="AR33" i="13"/>
  <c r="AR34" i="13"/>
  <c r="AS34" i="13" s="1"/>
  <c r="AR35" i="13"/>
  <c r="AS35" i="13" s="1"/>
  <c r="AR36" i="13"/>
  <c r="AR37" i="13"/>
  <c r="AR38" i="13"/>
  <c r="AR39" i="13"/>
  <c r="AR40" i="13"/>
  <c r="AR41" i="13"/>
  <c r="AS41" i="13" s="1"/>
  <c r="AR44" i="13"/>
  <c r="AR45" i="13"/>
  <c r="AR46" i="13" s="1"/>
  <c r="AR48" i="13"/>
  <c r="AR49" i="13"/>
  <c r="AR50" i="13"/>
  <c r="AS50" i="13" s="1"/>
  <c r="AR51" i="13"/>
  <c r="AS51" i="13" s="1"/>
  <c r="AR52" i="13"/>
  <c r="AR53" i="13"/>
  <c r="AR54" i="13"/>
  <c r="AR55" i="13"/>
  <c r="AR56" i="13"/>
  <c r="AS56" i="13" s="1"/>
  <c r="AR57" i="13"/>
  <c r="AS57" i="13" s="1"/>
  <c r="AR60" i="13"/>
  <c r="AR61" i="13"/>
  <c r="AR63" i="13" s="1"/>
  <c r="AR62" i="13"/>
  <c r="AU7" i="13"/>
  <c r="AU8" i="13"/>
  <c r="AU9" i="13"/>
  <c r="AU10" i="13"/>
  <c r="AU11" i="13"/>
  <c r="AU14" i="13"/>
  <c r="AU15" i="13"/>
  <c r="AU16" i="13"/>
  <c r="AU17" i="13"/>
  <c r="AU18" i="13"/>
  <c r="AU19" i="13"/>
  <c r="AU20" i="13"/>
  <c r="AU21" i="13"/>
  <c r="AU22" i="13"/>
  <c r="AU23" i="13"/>
  <c r="AU24" i="13"/>
  <c r="AU25" i="13"/>
  <c r="AU26" i="13"/>
  <c r="AU27" i="13"/>
  <c r="AU28" i="13"/>
  <c r="AU29" i="13"/>
  <c r="AU30" i="13"/>
  <c r="AU31" i="13"/>
  <c r="AU32" i="13"/>
  <c r="AU33" i="13"/>
  <c r="AU34" i="13"/>
  <c r="AU35" i="13"/>
  <c r="AU36" i="13"/>
  <c r="AU37" i="13"/>
  <c r="AU38" i="13"/>
  <c r="AU39" i="13"/>
  <c r="AU40" i="13"/>
  <c r="AU41" i="13"/>
  <c r="AU44" i="13"/>
  <c r="AU45" i="13"/>
  <c r="AU48" i="13"/>
  <c r="AU49" i="13"/>
  <c r="AU50" i="13"/>
  <c r="AU51" i="13"/>
  <c r="AU52" i="13"/>
  <c r="AU53" i="13"/>
  <c r="AU54" i="13"/>
  <c r="AU55" i="13"/>
  <c r="AU56" i="13"/>
  <c r="AU57" i="13"/>
  <c r="AU60" i="13"/>
  <c r="AU61" i="13"/>
  <c r="AU62" i="13"/>
  <c r="AV7" i="13"/>
  <c r="AV8" i="13"/>
  <c r="AV9" i="13"/>
  <c r="AV10" i="13"/>
  <c r="AV11" i="13"/>
  <c r="AV14" i="13"/>
  <c r="AV15" i="13"/>
  <c r="AV16" i="13"/>
  <c r="AV17" i="13"/>
  <c r="AV18" i="13"/>
  <c r="AV19" i="13"/>
  <c r="AV20" i="13"/>
  <c r="AV21" i="13"/>
  <c r="AV22" i="13"/>
  <c r="AV23" i="13"/>
  <c r="AV24" i="13"/>
  <c r="AV25" i="13"/>
  <c r="AW25" i="13" s="1"/>
  <c r="AV26" i="13"/>
  <c r="AV27" i="13"/>
  <c r="AV28" i="13"/>
  <c r="AV29" i="13"/>
  <c r="AV30" i="13"/>
  <c r="AV31" i="13"/>
  <c r="AV32" i="13"/>
  <c r="AV33" i="13"/>
  <c r="AV34" i="13"/>
  <c r="AV35" i="13"/>
  <c r="AV36" i="13"/>
  <c r="AV37" i="13"/>
  <c r="AW37" i="13" s="1"/>
  <c r="AV38" i="13"/>
  <c r="AV39" i="13"/>
  <c r="AV40" i="13"/>
  <c r="AV41" i="13"/>
  <c r="AV44" i="13"/>
  <c r="AV45" i="13"/>
  <c r="AV48" i="13"/>
  <c r="AV49" i="13"/>
  <c r="AV50" i="13"/>
  <c r="AV51" i="13"/>
  <c r="AV52" i="13"/>
  <c r="AV53" i="13"/>
  <c r="AV54" i="13"/>
  <c r="AV55" i="13"/>
  <c r="AV56" i="13"/>
  <c r="AV57" i="13"/>
  <c r="AV60" i="13"/>
  <c r="AV61" i="13"/>
  <c r="AV62" i="13"/>
  <c r="AY7" i="13"/>
  <c r="AY8" i="13"/>
  <c r="AY9" i="13"/>
  <c r="AY10" i="13"/>
  <c r="AY11" i="13"/>
  <c r="AY14" i="13"/>
  <c r="AY15" i="13"/>
  <c r="AY16" i="13"/>
  <c r="AY17" i="13"/>
  <c r="AY18" i="13"/>
  <c r="AY19" i="13"/>
  <c r="AY20" i="13"/>
  <c r="AY21" i="13"/>
  <c r="AY22" i="13"/>
  <c r="AY23" i="13"/>
  <c r="AY24" i="13"/>
  <c r="AY25" i="13"/>
  <c r="AY26" i="13"/>
  <c r="AY27" i="13"/>
  <c r="AY28" i="13"/>
  <c r="AY29" i="13"/>
  <c r="AY30" i="13"/>
  <c r="AY31" i="13"/>
  <c r="AY32" i="13"/>
  <c r="AY33" i="13"/>
  <c r="AY34" i="13"/>
  <c r="AY35" i="13"/>
  <c r="AY36" i="13"/>
  <c r="AY37" i="13"/>
  <c r="AY38" i="13"/>
  <c r="AY39" i="13"/>
  <c r="AY40" i="13"/>
  <c r="AY41" i="13"/>
  <c r="AY44" i="13"/>
  <c r="AY45" i="13"/>
  <c r="AY48" i="13"/>
  <c r="AY49" i="13"/>
  <c r="AY50" i="13"/>
  <c r="AY51" i="13"/>
  <c r="AY52" i="13"/>
  <c r="AY53" i="13"/>
  <c r="AY54" i="13"/>
  <c r="AY55" i="13"/>
  <c r="AY56" i="13"/>
  <c r="AY57" i="13"/>
  <c r="AY60" i="13"/>
  <c r="AY61" i="13"/>
  <c r="AY62" i="13"/>
  <c r="AZ7" i="13"/>
  <c r="AZ8" i="13"/>
  <c r="AZ9" i="13"/>
  <c r="AZ10" i="13"/>
  <c r="AZ11" i="13"/>
  <c r="AZ14" i="13"/>
  <c r="AZ15" i="13"/>
  <c r="AZ16" i="13"/>
  <c r="AZ17" i="13"/>
  <c r="AZ18" i="13"/>
  <c r="AZ19" i="13"/>
  <c r="AZ20" i="13"/>
  <c r="AZ21" i="13"/>
  <c r="AZ22" i="13"/>
  <c r="AZ23" i="13"/>
  <c r="AZ24" i="13"/>
  <c r="AZ25" i="13"/>
  <c r="AZ26" i="13"/>
  <c r="AZ27" i="13"/>
  <c r="AZ28" i="13"/>
  <c r="AZ29" i="13"/>
  <c r="AZ30" i="13"/>
  <c r="AZ31" i="13"/>
  <c r="AZ32" i="13"/>
  <c r="AZ33" i="13"/>
  <c r="AZ34" i="13"/>
  <c r="AZ35" i="13"/>
  <c r="AZ36" i="13"/>
  <c r="AZ37" i="13"/>
  <c r="AZ38" i="13"/>
  <c r="AZ39" i="13"/>
  <c r="AZ40" i="13"/>
  <c r="AZ41" i="13"/>
  <c r="AZ44" i="13"/>
  <c r="AZ45" i="13"/>
  <c r="BA45" i="13" s="1"/>
  <c r="AZ48" i="13"/>
  <c r="AZ49" i="13"/>
  <c r="AZ50" i="13"/>
  <c r="AZ51" i="13"/>
  <c r="AZ52" i="13"/>
  <c r="AZ53" i="13"/>
  <c r="AZ54" i="13"/>
  <c r="AZ55" i="13"/>
  <c r="AZ56" i="13"/>
  <c r="AZ57" i="13"/>
  <c r="AZ60" i="13"/>
  <c r="AZ61" i="13"/>
  <c r="AZ62" i="13"/>
  <c r="BC7" i="13"/>
  <c r="BC8" i="13"/>
  <c r="BC9" i="13"/>
  <c r="BC10" i="13"/>
  <c r="BC11" i="13"/>
  <c r="BC14" i="13"/>
  <c r="BC15" i="13"/>
  <c r="BC16" i="13"/>
  <c r="BC17" i="13"/>
  <c r="BC18" i="13"/>
  <c r="BC19" i="13"/>
  <c r="BC20" i="13"/>
  <c r="BC21" i="13"/>
  <c r="BC22" i="13"/>
  <c r="BC23" i="13"/>
  <c r="BC24" i="13"/>
  <c r="BC25" i="13"/>
  <c r="BC26" i="13"/>
  <c r="BC27" i="13"/>
  <c r="BC28" i="13"/>
  <c r="BC29" i="13"/>
  <c r="BC30" i="13"/>
  <c r="BC31" i="13"/>
  <c r="BC32" i="13"/>
  <c r="BC33" i="13"/>
  <c r="BC34" i="13"/>
  <c r="BC35" i="13"/>
  <c r="BC36" i="13"/>
  <c r="BC37" i="13"/>
  <c r="BC38" i="13"/>
  <c r="BC39" i="13"/>
  <c r="BC40" i="13"/>
  <c r="BC41" i="13"/>
  <c r="BC44" i="13"/>
  <c r="BC45" i="13"/>
  <c r="BC48" i="13"/>
  <c r="BC49" i="13"/>
  <c r="BC50" i="13"/>
  <c r="BC51" i="13"/>
  <c r="BC52" i="13"/>
  <c r="BC53" i="13"/>
  <c r="BC54" i="13"/>
  <c r="BC55" i="13"/>
  <c r="BC56" i="13"/>
  <c r="BC57" i="13"/>
  <c r="BC60" i="13"/>
  <c r="BC61" i="13"/>
  <c r="BC62" i="13"/>
  <c r="BD7" i="13"/>
  <c r="BD8" i="13"/>
  <c r="BD9" i="13"/>
  <c r="BD10" i="13"/>
  <c r="BD11" i="13"/>
  <c r="BD14" i="13"/>
  <c r="BD15" i="13"/>
  <c r="BD16" i="13"/>
  <c r="BD17" i="13"/>
  <c r="BD18" i="13"/>
  <c r="BD19" i="13"/>
  <c r="BD20" i="13"/>
  <c r="BD21" i="13"/>
  <c r="BD22" i="13"/>
  <c r="BD23" i="13"/>
  <c r="BD24" i="13"/>
  <c r="BD25" i="13"/>
  <c r="BD26" i="13"/>
  <c r="BD27" i="13"/>
  <c r="BD28" i="13"/>
  <c r="BD29" i="13"/>
  <c r="BD30" i="13"/>
  <c r="BD31" i="13"/>
  <c r="BD32" i="13"/>
  <c r="BD33" i="13"/>
  <c r="BD34" i="13"/>
  <c r="BD35" i="13"/>
  <c r="BD36" i="13"/>
  <c r="BE36" i="13" s="1"/>
  <c r="BD37" i="13"/>
  <c r="BD38" i="13"/>
  <c r="BD39" i="13"/>
  <c r="BD40" i="13"/>
  <c r="BD41" i="13"/>
  <c r="BD44" i="13"/>
  <c r="BD45" i="13"/>
  <c r="BD48" i="13"/>
  <c r="BD49" i="13"/>
  <c r="BD50" i="13"/>
  <c r="BD51" i="13"/>
  <c r="BD52" i="13"/>
  <c r="BD53" i="13"/>
  <c r="BD54" i="13"/>
  <c r="BD55" i="13"/>
  <c r="BD56" i="13"/>
  <c r="BD57" i="13"/>
  <c r="BD60" i="13"/>
  <c r="BE60" i="13" s="1"/>
  <c r="BD61" i="13"/>
  <c r="BD62" i="13"/>
  <c r="BG7" i="13"/>
  <c r="BG8" i="13"/>
  <c r="BG9" i="13"/>
  <c r="BG10" i="13"/>
  <c r="BG11" i="13"/>
  <c r="BG14" i="13"/>
  <c r="BG15" i="13"/>
  <c r="BG16" i="13"/>
  <c r="BG17" i="13"/>
  <c r="BG18" i="13"/>
  <c r="BG19" i="13"/>
  <c r="BG20" i="13"/>
  <c r="BG21" i="13"/>
  <c r="BG22" i="13"/>
  <c r="BG23" i="13"/>
  <c r="BG24" i="13"/>
  <c r="BG25" i="13"/>
  <c r="BG26" i="13"/>
  <c r="BG27" i="13"/>
  <c r="BG28" i="13"/>
  <c r="BG29" i="13"/>
  <c r="BG30" i="13"/>
  <c r="BG31" i="13"/>
  <c r="BG32" i="13"/>
  <c r="BG33" i="13"/>
  <c r="BG34" i="13"/>
  <c r="BG35" i="13"/>
  <c r="BG36" i="13"/>
  <c r="BG37" i="13"/>
  <c r="BG38" i="13"/>
  <c r="BG39" i="13"/>
  <c r="BG40" i="13"/>
  <c r="BG41" i="13"/>
  <c r="BG44" i="13"/>
  <c r="BG45" i="13"/>
  <c r="BG48" i="13"/>
  <c r="BG49" i="13"/>
  <c r="BG50" i="13"/>
  <c r="BG51" i="13"/>
  <c r="BG52" i="13"/>
  <c r="BG53" i="13"/>
  <c r="BG54" i="13"/>
  <c r="BG55" i="13"/>
  <c r="BG56" i="13"/>
  <c r="BG57" i="13"/>
  <c r="BG60" i="13"/>
  <c r="BG61" i="13"/>
  <c r="BG62" i="13"/>
  <c r="BH7" i="13"/>
  <c r="BH8" i="13"/>
  <c r="BH9" i="13"/>
  <c r="BH10" i="13"/>
  <c r="BH11" i="13"/>
  <c r="BH14" i="13"/>
  <c r="BH15" i="13"/>
  <c r="BH16" i="13"/>
  <c r="BH17" i="13"/>
  <c r="BH18" i="13"/>
  <c r="BH19" i="13"/>
  <c r="BH20" i="13"/>
  <c r="BH21" i="13"/>
  <c r="BH22" i="13"/>
  <c r="BH23" i="13"/>
  <c r="BH24" i="13"/>
  <c r="BH25" i="13"/>
  <c r="BH26" i="13"/>
  <c r="BH27" i="13"/>
  <c r="BH28" i="13"/>
  <c r="BH29" i="13"/>
  <c r="BH30" i="13"/>
  <c r="BH31" i="13"/>
  <c r="BH32" i="13"/>
  <c r="BH33" i="13"/>
  <c r="BH34" i="13"/>
  <c r="BH35" i="13"/>
  <c r="BH36" i="13"/>
  <c r="BH37" i="13"/>
  <c r="BH38" i="13"/>
  <c r="BH39" i="13"/>
  <c r="BH40" i="13"/>
  <c r="BH41" i="13"/>
  <c r="BH44" i="13"/>
  <c r="BH45" i="13"/>
  <c r="BH48" i="13"/>
  <c r="BH49" i="13"/>
  <c r="BH50" i="13"/>
  <c r="BH51" i="13"/>
  <c r="BH52" i="13"/>
  <c r="BH53" i="13"/>
  <c r="BH54" i="13"/>
  <c r="BH55" i="13"/>
  <c r="BH56" i="13"/>
  <c r="BH57" i="13"/>
  <c r="BH60" i="13"/>
  <c r="BH61" i="13"/>
  <c r="BH63" i="13" s="1"/>
  <c r="BH62" i="13"/>
  <c r="BK7" i="13"/>
  <c r="BK8" i="13"/>
  <c r="BK9" i="13"/>
  <c r="BK10" i="13"/>
  <c r="BK11" i="13"/>
  <c r="BK14" i="13"/>
  <c r="BK15" i="13"/>
  <c r="BK16" i="13"/>
  <c r="BK17" i="13"/>
  <c r="BK18" i="13"/>
  <c r="BK19" i="13"/>
  <c r="BK20" i="13"/>
  <c r="BK21" i="13"/>
  <c r="BK22" i="13"/>
  <c r="BK23" i="13"/>
  <c r="BK24" i="13"/>
  <c r="BK25" i="13"/>
  <c r="BK26" i="13"/>
  <c r="BK27" i="13"/>
  <c r="BK28" i="13"/>
  <c r="BK29" i="13"/>
  <c r="BK30" i="13"/>
  <c r="BK31" i="13"/>
  <c r="BK32" i="13"/>
  <c r="BK33" i="13"/>
  <c r="BK34" i="13"/>
  <c r="BK35" i="13"/>
  <c r="BK36" i="13"/>
  <c r="BK37" i="13"/>
  <c r="BK38" i="13"/>
  <c r="BK39" i="13"/>
  <c r="BK40" i="13"/>
  <c r="BK41" i="13"/>
  <c r="BK44" i="13"/>
  <c r="BK45" i="13"/>
  <c r="BK48" i="13"/>
  <c r="BK49" i="13"/>
  <c r="BK50" i="13"/>
  <c r="BK51" i="13"/>
  <c r="BK52" i="13"/>
  <c r="BK53" i="13"/>
  <c r="BK54" i="13"/>
  <c r="BK55" i="13"/>
  <c r="BK56" i="13"/>
  <c r="BK57" i="13"/>
  <c r="BK60" i="13"/>
  <c r="BK61" i="13"/>
  <c r="BK62" i="13"/>
  <c r="BL7" i="13"/>
  <c r="BL8" i="13"/>
  <c r="BL9" i="13"/>
  <c r="BL10" i="13"/>
  <c r="BL11" i="13"/>
  <c r="BL14" i="13"/>
  <c r="BL15" i="13"/>
  <c r="BL16" i="13"/>
  <c r="BL17" i="13"/>
  <c r="BL18" i="13"/>
  <c r="BL19" i="13"/>
  <c r="BL20" i="13"/>
  <c r="BL21" i="13"/>
  <c r="BL22" i="13"/>
  <c r="BL23" i="13"/>
  <c r="BM23" i="13" s="1"/>
  <c r="BL24" i="13"/>
  <c r="BL25" i="13"/>
  <c r="BL26" i="13"/>
  <c r="BL27" i="13"/>
  <c r="BL28" i="13"/>
  <c r="BL29" i="13"/>
  <c r="BM29" i="13" s="1"/>
  <c r="BL30" i="13"/>
  <c r="BL31" i="13"/>
  <c r="BL32" i="13"/>
  <c r="BL33" i="13"/>
  <c r="BL34" i="13"/>
  <c r="BL35" i="13"/>
  <c r="BL36" i="13"/>
  <c r="BL37" i="13"/>
  <c r="BL38" i="13"/>
  <c r="BL39" i="13"/>
  <c r="BL40" i="13"/>
  <c r="BL41" i="13"/>
  <c r="BL44" i="13"/>
  <c r="BL45" i="13"/>
  <c r="BL48" i="13"/>
  <c r="BL49" i="13"/>
  <c r="BL50" i="13"/>
  <c r="BL51" i="13"/>
  <c r="BL52" i="13"/>
  <c r="BM52" i="13" s="1"/>
  <c r="BL53" i="13"/>
  <c r="BL54" i="13"/>
  <c r="BL55" i="13"/>
  <c r="BL56" i="13"/>
  <c r="BL57" i="13"/>
  <c r="BL60" i="13"/>
  <c r="BL61" i="13"/>
  <c r="BL62" i="13"/>
  <c r="BO7" i="13"/>
  <c r="BO8" i="13"/>
  <c r="BO9" i="13"/>
  <c r="BO10" i="13"/>
  <c r="BO11" i="13"/>
  <c r="BO14" i="13"/>
  <c r="BO15" i="13"/>
  <c r="BO16" i="13"/>
  <c r="BO17" i="13"/>
  <c r="BO18" i="13"/>
  <c r="BO19" i="13"/>
  <c r="BO20" i="13"/>
  <c r="BO21" i="13"/>
  <c r="BO22" i="13"/>
  <c r="BO23" i="13"/>
  <c r="BO24" i="13"/>
  <c r="BO25" i="13"/>
  <c r="BO26" i="13"/>
  <c r="BO27" i="13"/>
  <c r="BO28" i="13"/>
  <c r="BO29" i="13"/>
  <c r="BO30" i="13"/>
  <c r="BO31" i="13"/>
  <c r="BO32" i="13"/>
  <c r="BO33" i="13"/>
  <c r="BO34" i="13"/>
  <c r="BO35" i="13"/>
  <c r="BO36" i="13"/>
  <c r="BO37" i="13"/>
  <c r="BO38" i="13"/>
  <c r="BO39" i="13"/>
  <c r="BO40" i="13"/>
  <c r="BO41" i="13"/>
  <c r="BO44" i="13"/>
  <c r="BO45" i="13"/>
  <c r="BO48" i="13"/>
  <c r="BO49" i="13"/>
  <c r="BO50" i="13"/>
  <c r="BO51" i="13"/>
  <c r="BO52" i="13"/>
  <c r="BO53" i="13"/>
  <c r="BO54" i="13"/>
  <c r="BO55" i="13"/>
  <c r="BO56" i="13"/>
  <c r="BO57" i="13"/>
  <c r="BO60" i="13"/>
  <c r="BO61" i="13"/>
  <c r="BO62" i="13"/>
  <c r="BP7" i="13"/>
  <c r="BP8" i="13"/>
  <c r="BP9" i="13"/>
  <c r="BP10" i="13"/>
  <c r="BP11" i="13"/>
  <c r="BP14" i="13"/>
  <c r="BP15" i="13"/>
  <c r="BP16" i="13"/>
  <c r="BP17" i="13"/>
  <c r="BP18" i="13"/>
  <c r="BP19" i="13"/>
  <c r="BP20" i="13"/>
  <c r="BP21" i="13"/>
  <c r="BP22" i="13"/>
  <c r="BP23" i="13"/>
  <c r="BP24" i="13"/>
  <c r="BP25" i="13"/>
  <c r="BP26" i="13"/>
  <c r="BP27" i="13"/>
  <c r="BP28" i="13"/>
  <c r="BP29" i="13"/>
  <c r="BP30" i="13"/>
  <c r="BP31" i="13"/>
  <c r="BP32" i="13"/>
  <c r="BP33" i="13"/>
  <c r="BP34" i="13"/>
  <c r="BP35" i="13"/>
  <c r="BP36" i="13"/>
  <c r="BP37" i="13"/>
  <c r="BP38" i="13"/>
  <c r="BP39" i="13"/>
  <c r="BP40" i="13"/>
  <c r="BP41" i="13"/>
  <c r="BP44" i="13"/>
  <c r="BP45" i="13"/>
  <c r="BP48" i="13"/>
  <c r="BP49" i="13"/>
  <c r="BP50" i="13"/>
  <c r="BP51" i="13"/>
  <c r="BP52" i="13"/>
  <c r="BP53" i="13"/>
  <c r="BP54" i="13"/>
  <c r="BP55" i="13"/>
  <c r="BP56" i="13"/>
  <c r="BP57" i="13"/>
  <c r="BP60" i="13"/>
  <c r="BP61" i="13"/>
  <c r="BP62" i="13"/>
  <c r="BS7" i="13"/>
  <c r="BS8" i="13"/>
  <c r="BS9" i="13"/>
  <c r="BS10" i="13"/>
  <c r="BS11" i="13"/>
  <c r="BS14" i="13"/>
  <c r="BS15" i="13"/>
  <c r="BS16" i="13"/>
  <c r="BS17" i="13"/>
  <c r="BS18" i="13"/>
  <c r="BS19" i="13"/>
  <c r="BS20" i="13"/>
  <c r="BS21" i="13"/>
  <c r="BS22" i="13"/>
  <c r="BS23" i="13"/>
  <c r="BS24" i="13"/>
  <c r="BS25" i="13"/>
  <c r="BS26" i="13"/>
  <c r="BS27" i="13"/>
  <c r="BS28" i="13"/>
  <c r="BS29" i="13"/>
  <c r="BS30" i="13"/>
  <c r="BS31" i="13"/>
  <c r="BS32" i="13"/>
  <c r="BS33" i="13"/>
  <c r="BS34" i="13"/>
  <c r="BS35" i="13"/>
  <c r="BS36" i="13"/>
  <c r="BS37" i="13"/>
  <c r="BS38" i="13"/>
  <c r="BS39" i="13"/>
  <c r="BS40" i="13"/>
  <c r="BS41" i="13"/>
  <c r="BS44" i="13"/>
  <c r="BS45" i="13"/>
  <c r="BS48" i="13"/>
  <c r="BS49" i="13"/>
  <c r="BS50" i="13"/>
  <c r="BS51" i="13"/>
  <c r="BS52" i="13"/>
  <c r="BS53" i="13"/>
  <c r="BS54" i="13"/>
  <c r="BS55" i="13"/>
  <c r="BS56" i="13"/>
  <c r="BS57" i="13"/>
  <c r="BS60" i="13"/>
  <c r="BS61" i="13"/>
  <c r="BS62" i="13"/>
  <c r="BT7" i="13"/>
  <c r="BT8" i="13"/>
  <c r="BT9" i="13"/>
  <c r="BT10" i="13"/>
  <c r="BT11" i="13"/>
  <c r="BT14" i="13"/>
  <c r="BT15" i="13"/>
  <c r="BT16" i="13"/>
  <c r="BT17" i="13"/>
  <c r="BT18" i="13"/>
  <c r="BT19" i="13"/>
  <c r="BT20" i="13"/>
  <c r="BT21" i="13"/>
  <c r="BT22" i="13"/>
  <c r="BT23" i="13"/>
  <c r="BT24" i="13"/>
  <c r="BT25" i="13"/>
  <c r="BT26" i="13"/>
  <c r="BT27" i="13"/>
  <c r="BT28" i="13"/>
  <c r="BU28" i="13" s="1"/>
  <c r="BT29" i="13"/>
  <c r="BT30" i="13"/>
  <c r="BT31" i="13"/>
  <c r="BT32" i="13"/>
  <c r="BT33" i="13"/>
  <c r="BT34" i="13"/>
  <c r="BT35" i="13"/>
  <c r="BT36" i="13"/>
  <c r="BT37" i="13"/>
  <c r="BT38" i="13"/>
  <c r="BT39" i="13"/>
  <c r="BT40" i="13"/>
  <c r="BT41" i="13"/>
  <c r="BT44" i="13"/>
  <c r="BT45" i="13"/>
  <c r="BT48" i="13"/>
  <c r="BT49" i="13"/>
  <c r="BT50" i="13"/>
  <c r="BT51" i="13"/>
  <c r="BT52" i="13"/>
  <c r="BT53" i="13"/>
  <c r="BT54" i="13"/>
  <c r="BT55" i="13"/>
  <c r="BT56" i="13"/>
  <c r="BT57" i="13"/>
  <c r="BT60" i="13"/>
  <c r="BT61" i="13"/>
  <c r="BT62" i="13"/>
  <c r="BW7" i="13"/>
  <c r="BW8" i="13"/>
  <c r="BW9" i="13"/>
  <c r="BW10" i="13"/>
  <c r="BW11" i="13"/>
  <c r="BW14" i="13"/>
  <c r="BW15" i="13"/>
  <c r="BW16" i="13"/>
  <c r="BW17" i="13"/>
  <c r="BW18" i="13"/>
  <c r="BW19" i="13"/>
  <c r="BW20" i="13"/>
  <c r="BW21" i="13"/>
  <c r="BW22" i="13"/>
  <c r="BW23" i="13"/>
  <c r="BW24" i="13"/>
  <c r="BW25" i="13"/>
  <c r="BW26" i="13"/>
  <c r="BW27" i="13"/>
  <c r="BW28" i="13"/>
  <c r="BW29" i="13"/>
  <c r="BW30" i="13"/>
  <c r="BW31" i="13"/>
  <c r="BW32" i="13"/>
  <c r="BW33" i="13"/>
  <c r="BW34" i="13"/>
  <c r="BW35" i="13"/>
  <c r="BW36" i="13"/>
  <c r="BW37" i="13"/>
  <c r="BW38" i="13"/>
  <c r="BW39" i="13"/>
  <c r="BW40" i="13"/>
  <c r="BW41" i="13"/>
  <c r="BY41" i="13" s="1"/>
  <c r="BW44" i="13"/>
  <c r="BW45" i="13"/>
  <c r="BW46" i="13" s="1"/>
  <c r="BW48" i="13"/>
  <c r="BW49" i="13"/>
  <c r="BW50" i="13"/>
  <c r="BW51" i="13"/>
  <c r="BY51" i="13" s="1"/>
  <c r="BW52" i="13"/>
  <c r="BW53" i="13"/>
  <c r="BY53" i="13" s="1"/>
  <c r="BW54" i="13"/>
  <c r="BW55" i="13"/>
  <c r="BW56" i="13"/>
  <c r="BW57" i="13"/>
  <c r="BY57" i="13" s="1"/>
  <c r="BW60" i="13"/>
  <c r="BW61" i="13"/>
  <c r="BW62" i="13"/>
  <c r="BX7" i="13"/>
  <c r="BX8" i="13"/>
  <c r="BX9" i="13"/>
  <c r="BX10" i="13"/>
  <c r="BX11" i="13"/>
  <c r="BX14" i="13"/>
  <c r="BX15" i="13"/>
  <c r="BX16" i="13"/>
  <c r="BX17" i="13"/>
  <c r="BX18" i="13"/>
  <c r="BX19" i="13"/>
  <c r="BX20" i="13"/>
  <c r="BX21" i="13"/>
  <c r="BX22" i="13"/>
  <c r="BX23" i="13"/>
  <c r="BX24" i="13"/>
  <c r="BX25" i="13"/>
  <c r="BX26" i="13"/>
  <c r="BX27" i="13"/>
  <c r="BX28" i="13"/>
  <c r="BX29" i="13"/>
  <c r="BX30" i="13"/>
  <c r="BX31" i="13"/>
  <c r="BX32" i="13"/>
  <c r="BX33" i="13"/>
  <c r="BX34" i="13"/>
  <c r="BX35" i="13"/>
  <c r="BX36" i="13"/>
  <c r="BX37" i="13"/>
  <c r="BX38" i="13"/>
  <c r="BX39" i="13"/>
  <c r="BX40" i="13"/>
  <c r="BX44" i="13"/>
  <c r="BX45" i="13"/>
  <c r="BX48" i="13"/>
  <c r="BY48" i="13" s="1"/>
  <c r="BX49" i="13"/>
  <c r="BX50" i="13"/>
  <c r="BX51" i="13"/>
  <c r="BX52" i="13"/>
  <c r="BX53" i="13"/>
  <c r="BX54" i="13"/>
  <c r="BX55" i="13"/>
  <c r="BX56" i="13"/>
  <c r="BX57" i="13"/>
  <c r="BX60" i="13"/>
  <c r="BX61" i="13"/>
  <c r="BX62" i="13"/>
  <c r="BY62" i="13" s="1"/>
  <c r="CA7" i="13"/>
  <c r="CA8" i="13"/>
  <c r="CA9" i="13"/>
  <c r="CA10" i="13"/>
  <c r="CA11" i="13"/>
  <c r="CA14" i="13"/>
  <c r="CA15" i="13"/>
  <c r="CA16" i="13"/>
  <c r="CA17" i="13"/>
  <c r="CA18" i="13"/>
  <c r="CA19" i="13"/>
  <c r="CA20" i="13"/>
  <c r="CA21" i="13"/>
  <c r="CA22" i="13"/>
  <c r="CA23" i="13"/>
  <c r="CA24" i="13"/>
  <c r="CA25" i="13"/>
  <c r="CA26" i="13"/>
  <c r="CA27" i="13"/>
  <c r="CA28" i="13"/>
  <c r="CA29" i="13"/>
  <c r="CA30" i="13"/>
  <c r="CA31" i="13"/>
  <c r="CA32" i="13"/>
  <c r="CA33" i="13"/>
  <c r="CA34" i="13"/>
  <c r="CA35" i="13"/>
  <c r="CA36" i="13"/>
  <c r="CA37" i="13"/>
  <c r="CA38" i="13"/>
  <c r="CA39" i="13"/>
  <c r="CA40" i="13"/>
  <c r="CA41" i="13"/>
  <c r="CA44" i="13"/>
  <c r="CA45" i="13"/>
  <c r="CA48" i="13"/>
  <c r="CA49" i="13"/>
  <c r="CA50" i="13"/>
  <c r="CA51" i="13"/>
  <c r="CA52" i="13"/>
  <c r="CA53" i="13"/>
  <c r="CA54" i="13"/>
  <c r="CA55" i="13"/>
  <c r="CA56" i="13"/>
  <c r="CA57" i="13"/>
  <c r="CA60" i="13"/>
  <c r="CA61" i="13"/>
  <c r="CA62" i="13"/>
  <c r="CB7" i="13"/>
  <c r="CB8" i="13"/>
  <c r="CB9" i="13"/>
  <c r="CB10" i="13"/>
  <c r="CB11" i="13"/>
  <c r="CB14" i="13"/>
  <c r="CB15" i="13"/>
  <c r="CB16" i="13"/>
  <c r="CB17" i="13"/>
  <c r="CB18" i="13"/>
  <c r="CB19" i="13"/>
  <c r="CB20" i="13"/>
  <c r="CC20" i="13" s="1"/>
  <c r="CB21" i="13"/>
  <c r="CB22" i="13"/>
  <c r="CB23" i="13"/>
  <c r="CB24" i="13"/>
  <c r="CB25" i="13"/>
  <c r="CB26" i="13"/>
  <c r="CC26" i="13" s="1"/>
  <c r="CB27" i="13"/>
  <c r="CB28" i="13"/>
  <c r="CC28" i="13" s="1"/>
  <c r="CB29" i="13"/>
  <c r="CB30" i="13"/>
  <c r="CB31" i="13"/>
  <c r="CB32" i="13"/>
  <c r="CC32" i="13" s="1"/>
  <c r="CB33" i="13"/>
  <c r="CB34" i="13"/>
  <c r="CC34" i="13" s="1"/>
  <c r="CB35" i="13"/>
  <c r="CB36" i="13"/>
  <c r="CB37" i="13"/>
  <c r="CB38" i="13"/>
  <c r="CB39" i="13"/>
  <c r="CC39" i="13" s="1"/>
  <c r="CB40" i="13"/>
  <c r="CC40" i="13" s="1"/>
  <c r="CB41" i="13"/>
  <c r="CB44" i="13"/>
  <c r="CB45" i="13"/>
  <c r="CB48" i="13"/>
  <c r="CB49" i="13"/>
  <c r="CB50" i="13"/>
  <c r="CC50" i="13" s="1"/>
  <c r="CB51" i="13"/>
  <c r="CB52" i="13"/>
  <c r="CB53" i="13"/>
  <c r="CB54" i="13"/>
  <c r="CB55" i="13"/>
  <c r="CC55" i="13" s="1"/>
  <c r="CB56" i="13"/>
  <c r="CC56" i="13" s="1"/>
  <c r="CB57" i="13"/>
  <c r="CB60" i="13"/>
  <c r="CB61" i="13"/>
  <c r="CB62" i="13"/>
  <c r="CE7" i="13"/>
  <c r="CE8" i="13"/>
  <c r="CE9" i="13"/>
  <c r="CE10" i="13"/>
  <c r="CE11" i="13"/>
  <c r="CE14" i="13"/>
  <c r="CE15" i="13"/>
  <c r="CE16" i="13"/>
  <c r="CE17" i="13"/>
  <c r="CE18" i="13"/>
  <c r="CE19" i="13"/>
  <c r="CE20" i="13"/>
  <c r="CE21" i="13"/>
  <c r="CE22" i="13"/>
  <c r="CE23" i="13"/>
  <c r="CE24" i="13"/>
  <c r="CE25" i="13"/>
  <c r="CE26" i="13"/>
  <c r="CE27" i="13"/>
  <c r="CE28" i="13"/>
  <c r="CE29" i="13"/>
  <c r="CE30" i="13"/>
  <c r="CE31" i="13"/>
  <c r="CE32" i="13"/>
  <c r="CE33" i="13"/>
  <c r="CE34" i="13"/>
  <c r="CE35" i="13"/>
  <c r="CE36" i="13"/>
  <c r="CE37" i="13"/>
  <c r="CE38" i="13"/>
  <c r="CE39" i="13"/>
  <c r="CE40" i="13"/>
  <c r="CE41" i="13"/>
  <c r="CE44" i="13"/>
  <c r="CE45" i="13"/>
  <c r="CE46" i="13"/>
  <c r="CE48" i="13"/>
  <c r="CE49" i="13"/>
  <c r="CE50" i="13"/>
  <c r="CE51" i="13"/>
  <c r="CE52" i="13"/>
  <c r="CE53" i="13"/>
  <c r="CE54" i="13"/>
  <c r="CE55" i="13"/>
  <c r="CE56" i="13"/>
  <c r="CE57" i="13"/>
  <c r="CE60" i="13"/>
  <c r="CE61" i="13"/>
  <c r="CE62" i="13"/>
  <c r="CF7" i="13"/>
  <c r="CF8" i="13"/>
  <c r="CF9" i="13"/>
  <c r="CF10" i="13"/>
  <c r="CF11" i="13"/>
  <c r="CF14" i="13"/>
  <c r="CF15" i="13"/>
  <c r="CF16" i="13"/>
  <c r="CF17" i="13"/>
  <c r="CF18" i="13"/>
  <c r="CF19" i="13"/>
  <c r="CF20" i="13"/>
  <c r="CF21" i="13"/>
  <c r="CF22" i="13"/>
  <c r="CF23" i="13"/>
  <c r="CF24" i="13"/>
  <c r="CG24" i="13" s="1"/>
  <c r="CF25" i="13"/>
  <c r="CG25" i="13" s="1"/>
  <c r="CF26" i="13"/>
  <c r="CF27" i="13"/>
  <c r="CF28" i="13"/>
  <c r="CF29" i="13"/>
  <c r="CF30" i="13"/>
  <c r="CF31" i="13"/>
  <c r="CF32" i="13"/>
  <c r="CF33" i="13"/>
  <c r="CF34" i="13"/>
  <c r="CF35" i="13"/>
  <c r="CF36" i="13"/>
  <c r="CG36" i="13" s="1"/>
  <c r="CF37" i="13"/>
  <c r="CF38" i="13"/>
  <c r="CF39" i="13"/>
  <c r="CF40" i="13"/>
  <c r="CF41" i="13"/>
  <c r="CF44" i="13"/>
  <c r="CG44" i="13" s="1"/>
  <c r="CF45" i="13"/>
  <c r="CF48" i="13"/>
  <c r="CF49" i="13"/>
  <c r="CF50" i="13"/>
  <c r="CF51" i="13"/>
  <c r="CF52" i="13"/>
  <c r="CF53" i="13"/>
  <c r="CF54" i="13"/>
  <c r="CF55" i="13"/>
  <c r="CF56" i="13"/>
  <c r="CG56" i="13" s="1"/>
  <c r="CF57" i="13"/>
  <c r="CF60" i="13"/>
  <c r="CF61" i="13"/>
  <c r="CF62" i="13"/>
  <c r="CI7" i="13"/>
  <c r="CI8" i="13"/>
  <c r="CI9" i="13"/>
  <c r="CI10" i="13"/>
  <c r="CI11" i="13"/>
  <c r="CI14" i="13"/>
  <c r="CI15" i="13"/>
  <c r="CI16" i="13"/>
  <c r="CI17" i="13"/>
  <c r="CI18" i="13"/>
  <c r="CI19" i="13"/>
  <c r="CI20" i="13"/>
  <c r="CI21" i="13"/>
  <c r="CI22" i="13"/>
  <c r="CI23" i="13"/>
  <c r="CI24" i="13"/>
  <c r="CI25" i="13"/>
  <c r="CI26" i="13"/>
  <c r="CI27" i="13"/>
  <c r="CI28" i="13"/>
  <c r="CI29" i="13"/>
  <c r="CI30" i="13"/>
  <c r="CI31" i="13"/>
  <c r="CI32" i="13"/>
  <c r="CI33" i="13"/>
  <c r="CI34" i="13"/>
  <c r="CI35" i="13"/>
  <c r="CI36" i="13"/>
  <c r="CI37" i="13"/>
  <c r="CI38" i="13"/>
  <c r="CI39" i="13"/>
  <c r="CI40" i="13"/>
  <c r="CI41" i="13"/>
  <c r="CI44" i="13"/>
  <c r="CI45" i="13"/>
  <c r="CI48" i="13"/>
  <c r="CI49" i="13"/>
  <c r="CI50" i="13"/>
  <c r="CI51" i="13"/>
  <c r="CI52" i="13"/>
  <c r="CI53" i="13"/>
  <c r="CI54" i="13"/>
  <c r="CI55" i="13"/>
  <c r="CI56" i="13"/>
  <c r="CI57" i="13"/>
  <c r="CI60" i="13"/>
  <c r="CI61" i="13"/>
  <c r="CI62" i="13"/>
  <c r="CJ7" i="13"/>
  <c r="CJ8" i="13"/>
  <c r="CJ9" i="13"/>
  <c r="CJ10" i="13"/>
  <c r="CJ11" i="13"/>
  <c r="CJ14" i="13"/>
  <c r="CJ42" i="13" s="1"/>
  <c r="CJ15" i="13"/>
  <c r="CJ16" i="13"/>
  <c r="CJ17" i="13"/>
  <c r="CJ18" i="13"/>
  <c r="CJ19" i="13"/>
  <c r="CJ20" i="13"/>
  <c r="CJ21" i="13"/>
  <c r="CJ22" i="13"/>
  <c r="CJ23" i="13"/>
  <c r="CJ24" i="13"/>
  <c r="CJ25" i="13"/>
  <c r="CJ26" i="13"/>
  <c r="CJ27" i="13"/>
  <c r="CJ28" i="13"/>
  <c r="CJ29" i="13"/>
  <c r="CJ30" i="13"/>
  <c r="CJ31" i="13"/>
  <c r="CJ32" i="13"/>
  <c r="CJ33" i="13"/>
  <c r="CJ34" i="13"/>
  <c r="CJ35" i="13"/>
  <c r="CK35" i="13" s="1"/>
  <c r="CJ36" i="13"/>
  <c r="CJ37" i="13"/>
  <c r="CJ38" i="13"/>
  <c r="CJ39" i="13"/>
  <c r="CJ40" i="13"/>
  <c r="CJ41" i="13"/>
  <c r="CK41" i="13" s="1"/>
  <c r="CJ44" i="13"/>
  <c r="CJ45" i="13"/>
  <c r="CJ48" i="13"/>
  <c r="CJ49" i="13"/>
  <c r="CJ50" i="13"/>
  <c r="CJ51" i="13"/>
  <c r="CK51" i="13" s="1"/>
  <c r="CJ52" i="13"/>
  <c r="CJ53" i="13"/>
  <c r="CJ54" i="13"/>
  <c r="CJ55" i="13"/>
  <c r="CJ56" i="13"/>
  <c r="CJ57" i="13"/>
  <c r="CJ60" i="13"/>
  <c r="CJ61" i="13"/>
  <c r="CJ62" i="13"/>
  <c r="C23" i="10"/>
  <c r="AT24" i="1"/>
  <c r="AT119" i="13"/>
  <c r="AR24" i="1"/>
  <c r="AP24" i="1"/>
  <c r="AN24" i="1"/>
  <c r="AL24" i="1"/>
  <c r="AJ24" i="1"/>
  <c r="AH24" i="1"/>
  <c r="AF24" i="1"/>
  <c r="AD24" i="1"/>
  <c r="AB24" i="1"/>
  <c r="Z24" i="1"/>
  <c r="X24" i="1"/>
  <c r="V24" i="1"/>
  <c r="V119" i="13"/>
  <c r="T24" i="1"/>
  <c r="R24" i="1"/>
  <c r="P24" i="1"/>
  <c r="N24" i="1"/>
  <c r="L24" i="1"/>
  <c r="J24" i="1"/>
  <c r="L12" i="2"/>
  <c r="H24" i="1"/>
  <c r="G42" i="10"/>
  <c r="G41" i="10"/>
  <c r="G40" i="10"/>
  <c r="G39" i="10"/>
  <c r="G38" i="10"/>
  <c r="G37" i="10"/>
  <c r="G36" i="10"/>
  <c r="G35" i="10"/>
  <c r="G34" i="10"/>
  <c r="G33" i="10"/>
  <c r="G32" i="10"/>
  <c r="G31" i="10"/>
  <c r="G30" i="10"/>
  <c r="G29" i="10"/>
  <c r="G28" i="10"/>
  <c r="G27" i="10"/>
  <c r="G26" i="10"/>
  <c r="G25" i="10"/>
  <c r="G24" i="10"/>
  <c r="G23" i="10"/>
  <c r="F24" i="10"/>
  <c r="F25" i="10"/>
  <c r="F26" i="10"/>
  <c r="F27" i="10"/>
  <c r="F28" i="10"/>
  <c r="F29" i="10"/>
  <c r="F30" i="10"/>
  <c r="F31" i="10"/>
  <c r="F32" i="10"/>
  <c r="F33" i="10"/>
  <c r="F34" i="10"/>
  <c r="F35" i="10"/>
  <c r="F36" i="10"/>
  <c r="F37" i="10"/>
  <c r="F38" i="10"/>
  <c r="F39" i="10"/>
  <c r="F40" i="10"/>
  <c r="F41" i="10"/>
  <c r="F42" i="10"/>
  <c r="F23" i="10"/>
  <c r="E24" i="10"/>
  <c r="E25" i="10"/>
  <c r="E26" i="10"/>
  <c r="E27" i="10"/>
  <c r="E28" i="10"/>
  <c r="E29" i="10"/>
  <c r="E30" i="10"/>
  <c r="E31" i="10"/>
  <c r="E32" i="10"/>
  <c r="E33" i="10"/>
  <c r="E34" i="10"/>
  <c r="E35" i="10"/>
  <c r="E36" i="10"/>
  <c r="E37" i="10"/>
  <c r="E38" i="10"/>
  <c r="E39" i="10"/>
  <c r="E40" i="10"/>
  <c r="E41" i="10"/>
  <c r="E42" i="10"/>
  <c r="E23" i="10"/>
  <c r="D23" i="10"/>
  <c r="A1" i="4"/>
  <c r="C7" i="5"/>
  <c r="CQ44" i="13"/>
  <c r="CQ45" i="13"/>
  <c r="CQ46" i="13"/>
  <c r="CQ47" i="13"/>
  <c r="CQ43" i="13"/>
  <c r="CO7" i="13"/>
  <c r="CS7" i="13"/>
  <c r="CU7" i="13"/>
  <c r="CW7" i="13"/>
  <c r="CY7" i="13"/>
  <c r="CO8" i="13"/>
  <c r="CS8" i="13"/>
  <c r="CU8" i="13"/>
  <c r="CW8" i="13"/>
  <c r="CY8" i="13"/>
  <c r="CO9" i="13"/>
  <c r="CS9" i="13"/>
  <c r="CU9" i="13"/>
  <c r="CW9" i="13"/>
  <c r="CY9" i="13"/>
  <c r="CO10" i="13"/>
  <c r="CS10" i="13"/>
  <c r="CU10" i="13"/>
  <c r="CW10" i="13"/>
  <c r="CY10" i="13"/>
  <c r="CO11" i="13"/>
  <c r="CS11" i="13"/>
  <c r="CU11" i="13"/>
  <c r="CW11" i="13"/>
  <c r="CY11" i="13"/>
  <c r="CO12" i="13"/>
  <c r="CS12" i="13"/>
  <c r="CU12" i="13"/>
  <c r="CW12" i="13"/>
  <c r="CY12" i="13"/>
  <c r="CO13" i="13"/>
  <c r="CS13" i="13"/>
  <c r="CU13" i="13"/>
  <c r="CW13" i="13"/>
  <c r="CY13" i="13"/>
  <c r="CO14" i="13"/>
  <c r="CS14" i="13"/>
  <c r="CU14" i="13"/>
  <c r="CW14" i="13"/>
  <c r="CY14" i="13"/>
  <c r="CO15" i="13"/>
  <c r="CS15" i="13"/>
  <c r="CU15" i="13"/>
  <c r="CW15" i="13"/>
  <c r="CY15" i="13"/>
  <c r="CO17" i="13"/>
  <c r="CO18" i="13"/>
  <c r="CO20" i="13"/>
  <c r="CQ20" i="13"/>
  <c r="CS20" i="13"/>
  <c r="CU20" i="13"/>
  <c r="CW20" i="13"/>
  <c r="CY20" i="13"/>
  <c r="CO21" i="13"/>
  <c r="CS21" i="13"/>
  <c r="CU21" i="13"/>
  <c r="CW21" i="13"/>
  <c r="CY21" i="13"/>
  <c r="CO22" i="13"/>
  <c r="CS22" i="13"/>
  <c r="CU22" i="13"/>
  <c r="CW22" i="13"/>
  <c r="CY22" i="13"/>
  <c r="CO23" i="13"/>
  <c r="CS23" i="13"/>
  <c r="CU23" i="13"/>
  <c r="CW23" i="13"/>
  <c r="CY23" i="13"/>
  <c r="CO24" i="13"/>
  <c r="CS24" i="13"/>
  <c r="CU24" i="13"/>
  <c r="CW24" i="13"/>
  <c r="CY24" i="13"/>
  <c r="CO25" i="13"/>
  <c r="CS25" i="13"/>
  <c r="CU25" i="13"/>
  <c r="CW25" i="13"/>
  <c r="CY25" i="13"/>
  <c r="CO26" i="13"/>
  <c r="CS26" i="13"/>
  <c r="CU26" i="13"/>
  <c r="CW26" i="13"/>
  <c r="CY26" i="13"/>
  <c r="CO27" i="13"/>
  <c r="CS27" i="13"/>
  <c r="CU27" i="13"/>
  <c r="CW27" i="13"/>
  <c r="CY27" i="13"/>
  <c r="CO28" i="13"/>
  <c r="CS28" i="13"/>
  <c r="CU28" i="13"/>
  <c r="CW28" i="13"/>
  <c r="CY28" i="13"/>
  <c r="CO29" i="13"/>
  <c r="CS29" i="13"/>
  <c r="CU29" i="13"/>
  <c r="CW29" i="13"/>
  <c r="CY29" i="13"/>
  <c r="CO30" i="13"/>
  <c r="CS30" i="13"/>
  <c r="CU30" i="13"/>
  <c r="CW30" i="13"/>
  <c r="CY30" i="13"/>
  <c r="CS6" i="13"/>
  <c r="CU6" i="13"/>
  <c r="CW6" i="13"/>
  <c r="CY6" i="13"/>
  <c r="CO6" i="13"/>
  <c r="CU1000" i="13"/>
  <c r="CU1001" i="13"/>
  <c r="CU1002" i="13"/>
  <c r="CU1003" i="13"/>
  <c r="CU1004" i="13"/>
  <c r="CU1005" i="13"/>
  <c r="CU1006" i="13"/>
  <c r="CU1007" i="13"/>
  <c r="CU1008" i="13"/>
  <c r="CU999" i="13"/>
  <c r="CQ968" i="13"/>
  <c r="H967" i="3"/>
  <c r="CU968" i="13" s="1"/>
  <c r="CY968" i="13"/>
  <c r="CQ969" i="13"/>
  <c r="H968" i="3"/>
  <c r="CU969" i="13" s="1"/>
  <c r="CY969" i="13"/>
  <c r="CQ970" i="13"/>
  <c r="H969" i="3"/>
  <c r="CU970" i="13" s="1"/>
  <c r="CY970" i="13"/>
  <c r="CQ971" i="13"/>
  <c r="H970" i="3"/>
  <c r="CU971" i="13" s="1"/>
  <c r="CY971" i="13"/>
  <c r="CQ972" i="13"/>
  <c r="CY972" i="13"/>
  <c r="CQ973" i="13"/>
  <c r="CY973" i="13"/>
  <c r="CQ974" i="13"/>
  <c r="CY974" i="13"/>
  <c r="CQ975" i="13"/>
  <c r="CY975" i="13"/>
  <c r="CS976" i="13"/>
  <c r="CU976" i="13"/>
  <c r="CW976" i="13"/>
  <c r="CY976" i="13"/>
  <c r="CO978" i="13"/>
  <c r="CO979" i="13"/>
  <c r="B964" i="3"/>
  <c r="B979" i="3"/>
  <c r="CO980" i="13" s="1"/>
  <c r="CO981" i="13"/>
  <c r="CQ981" i="13"/>
  <c r="CS981" i="13"/>
  <c r="CU981" i="13"/>
  <c r="CW981" i="13"/>
  <c r="CY981" i="13"/>
  <c r="CQ982" i="13"/>
  <c r="H981" i="3"/>
  <c r="CU982" i="13" s="1"/>
  <c r="CY982" i="13"/>
  <c r="CQ983" i="13"/>
  <c r="CY983" i="13"/>
  <c r="CQ984" i="13"/>
  <c r="CY984" i="13"/>
  <c r="CQ985" i="13"/>
  <c r="H984" i="3"/>
  <c r="CU985" i="13"/>
  <c r="CY985" i="13"/>
  <c r="CQ986" i="13"/>
  <c r="CY986" i="13"/>
  <c r="CQ987" i="13"/>
  <c r="CY987" i="13"/>
  <c r="CQ988" i="13"/>
  <c r="CY988" i="13"/>
  <c r="CQ989" i="13"/>
  <c r="CY989" i="13"/>
  <c r="CQ990" i="13"/>
  <c r="CY990" i="13"/>
  <c r="CS991" i="13"/>
  <c r="CU991" i="13"/>
  <c r="CW991" i="13"/>
  <c r="CY991" i="13"/>
  <c r="CQ967" i="13"/>
  <c r="H966" i="3"/>
  <c r="CU967" i="13"/>
  <c r="CY967" i="13"/>
  <c r="CU952" i="13"/>
  <c r="CU953" i="13"/>
  <c r="CU954" i="13"/>
  <c r="CU955" i="13"/>
  <c r="CU956" i="13"/>
  <c r="CU957" i="13"/>
  <c r="CU958" i="13"/>
  <c r="CU959" i="13"/>
  <c r="CU960" i="13"/>
  <c r="CU951" i="13"/>
  <c r="CQ920" i="13"/>
  <c r="H919" i="3"/>
  <c r="CU920" i="13"/>
  <c r="CY920" i="13"/>
  <c r="CQ921" i="13"/>
  <c r="H920" i="3"/>
  <c r="CU921" i="13"/>
  <c r="CY921" i="13"/>
  <c r="CQ922" i="13"/>
  <c r="H921" i="3"/>
  <c r="CU922" i="13" s="1"/>
  <c r="CY922" i="13"/>
  <c r="CQ923" i="13"/>
  <c r="H922" i="3"/>
  <c r="CU923" i="13"/>
  <c r="CY923" i="13"/>
  <c r="CQ924" i="13"/>
  <c r="CY924" i="13"/>
  <c r="CQ925" i="13"/>
  <c r="CY925" i="13"/>
  <c r="CQ926" i="13"/>
  <c r="CY926" i="13"/>
  <c r="CQ927" i="13"/>
  <c r="CY927" i="13"/>
  <c r="CS928" i="13"/>
  <c r="CU928" i="13"/>
  <c r="CW928" i="13"/>
  <c r="CY928" i="13"/>
  <c r="CO930" i="13"/>
  <c r="CO931" i="13"/>
  <c r="B916" i="3"/>
  <c r="B931" i="3" s="1"/>
  <c r="CO932" i="13"/>
  <c r="CO933" i="13"/>
  <c r="CQ933" i="13"/>
  <c r="CS933" i="13"/>
  <c r="CU933" i="13"/>
  <c r="CW933" i="13"/>
  <c r="CY933" i="13"/>
  <c r="CQ934" i="13"/>
  <c r="H933" i="3"/>
  <c r="CU934" i="13"/>
  <c r="CY934" i="13"/>
  <c r="CQ935" i="13"/>
  <c r="CY935" i="13"/>
  <c r="CQ936" i="13"/>
  <c r="CY936" i="13"/>
  <c r="CQ937" i="13"/>
  <c r="H936" i="3"/>
  <c r="CU937" i="13" s="1"/>
  <c r="CY937" i="13"/>
  <c r="CQ938" i="13"/>
  <c r="CY938" i="13"/>
  <c r="CQ939" i="13"/>
  <c r="CY939" i="13"/>
  <c r="CQ940" i="13"/>
  <c r="CY940" i="13"/>
  <c r="CQ941" i="13"/>
  <c r="CY941" i="13"/>
  <c r="CQ942" i="13"/>
  <c r="CY942" i="13"/>
  <c r="CS943" i="13"/>
  <c r="CU943" i="13"/>
  <c r="CW943" i="13"/>
  <c r="CY943" i="13"/>
  <c r="CQ919" i="13"/>
  <c r="H918" i="3"/>
  <c r="CU919" i="13" s="1"/>
  <c r="CY919" i="13"/>
  <c r="CU904" i="13"/>
  <c r="CU905" i="13"/>
  <c r="CU906" i="13"/>
  <c r="CU907" i="13"/>
  <c r="CU908" i="13"/>
  <c r="CU909" i="13"/>
  <c r="CU910" i="13"/>
  <c r="CU911" i="13"/>
  <c r="CU912" i="13"/>
  <c r="CU903" i="13"/>
  <c r="CQ872" i="13"/>
  <c r="H871" i="3"/>
  <c r="CU872" i="13" s="1"/>
  <c r="CY872" i="13"/>
  <c r="CQ873" i="13"/>
  <c r="H872" i="3"/>
  <c r="CU873" i="13" s="1"/>
  <c r="CY873" i="13"/>
  <c r="CQ874" i="13"/>
  <c r="H873" i="3"/>
  <c r="CU874" i="13" s="1"/>
  <c r="CY874" i="13"/>
  <c r="CQ875" i="13"/>
  <c r="H874" i="3"/>
  <c r="CU875" i="13" s="1"/>
  <c r="CY875" i="13"/>
  <c r="CQ876" i="13"/>
  <c r="CY876" i="13"/>
  <c r="CQ877" i="13"/>
  <c r="CY877" i="13"/>
  <c r="CQ878" i="13"/>
  <c r="CY878" i="13"/>
  <c r="CQ879" i="13"/>
  <c r="CY879" i="13"/>
  <c r="CS880" i="13"/>
  <c r="CU880" i="13"/>
  <c r="CW880" i="13"/>
  <c r="CY880" i="13"/>
  <c r="CO882" i="13"/>
  <c r="CO883" i="13"/>
  <c r="B868" i="3"/>
  <c r="B883" i="3"/>
  <c r="CO884" i="13" s="1"/>
  <c r="CO885" i="13"/>
  <c r="CQ885" i="13"/>
  <c r="CS885" i="13"/>
  <c r="CU885" i="13"/>
  <c r="CW885" i="13"/>
  <c r="CY885" i="13"/>
  <c r="CQ886" i="13"/>
  <c r="H885" i="3"/>
  <c r="CU886" i="13"/>
  <c r="CY886" i="13"/>
  <c r="CQ887" i="13"/>
  <c r="CY887" i="13"/>
  <c r="CQ888" i="13"/>
  <c r="CY888" i="13"/>
  <c r="CQ889" i="13"/>
  <c r="H888" i="3"/>
  <c r="CU889" i="13" s="1"/>
  <c r="CY889" i="13"/>
  <c r="CQ890" i="13"/>
  <c r="CY890" i="13"/>
  <c r="CQ891" i="13"/>
  <c r="CY891" i="13"/>
  <c r="CQ892" i="13"/>
  <c r="CY892" i="13"/>
  <c r="CQ893" i="13"/>
  <c r="CY893" i="13"/>
  <c r="CQ894" i="13"/>
  <c r="CY894" i="13"/>
  <c r="CS895" i="13"/>
  <c r="CU895" i="13"/>
  <c r="CW895" i="13"/>
  <c r="CY895" i="13"/>
  <c r="CQ871" i="13"/>
  <c r="H870" i="3"/>
  <c r="CU871" i="13" s="1"/>
  <c r="CY871" i="13"/>
  <c r="CU856" i="13"/>
  <c r="CU857" i="13"/>
  <c r="CU858" i="13"/>
  <c r="CU859" i="13"/>
  <c r="CU860" i="13"/>
  <c r="CU861" i="13"/>
  <c r="CU862" i="13"/>
  <c r="CU863" i="13"/>
  <c r="CU864" i="13"/>
  <c r="CU855" i="13"/>
  <c r="CQ824" i="13"/>
  <c r="H823" i="3"/>
  <c r="CU824" i="13" s="1"/>
  <c r="CY824" i="13"/>
  <c r="CQ825" i="13"/>
  <c r="H824" i="3"/>
  <c r="CU825" i="13"/>
  <c r="CY825" i="13"/>
  <c r="CQ826" i="13"/>
  <c r="H825" i="3"/>
  <c r="CU826" i="13"/>
  <c r="CY826" i="13"/>
  <c r="CQ827" i="13"/>
  <c r="H826" i="3"/>
  <c r="CU827" i="13" s="1"/>
  <c r="CY827" i="13"/>
  <c r="CQ828" i="13"/>
  <c r="CY828" i="13"/>
  <c r="CQ829" i="13"/>
  <c r="CY829" i="13"/>
  <c r="CQ830" i="13"/>
  <c r="CY830" i="13"/>
  <c r="CQ831" i="13"/>
  <c r="CY831" i="13"/>
  <c r="CS832" i="13"/>
  <c r="CU832" i="13"/>
  <c r="CW832" i="13"/>
  <c r="CY832" i="13"/>
  <c r="CO834" i="13"/>
  <c r="CO835" i="13"/>
  <c r="B820" i="3"/>
  <c r="B835" i="3" s="1"/>
  <c r="CO836" i="13" s="1"/>
  <c r="CO837" i="13"/>
  <c r="CQ837" i="13"/>
  <c r="CS837" i="13"/>
  <c r="CU837" i="13"/>
  <c r="CW837" i="13"/>
  <c r="CY837" i="13"/>
  <c r="CQ838" i="13"/>
  <c r="H837" i="3"/>
  <c r="CU838" i="13"/>
  <c r="CY838" i="13"/>
  <c r="CQ839" i="13"/>
  <c r="CY839" i="13"/>
  <c r="CQ840" i="13"/>
  <c r="CY840" i="13"/>
  <c r="CQ841" i="13"/>
  <c r="H840" i="3"/>
  <c r="CU841" i="13" s="1"/>
  <c r="CY841" i="13"/>
  <c r="CQ842" i="13"/>
  <c r="CY842" i="13"/>
  <c r="CQ843" i="13"/>
  <c r="CY843" i="13"/>
  <c r="CQ844" i="13"/>
  <c r="CY844" i="13"/>
  <c r="CQ845" i="13"/>
  <c r="CY845" i="13"/>
  <c r="CQ846" i="13"/>
  <c r="CY846" i="13"/>
  <c r="CS847" i="13"/>
  <c r="CU847" i="13"/>
  <c r="CW847" i="13"/>
  <c r="CY847" i="13"/>
  <c r="CQ823" i="13"/>
  <c r="H822" i="3"/>
  <c r="CU823" i="13" s="1"/>
  <c r="CY823" i="13"/>
  <c r="CU808" i="13"/>
  <c r="CU809" i="13"/>
  <c r="CU810" i="13"/>
  <c r="CU811" i="13"/>
  <c r="CU812" i="13"/>
  <c r="CU813" i="13"/>
  <c r="CU814" i="13"/>
  <c r="CU815" i="13"/>
  <c r="CU816" i="13"/>
  <c r="CU807" i="13"/>
  <c r="CQ776" i="13"/>
  <c r="H775" i="3"/>
  <c r="CU776" i="13" s="1"/>
  <c r="CY776" i="13"/>
  <c r="CQ777" i="13"/>
  <c r="H776" i="3"/>
  <c r="CU777" i="13" s="1"/>
  <c r="CY777" i="13"/>
  <c r="CQ778" i="13"/>
  <c r="H777" i="3"/>
  <c r="CU778" i="13" s="1"/>
  <c r="CY778" i="13"/>
  <c r="CQ779" i="13"/>
  <c r="H778" i="3"/>
  <c r="CU779" i="13" s="1"/>
  <c r="CY779" i="13"/>
  <c r="CQ780" i="13"/>
  <c r="CY780" i="13"/>
  <c r="CQ781" i="13"/>
  <c r="CY781" i="13"/>
  <c r="CQ782" i="13"/>
  <c r="CY782" i="13"/>
  <c r="CQ783" i="13"/>
  <c r="CY783" i="13"/>
  <c r="CS784" i="13"/>
  <c r="CU784" i="13"/>
  <c r="CW784" i="13"/>
  <c r="CY784" i="13"/>
  <c r="CO786" i="13"/>
  <c r="CO787" i="13"/>
  <c r="CO789" i="13"/>
  <c r="CQ789" i="13"/>
  <c r="CS789" i="13"/>
  <c r="CU789" i="13"/>
  <c r="CW789" i="13"/>
  <c r="CY789" i="13"/>
  <c r="CQ790" i="13"/>
  <c r="H789" i="3"/>
  <c r="CU790" i="13" s="1"/>
  <c r="CY790" i="13"/>
  <c r="CQ791" i="13"/>
  <c r="CY791" i="13"/>
  <c r="CQ792" i="13"/>
  <c r="CY792" i="13"/>
  <c r="CQ793" i="13"/>
  <c r="H792" i="3"/>
  <c r="CU793" i="13"/>
  <c r="CY793" i="13"/>
  <c r="CQ794" i="13"/>
  <c r="CY794" i="13"/>
  <c r="CQ795" i="13"/>
  <c r="CY795" i="13"/>
  <c r="CQ796" i="13"/>
  <c r="CY796" i="13"/>
  <c r="CQ797" i="13"/>
  <c r="CY797" i="13"/>
  <c r="CQ798" i="13"/>
  <c r="CY798" i="13"/>
  <c r="CS799" i="13"/>
  <c r="CU799" i="13"/>
  <c r="CW799" i="13"/>
  <c r="CY799" i="13"/>
  <c r="CQ775" i="13"/>
  <c r="H774" i="3"/>
  <c r="CU775" i="13"/>
  <c r="CY775" i="13"/>
  <c r="CU760" i="13"/>
  <c r="CU761" i="13"/>
  <c r="CU762" i="13"/>
  <c r="CU763" i="13"/>
  <c r="CU764" i="13"/>
  <c r="CU765" i="13"/>
  <c r="CU766" i="13"/>
  <c r="CU767" i="13"/>
  <c r="CU768" i="13"/>
  <c r="CU759" i="13"/>
  <c r="CQ728" i="13"/>
  <c r="H727" i="3"/>
  <c r="CU728" i="13" s="1"/>
  <c r="CY728" i="13"/>
  <c r="CQ729" i="13"/>
  <c r="H728" i="3"/>
  <c r="CU729" i="13" s="1"/>
  <c r="CY729" i="13"/>
  <c r="CQ730" i="13"/>
  <c r="H729" i="3"/>
  <c r="CU730" i="13" s="1"/>
  <c r="CY730" i="13"/>
  <c r="CQ731" i="13"/>
  <c r="H730" i="3"/>
  <c r="CU731" i="13" s="1"/>
  <c r="CY731" i="13"/>
  <c r="CQ732" i="13"/>
  <c r="CY732" i="13"/>
  <c r="CQ733" i="13"/>
  <c r="CY733" i="13"/>
  <c r="CQ734" i="13"/>
  <c r="CY734" i="13"/>
  <c r="CQ735" i="13"/>
  <c r="CY735" i="13"/>
  <c r="CS736" i="13"/>
  <c r="CU736" i="13"/>
  <c r="CW736" i="13"/>
  <c r="CY736" i="13"/>
  <c r="CO738" i="13"/>
  <c r="CO739" i="13"/>
  <c r="B724" i="3"/>
  <c r="B739" i="3"/>
  <c r="CO740" i="13" s="1"/>
  <c r="CO741" i="13"/>
  <c r="CQ741" i="13"/>
  <c r="CS741" i="13"/>
  <c r="CU741" i="13"/>
  <c r="CW741" i="13"/>
  <c r="CY741" i="13"/>
  <c r="CQ742" i="13"/>
  <c r="H741" i="3"/>
  <c r="CU742" i="13"/>
  <c r="CY742" i="13"/>
  <c r="CQ743" i="13"/>
  <c r="CY743" i="13"/>
  <c r="CQ744" i="13"/>
  <c r="CY744" i="13"/>
  <c r="CQ745" i="13"/>
  <c r="H744" i="3"/>
  <c r="CU745" i="13"/>
  <c r="CY745" i="13"/>
  <c r="CQ746" i="13"/>
  <c r="CY746" i="13"/>
  <c r="CQ747" i="13"/>
  <c r="CY747" i="13"/>
  <c r="CQ748" i="13"/>
  <c r="CY748" i="13"/>
  <c r="CQ749" i="13"/>
  <c r="CY749" i="13"/>
  <c r="CQ750" i="13"/>
  <c r="CY750" i="13"/>
  <c r="CS751" i="13"/>
  <c r="CU751" i="13"/>
  <c r="CW751" i="13"/>
  <c r="CY751" i="13"/>
  <c r="CQ727" i="13"/>
  <c r="H726" i="3"/>
  <c r="CU727" i="13"/>
  <c r="CY727" i="13"/>
  <c r="CU712" i="13"/>
  <c r="CU713" i="13"/>
  <c r="CU714" i="13"/>
  <c r="CU715" i="13"/>
  <c r="CU716" i="13"/>
  <c r="CU717" i="13"/>
  <c r="CU718" i="13"/>
  <c r="CU719" i="13"/>
  <c r="CU720" i="13"/>
  <c r="CU711" i="13"/>
  <c r="CQ680" i="13"/>
  <c r="H679" i="3"/>
  <c r="CU680" i="13"/>
  <c r="CY680" i="13"/>
  <c r="CQ681" i="13"/>
  <c r="H680" i="3"/>
  <c r="CU681" i="13"/>
  <c r="CY681" i="13"/>
  <c r="CQ682" i="13"/>
  <c r="H681" i="3"/>
  <c r="CU682" i="13"/>
  <c r="CY682" i="13"/>
  <c r="CQ683" i="13"/>
  <c r="H682" i="3"/>
  <c r="CU683" i="13"/>
  <c r="CY683" i="13"/>
  <c r="CQ684" i="13"/>
  <c r="CY684" i="13"/>
  <c r="CQ685" i="13"/>
  <c r="CY685" i="13"/>
  <c r="CQ686" i="13"/>
  <c r="CY686" i="13"/>
  <c r="CQ687" i="13"/>
  <c r="CY687" i="13"/>
  <c r="CS688" i="13"/>
  <c r="CU688" i="13"/>
  <c r="CW688" i="13"/>
  <c r="CY688" i="13"/>
  <c r="CO690" i="13"/>
  <c r="CO691" i="13"/>
  <c r="CO693" i="13"/>
  <c r="CQ693" i="13"/>
  <c r="CS693" i="13"/>
  <c r="CU693" i="13"/>
  <c r="CW693" i="13"/>
  <c r="CY693" i="13"/>
  <c r="CQ694" i="13"/>
  <c r="H693" i="3"/>
  <c r="CU694" i="13"/>
  <c r="CY694" i="13"/>
  <c r="CQ695" i="13"/>
  <c r="CY695" i="13"/>
  <c r="CQ696" i="13"/>
  <c r="CY696" i="13"/>
  <c r="CQ697" i="13"/>
  <c r="H696" i="3"/>
  <c r="CU697" i="13" s="1"/>
  <c r="CY697" i="13"/>
  <c r="CQ698" i="13"/>
  <c r="CY698" i="13"/>
  <c r="CQ699" i="13"/>
  <c r="CY699" i="13"/>
  <c r="CQ700" i="13"/>
  <c r="CY700" i="13"/>
  <c r="CQ701" i="13"/>
  <c r="CY701" i="13"/>
  <c r="CQ702" i="13"/>
  <c r="CY702" i="13"/>
  <c r="CS703" i="13"/>
  <c r="CU703" i="13"/>
  <c r="CW703" i="13"/>
  <c r="CY703" i="13"/>
  <c r="CQ679" i="13"/>
  <c r="H678" i="3"/>
  <c r="CU679" i="13" s="1"/>
  <c r="CY679" i="13"/>
  <c r="CU664" i="13"/>
  <c r="CU665" i="13"/>
  <c r="CU666" i="13"/>
  <c r="CU667" i="13"/>
  <c r="CU668" i="13"/>
  <c r="CU669" i="13"/>
  <c r="CU670" i="13"/>
  <c r="CU671" i="13"/>
  <c r="CU672" i="13"/>
  <c r="CU663" i="13"/>
  <c r="CQ632" i="13"/>
  <c r="H631" i="3"/>
  <c r="CU632" i="13" s="1"/>
  <c r="CY632" i="13"/>
  <c r="CQ633" i="13"/>
  <c r="H632" i="3"/>
  <c r="CU633" i="13" s="1"/>
  <c r="CY633" i="13"/>
  <c r="CQ634" i="13"/>
  <c r="H633" i="3"/>
  <c r="CU634" i="13" s="1"/>
  <c r="CY634" i="13"/>
  <c r="CQ635" i="13"/>
  <c r="H634" i="3"/>
  <c r="CU635" i="13" s="1"/>
  <c r="CY635" i="13"/>
  <c r="CQ636" i="13"/>
  <c r="CY636" i="13"/>
  <c r="CQ637" i="13"/>
  <c r="CY637" i="13"/>
  <c r="CQ638" i="13"/>
  <c r="CY638" i="13"/>
  <c r="CQ639" i="13"/>
  <c r="CY639" i="13"/>
  <c r="CS640" i="13"/>
  <c r="CU640" i="13"/>
  <c r="CW640" i="13"/>
  <c r="CY640" i="13"/>
  <c r="CO642" i="13"/>
  <c r="CO643" i="13"/>
  <c r="CO645" i="13"/>
  <c r="CQ645" i="13"/>
  <c r="CS645" i="13"/>
  <c r="CU645" i="13"/>
  <c r="CW645" i="13"/>
  <c r="CY645" i="13"/>
  <c r="CQ646" i="13"/>
  <c r="H645" i="3"/>
  <c r="CU646" i="13" s="1"/>
  <c r="CY646" i="13"/>
  <c r="CQ647" i="13"/>
  <c r="CY647" i="13"/>
  <c r="CQ648" i="13"/>
  <c r="CY648" i="13"/>
  <c r="CQ649" i="13"/>
  <c r="H648" i="3"/>
  <c r="CU649" i="13"/>
  <c r="CY649" i="13"/>
  <c r="CQ650" i="13"/>
  <c r="CY650" i="13"/>
  <c r="CQ651" i="13"/>
  <c r="CY651" i="13"/>
  <c r="CQ652" i="13"/>
  <c r="CY652" i="13"/>
  <c r="CQ653" i="13"/>
  <c r="CY653" i="13"/>
  <c r="CQ654" i="13"/>
  <c r="CY654" i="13"/>
  <c r="CS655" i="13"/>
  <c r="CU655" i="13"/>
  <c r="CW655" i="13"/>
  <c r="CY655" i="13"/>
  <c r="CQ631" i="13"/>
  <c r="H630" i="3"/>
  <c r="CU631" i="13"/>
  <c r="CY631" i="13"/>
  <c r="CU616" i="13"/>
  <c r="CU617" i="13"/>
  <c r="CU618" i="13"/>
  <c r="CU619" i="13"/>
  <c r="CU620" i="13"/>
  <c r="CU621" i="13"/>
  <c r="CU622" i="13"/>
  <c r="CU623" i="13"/>
  <c r="CU624" i="13"/>
  <c r="CU615" i="13"/>
  <c r="CQ584" i="13"/>
  <c r="H583" i="3"/>
  <c r="CU584" i="13" s="1"/>
  <c r="CY584" i="13"/>
  <c r="CQ585" i="13"/>
  <c r="H584" i="3"/>
  <c r="CU585" i="13" s="1"/>
  <c r="CY585" i="13"/>
  <c r="CQ586" i="13"/>
  <c r="H585" i="3"/>
  <c r="CU586" i="13" s="1"/>
  <c r="CY586" i="13"/>
  <c r="CQ587" i="13"/>
  <c r="H586" i="3"/>
  <c r="CU587" i="13"/>
  <c r="CY587" i="13"/>
  <c r="CQ588" i="13"/>
  <c r="CY588" i="13"/>
  <c r="CQ589" i="13"/>
  <c r="CY589" i="13"/>
  <c r="CQ590" i="13"/>
  <c r="CY590" i="13"/>
  <c r="CQ591" i="13"/>
  <c r="CY591" i="13"/>
  <c r="CS592" i="13"/>
  <c r="CU592" i="13"/>
  <c r="CW592" i="13"/>
  <c r="CY592" i="13"/>
  <c r="CO594" i="13"/>
  <c r="CO595" i="13"/>
  <c r="B580" i="3"/>
  <c r="B595" i="3" s="1"/>
  <c r="CO596" i="13" s="1"/>
  <c r="CO597" i="13"/>
  <c r="CQ597" i="13"/>
  <c r="CS597" i="13"/>
  <c r="CU597" i="13"/>
  <c r="CW597" i="13"/>
  <c r="CY597" i="13"/>
  <c r="CQ598" i="13"/>
  <c r="H597" i="3"/>
  <c r="CU598" i="13"/>
  <c r="CY598" i="13"/>
  <c r="CQ599" i="13"/>
  <c r="CY599" i="13"/>
  <c r="CQ600" i="13"/>
  <c r="CY600" i="13"/>
  <c r="CQ601" i="13"/>
  <c r="H600" i="3"/>
  <c r="CU601" i="13" s="1"/>
  <c r="CY601" i="13"/>
  <c r="CQ602" i="13"/>
  <c r="CY602" i="13"/>
  <c r="CQ603" i="13"/>
  <c r="CY603" i="13"/>
  <c r="CQ604" i="13"/>
  <c r="CY604" i="13"/>
  <c r="CQ605" i="13"/>
  <c r="CY605" i="13"/>
  <c r="CQ606" i="13"/>
  <c r="CY606" i="13"/>
  <c r="CS607" i="13"/>
  <c r="CU607" i="13"/>
  <c r="CW607" i="13"/>
  <c r="CY607" i="13"/>
  <c r="CQ583" i="13"/>
  <c r="H582" i="3"/>
  <c r="CU583" i="13" s="1"/>
  <c r="CY583" i="13"/>
  <c r="CU568" i="13"/>
  <c r="CU569" i="13"/>
  <c r="CU570" i="13"/>
  <c r="CU571" i="13"/>
  <c r="CU572" i="13"/>
  <c r="CU573" i="13"/>
  <c r="CU574" i="13"/>
  <c r="CU575" i="13"/>
  <c r="CU576" i="13"/>
  <c r="CU567" i="13"/>
  <c r="CQ536" i="13"/>
  <c r="H535" i="3"/>
  <c r="CU536" i="13"/>
  <c r="CY536" i="13"/>
  <c r="CQ537" i="13"/>
  <c r="H536" i="3"/>
  <c r="CU537" i="13" s="1"/>
  <c r="CY537" i="13"/>
  <c r="CQ538" i="13"/>
  <c r="H537" i="3"/>
  <c r="CU538" i="13"/>
  <c r="CY538" i="13"/>
  <c r="CQ539" i="13"/>
  <c r="H538" i="3"/>
  <c r="CU539" i="13"/>
  <c r="CY539" i="13"/>
  <c r="CQ540" i="13"/>
  <c r="CY540" i="13"/>
  <c r="CQ541" i="13"/>
  <c r="CY541" i="13"/>
  <c r="CQ542" i="13"/>
  <c r="CY542" i="13"/>
  <c r="CQ543" i="13"/>
  <c r="CY543" i="13"/>
  <c r="CS544" i="13"/>
  <c r="CU544" i="13"/>
  <c r="CW544" i="13"/>
  <c r="CY544" i="13"/>
  <c r="CO546" i="13"/>
  <c r="CO547" i="13"/>
  <c r="B532" i="3"/>
  <c r="B547" i="3"/>
  <c r="CO548" i="13"/>
  <c r="CO549" i="13"/>
  <c r="CQ549" i="13"/>
  <c r="CS549" i="13"/>
  <c r="CU549" i="13"/>
  <c r="CW549" i="13"/>
  <c r="CY549" i="13"/>
  <c r="CQ550" i="13"/>
  <c r="H549" i="3"/>
  <c r="CU550" i="13"/>
  <c r="CY550" i="13"/>
  <c r="CQ551" i="13"/>
  <c r="CY551" i="13"/>
  <c r="CQ552" i="13"/>
  <c r="CY552" i="13"/>
  <c r="CQ553" i="13"/>
  <c r="H552" i="3"/>
  <c r="CU553" i="13"/>
  <c r="CY553" i="13"/>
  <c r="CQ554" i="13"/>
  <c r="CY554" i="13"/>
  <c r="CQ555" i="13"/>
  <c r="CY555" i="13"/>
  <c r="CQ556" i="13"/>
  <c r="CY556" i="13"/>
  <c r="CQ557" i="13"/>
  <c r="CY557" i="13"/>
  <c r="CQ558" i="13"/>
  <c r="CY558" i="13"/>
  <c r="CS559" i="13"/>
  <c r="CU559" i="13"/>
  <c r="CW559" i="13"/>
  <c r="CY559" i="13"/>
  <c r="CQ535" i="13"/>
  <c r="H534" i="3"/>
  <c r="CU535" i="13"/>
  <c r="CY535" i="13"/>
  <c r="CU520" i="13"/>
  <c r="CU521" i="13"/>
  <c r="CU522" i="13"/>
  <c r="CU523" i="13"/>
  <c r="CU524" i="13"/>
  <c r="CU525" i="13"/>
  <c r="CU526" i="13"/>
  <c r="CU527" i="13"/>
  <c r="CU528" i="13"/>
  <c r="CU519" i="13"/>
  <c r="CQ488" i="13"/>
  <c r="H487" i="3"/>
  <c r="CU488" i="13" s="1"/>
  <c r="CY488" i="13"/>
  <c r="CQ489" i="13"/>
  <c r="H488" i="3"/>
  <c r="CU489" i="13" s="1"/>
  <c r="CY489" i="13"/>
  <c r="CQ490" i="13"/>
  <c r="H489" i="3"/>
  <c r="CU490" i="13"/>
  <c r="CY490" i="13"/>
  <c r="CQ491" i="13"/>
  <c r="H490" i="3"/>
  <c r="CU491" i="13" s="1"/>
  <c r="CY491" i="13"/>
  <c r="CQ492" i="13"/>
  <c r="CY492" i="13"/>
  <c r="CQ493" i="13"/>
  <c r="CY493" i="13"/>
  <c r="CQ494" i="13"/>
  <c r="CY494" i="13"/>
  <c r="CQ495" i="13"/>
  <c r="CY495" i="13"/>
  <c r="CS496" i="13"/>
  <c r="CU496" i="13"/>
  <c r="CW496" i="13"/>
  <c r="CY496" i="13"/>
  <c r="CO498" i="13"/>
  <c r="CO499" i="13"/>
  <c r="CO501" i="13"/>
  <c r="CQ501" i="13"/>
  <c r="CS501" i="13"/>
  <c r="CU501" i="13"/>
  <c r="CW501" i="13"/>
  <c r="CY501" i="13"/>
  <c r="CQ502" i="13"/>
  <c r="H501" i="3"/>
  <c r="CU502" i="13" s="1"/>
  <c r="CY502" i="13"/>
  <c r="CQ503" i="13"/>
  <c r="CY503" i="13"/>
  <c r="CQ504" i="13"/>
  <c r="CY504" i="13"/>
  <c r="CQ505" i="13"/>
  <c r="H504" i="3"/>
  <c r="CU505" i="13"/>
  <c r="CY505" i="13"/>
  <c r="CQ506" i="13"/>
  <c r="CY506" i="13"/>
  <c r="CQ507" i="13"/>
  <c r="CY507" i="13"/>
  <c r="CQ508" i="13"/>
  <c r="CY508" i="13"/>
  <c r="CQ509" i="13"/>
  <c r="CY509" i="13"/>
  <c r="CQ510" i="13"/>
  <c r="CY510" i="13"/>
  <c r="CS511" i="13"/>
  <c r="CU511" i="13"/>
  <c r="CW511" i="13"/>
  <c r="CY511" i="13"/>
  <c r="CQ487" i="13"/>
  <c r="H486" i="3"/>
  <c r="CU487" i="13"/>
  <c r="CY487" i="13"/>
  <c r="CU472" i="13"/>
  <c r="CU473" i="13"/>
  <c r="CU474" i="13"/>
  <c r="CU475" i="13"/>
  <c r="CU476" i="13"/>
  <c r="CU477" i="13"/>
  <c r="CU478" i="13"/>
  <c r="CU479" i="13"/>
  <c r="CU480" i="13"/>
  <c r="CU471" i="13"/>
  <c r="CQ440" i="13"/>
  <c r="H439" i="3"/>
  <c r="CU440" i="13"/>
  <c r="CY440" i="13"/>
  <c r="CQ441" i="13"/>
  <c r="H440" i="3"/>
  <c r="CU441" i="13"/>
  <c r="CY441" i="13"/>
  <c r="CQ442" i="13"/>
  <c r="H441" i="3"/>
  <c r="CU442" i="13" s="1"/>
  <c r="CY442" i="13"/>
  <c r="CQ443" i="13"/>
  <c r="H442" i="3"/>
  <c r="CU443" i="13" s="1"/>
  <c r="CY443" i="13"/>
  <c r="CQ444" i="13"/>
  <c r="CY444" i="13"/>
  <c r="CQ445" i="13"/>
  <c r="CY445" i="13"/>
  <c r="CQ446" i="13"/>
  <c r="CY446" i="13"/>
  <c r="CQ447" i="13"/>
  <c r="CY447" i="13"/>
  <c r="CS448" i="13"/>
  <c r="CU448" i="13"/>
  <c r="CW448" i="13"/>
  <c r="CY448" i="13"/>
  <c r="CO450" i="13"/>
  <c r="CO451" i="13"/>
  <c r="B436" i="3"/>
  <c r="B451" i="3"/>
  <c r="CO452" i="13" s="1"/>
  <c r="CO453" i="13"/>
  <c r="CQ453" i="13"/>
  <c r="CS453" i="13"/>
  <c r="CU453" i="13"/>
  <c r="CW453" i="13"/>
  <c r="CY453" i="13"/>
  <c r="CQ454" i="13"/>
  <c r="H453" i="3"/>
  <c r="CU454" i="13"/>
  <c r="CY454" i="13"/>
  <c r="CQ455" i="13"/>
  <c r="CY455" i="13"/>
  <c r="CQ456" i="13"/>
  <c r="CY456" i="13"/>
  <c r="CQ457" i="13"/>
  <c r="H456" i="3"/>
  <c r="CU457" i="13"/>
  <c r="CY457" i="13"/>
  <c r="CQ458" i="13"/>
  <c r="CY458" i="13"/>
  <c r="CQ459" i="13"/>
  <c r="CY459" i="13"/>
  <c r="CQ460" i="13"/>
  <c r="CY460" i="13"/>
  <c r="CQ461" i="13"/>
  <c r="CY461" i="13"/>
  <c r="CQ462" i="13"/>
  <c r="CY462" i="13"/>
  <c r="CS463" i="13"/>
  <c r="CU463" i="13"/>
  <c r="CW463" i="13"/>
  <c r="CY463" i="13"/>
  <c r="CQ439" i="13"/>
  <c r="H438" i="3"/>
  <c r="CU439" i="13"/>
  <c r="CY439" i="13"/>
  <c r="CU424" i="13"/>
  <c r="CU425" i="13"/>
  <c r="CU426" i="13"/>
  <c r="CU427" i="13"/>
  <c r="CU428" i="13"/>
  <c r="CU429" i="13"/>
  <c r="CU430" i="13"/>
  <c r="CU431" i="13"/>
  <c r="CU432" i="13"/>
  <c r="CU423" i="13"/>
  <c r="CQ392" i="13"/>
  <c r="H391" i="3"/>
  <c r="CU392" i="13"/>
  <c r="CY392" i="13"/>
  <c r="CQ393" i="13"/>
  <c r="H392" i="3"/>
  <c r="CU393" i="13"/>
  <c r="CY393" i="13"/>
  <c r="CQ394" i="13"/>
  <c r="H393" i="3"/>
  <c r="CU394" i="13" s="1"/>
  <c r="CY394" i="13"/>
  <c r="CQ395" i="13"/>
  <c r="H394" i="3"/>
  <c r="CU395" i="13"/>
  <c r="CY395" i="13"/>
  <c r="CQ396" i="13"/>
  <c r="CY396" i="13"/>
  <c r="CQ397" i="13"/>
  <c r="CY397" i="13"/>
  <c r="CQ398" i="13"/>
  <c r="CY398" i="13"/>
  <c r="CQ399" i="13"/>
  <c r="CY399" i="13"/>
  <c r="CS400" i="13"/>
  <c r="CU400" i="13"/>
  <c r="CW400" i="13"/>
  <c r="CY400" i="13"/>
  <c r="CO402" i="13"/>
  <c r="CO403" i="13"/>
  <c r="B388" i="3"/>
  <c r="B403" i="3" s="1"/>
  <c r="CO404" i="13" s="1"/>
  <c r="CO405" i="13"/>
  <c r="CQ405" i="13"/>
  <c r="CS405" i="13"/>
  <c r="CU405" i="13"/>
  <c r="CW405" i="13"/>
  <c r="CY405" i="13"/>
  <c r="CQ406" i="13"/>
  <c r="H405" i="3"/>
  <c r="CU406" i="13"/>
  <c r="CY406" i="13"/>
  <c r="CQ407" i="13"/>
  <c r="CY407" i="13"/>
  <c r="CQ408" i="13"/>
  <c r="CY408" i="13"/>
  <c r="CQ409" i="13"/>
  <c r="H408" i="3"/>
  <c r="CU409" i="13" s="1"/>
  <c r="CY409" i="13"/>
  <c r="CQ410" i="13"/>
  <c r="CY410" i="13"/>
  <c r="CQ411" i="13"/>
  <c r="CY411" i="13"/>
  <c r="CQ412" i="13"/>
  <c r="CY412" i="13"/>
  <c r="CQ413" i="13"/>
  <c r="CY413" i="13"/>
  <c r="CQ414" i="13"/>
  <c r="CY414" i="13"/>
  <c r="CS415" i="13"/>
  <c r="CU415" i="13"/>
  <c r="CW415" i="13"/>
  <c r="CY415" i="13"/>
  <c r="CQ391" i="13"/>
  <c r="H390" i="3"/>
  <c r="CU391" i="13" s="1"/>
  <c r="CY391" i="13"/>
  <c r="CU376" i="13"/>
  <c r="CU377" i="13"/>
  <c r="CU378" i="13"/>
  <c r="CU379" i="13"/>
  <c r="CU380" i="13"/>
  <c r="CU381" i="13"/>
  <c r="CU382" i="13"/>
  <c r="CU383" i="13"/>
  <c r="CU384" i="13"/>
  <c r="CU375" i="13"/>
  <c r="CQ344" i="13"/>
  <c r="H343" i="3"/>
  <c r="CU344" i="13"/>
  <c r="CY344" i="13"/>
  <c r="CQ345" i="13"/>
  <c r="H344" i="3"/>
  <c r="CU345" i="13" s="1"/>
  <c r="CY345" i="13"/>
  <c r="CQ346" i="13"/>
  <c r="H345" i="3"/>
  <c r="CU346" i="13"/>
  <c r="CY346" i="13"/>
  <c r="CQ347" i="13"/>
  <c r="H346" i="3"/>
  <c r="CU347" i="13"/>
  <c r="CY347" i="13"/>
  <c r="CQ348" i="13"/>
  <c r="CY348" i="13"/>
  <c r="CQ349" i="13"/>
  <c r="CY349" i="13"/>
  <c r="CQ350" i="13"/>
  <c r="CY350" i="13"/>
  <c r="CQ351" i="13"/>
  <c r="CY351" i="13"/>
  <c r="CS352" i="13"/>
  <c r="CU352" i="13"/>
  <c r="CW352" i="13"/>
  <c r="CY352" i="13"/>
  <c r="CO354" i="13"/>
  <c r="CO355" i="13"/>
  <c r="CO357" i="13"/>
  <c r="CQ357" i="13"/>
  <c r="CS357" i="13"/>
  <c r="CU357" i="13"/>
  <c r="CW357" i="13"/>
  <c r="CY357" i="13"/>
  <c r="CQ358" i="13"/>
  <c r="H357" i="3"/>
  <c r="CU358" i="13"/>
  <c r="CY358" i="13"/>
  <c r="CQ359" i="13"/>
  <c r="CY359" i="13"/>
  <c r="CQ360" i="13"/>
  <c r="CY360" i="13"/>
  <c r="CQ361" i="13"/>
  <c r="H360" i="3"/>
  <c r="CU361" i="13"/>
  <c r="CY361" i="13"/>
  <c r="CQ362" i="13"/>
  <c r="CY362" i="13"/>
  <c r="CQ363" i="13"/>
  <c r="CY363" i="13"/>
  <c r="CQ364" i="13"/>
  <c r="CY364" i="13"/>
  <c r="CQ365" i="13"/>
  <c r="CY365" i="13"/>
  <c r="CQ366" i="13"/>
  <c r="CY366" i="13"/>
  <c r="CS367" i="13"/>
  <c r="CU367" i="13"/>
  <c r="CW367" i="13"/>
  <c r="CY367" i="13"/>
  <c r="CQ343" i="13"/>
  <c r="H342" i="3"/>
  <c r="CU343" i="13"/>
  <c r="CY343" i="13"/>
  <c r="CU328" i="13"/>
  <c r="CU329" i="13"/>
  <c r="CU330" i="13"/>
  <c r="CU331" i="13"/>
  <c r="CU332" i="13"/>
  <c r="CU333" i="13"/>
  <c r="CU334" i="13"/>
  <c r="CU335" i="13"/>
  <c r="CU336" i="13"/>
  <c r="CU327" i="13"/>
  <c r="CQ296" i="13"/>
  <c r="H295" i="3"/>
  <c r="CU296" i="13" s="1"/>
  <c r="CY296" i="13"/>
  <c r="CQ297" i="13"/>
  <c r="H296" i="3"/>
  <c r="CU297" i="13"/>
  <c r="CY297" i="13"/>
  <c r="CQ298" i="13"/>
  <c r="H297" i="3"/>
  <c r="CU298" i="13"/>
  <c r="CY298" i="13"/>
  <c r="CQ299" i="13"/>
  <c r="H298" i="3"/>
  <c r="CU299" i="13" s="1"/>
  <c r="CY299" i="13"/>
  <c r="CQ300" i="13"/>
  <c r="CY300" i="13"/>
  <c r="CQ301" i="13"/>
  <c r="CY301" i="13"/>
  <c r="CQ302" i="13"/>
  <c r="CY302" i="13"/>
  <c r="CQ303" i="13"/>
  <c r="CY303" i="13"/>
  <c r="CS304" i="13"/>
  <c r="CU304" i="13"/>
  <c r="CW304" i="13"/>
  <c r="CY304" i="13"/>
  <c r="CO306" i="13"/>
  <c r="CO307" i="13"/>
  <c r="B292" i="3"/>
  <c r="B307" i="3"/>
  <c r="CO308" i="13" s="1"/>
  <c r="CO309" i="13"/>
  <c r="CQ309" i="13"/>
  <c r="CS309" i="13"/>
  <c r="CU309" i="13"/>
  <c r="CW309" i="13"/>
  <c r="CY309" i="13"/>
  <c r="CQ310" i="13"/>
  <c r="H309" i="3"/>
  <c r="CU310" i="13" s="1"/>
  <c r="CY310" i="13"/>
  <c r="CQ311" i="13"/>
  <c r="CY311" i="13"/>
  <c r="CQ312" i="13"/>
  <c r="CY312" i="13"/>
  <c r="CQ313" i="13"/>
  <c r="H312" i="3"/>
  <c r="CU313" i="13"/>
  <c r="CY313" i="13"/>
  <c r="CQ314" i="13"/>
  <c r="CY314" i="13"/>
  <c r="CQ315" i="13"/>
  <c r="CY315" i="13"/>
  <c r="CQ316" i="13"/>
  <c r="CY316" i="13"/>
  <c r="CQ317" i="13"/>
  <c r="CY317" i="13"/>
  <c r="CQ318" i="13"/>
  <c r="CY318" i="13"/>
  <c r="CS319" i="13"/>
  <c r="CU319" i="13"/>
  <c r="CW319" i="13"/>
  <c r="CY319" i="13"/>
  <c r="CQ295" i="13"/>
  <c r="H294" i="3"/>
  <c r="CU295" i="13"/>
  <c r="CY295" i="13"/>
  <c r="CU280" i="13"/>
  <c r="CU281" i="13"/>
  <c r="CU282" i="13"/>
  <c r="CU283" i="13"/>
  <c r="CU284" i="13"/>
  <c r="CU285" i="13"/>
  <c r="CU286" i="13"/>
  <c r="CU287" i="13"/>
  <c r="CU288" i="13"/>
  <c r="CU279" i="13"/>
  <c r="CQ248" i="13"/>
  <c r="H247" i="3"/>
  <c r="CU248" i="13"/>
  <c r="CY248" i="13"/>
  <c r="CQ249" i="13"/>
  <c r="H248" i="3"/>
  <c r="CU249" i="13"/>
  <c r="CY249" i="13"/>
  <c r="CQ250" i="13"/>
  <c r="H249" i="3"/>
  <c r="CU250" i="13" s="1"/>
  <c r="CY250" i="13"/>
  <c r="CQ251" i="13"/>
  <c r="H250" i="3"/>
  <c r="CU251" i="13"/>
  <c r="CY251" i="13"/>
  <c r="CQ252" i="13"/>
  <c r="CY252" i="13"/>
  <c r="CQ253" i="13"/>
  <c r="CY253" i="13"/>
  <c r="CQ254" i="13"/>
  <c r="CY254" i="13"/>
  <c r="CQ255" i="13"/>
  <c r="CY255" i="13"/>
  <c r="CS256" i="13"/>
  <c r="CU256" i="13"/>
  <c r="CW256" i="13"/>
  <c r="CY256" i="13"/>
  <c r="CO258" i="13"/>
  <c r="CO259" i="13"/>
  <c r="B244" i="3"/>
  <c r="CO261" i="13"/>
  <c r="CQ261" i="13"/>
  <c r="CS261" i="13"/>
  <c r="CU261" i="13"/>
  <c r="CW261" i="13"/>
  <c r="CY261" i="13"/>
  <c r="CQ262" i="13"/>
  <c r="H261" i="3"/>
  <c r="CU262" i="13"/>
  <c r="CY262" i="13"/>
  <c r="CQ263" i="13"/>
  <c r="CY263" i="13"/>
  <c r="CQ264" i="13"/>
  <c r="CY264" i="13"/>
  <c r="CQ265" i="13"/>
  <c r="H264" i="3"/>
  <c r="CU265" i="13" s="1"/>
  <c r="CY265" i="13"/>
  <c r="CQ266" i="13"/>
  <c r="CY266" i="13"/>
  <c r="CQ267" i="13"/>
  <c r="CY267" i="13"/>
  <c r="CQ268" i="13"/>
  <c r="CY268" i="13"/>
  <c r="CQ269" i="13"/>
  <c r="CY269" i="13"/>
  <c r="CQ270" i="13"/>
  <c r="CY270" i="13"/>
  <c r="CS271" i="13"/>
  <c r="CU271" i="13"/>
  <c r="CW271" i="13"/>
  <c r="CY271" i="13"/>
  <c r="CQ247" i="13"/>
  <c r="H246" i="3"/>
  <c r="CU247" i="13" s="1"/>
  <c r="CY247" i="13"/>
  <c r="CU232" i="13"/>
  <c r="CU233" i="13"/>
  <c r="CU234" i="13"/>
  <c r="CU235" i="13"/>
  <c r="CU236" i="13"/>
  <c r="CU237" i="13"/>
  <c r="CU238" i="13"/>
  <c r="CU239" i="13"/>
  <c r="CU240" i="13"/>
  <c r="CU231" i="13"/>
  <c r="CQ200" i="13"/>
  <c r="H199" i="3"/>
  <c r="CU200" i="13"/>
  <c r="CY200" i="13"/>
  <c r="CQ201" i="13"/>
  <c r="H200" i="3"/>
  <c r="CU201" i="13" s="1"/>
  <c r="CY201" i="13"/>
  <c r="CQ202" i="13"/>
  <c r="H201" i="3"/>
  <c r="CU202" i="13"/>
  <c r="CY202" i="13"/>
  <c r="CQ203" i="13"/>
  <c r="H202" i="3"/>
  <c r="CU203" i="13"/>
  <c r="CY203" i="13"/>
  <c r="CQ204" i="13"/>
  <c r="CY204" i="13"/>
  <c r="CQ205" i="13"/>
  <c r="CY205" i="13"/>
  <c r="CQ206" i="13"/>
  <c r="CY206" i="13"/>
  <c r="CQ207" i="13"/>
  <c r="CY207" i="13"/>
  <c r="CS208" i="13"/>
  <c r="CU208" i="13"/>
  <c r="CW208" i="13"/>
  <c r="CY208" i="13"/>
  <c r="CO210" i="13"/>
  <c r="CO211" i="13"/>
  <c r="CO213" i="13"/>
  <c r="CQ213" i="13"/>
  <c r="CS213" i="13"/>
  <c r="CU213" i="13"/>
  <c r="CW213" i="13"/>
  <c r="CY213" i="13"/>
  <c r="CQ214" i="13"/>
  <c r="H213" i="3"/>
  <c r="CU214" i="13"/>
  <c r="CY214" i="13"/>
  <c r="CQ215" i="13"/>
  <c r="CY215" i="13"/>
  <c r="CQ216" i="13"/>
  <c r="CY216" i="13"/>
  <c r="CQ217" i="13"/>
  <c r="H216" i="3"/>
  <c r="CU217" i="13"/>
  <c r="CY217" i="13"/>
  <c r="CQ218" i="13"/>
  <c r="CY218" i="13"/>
  <c r="CQ219" i="13"/>
  <c r="CY219" i="13"/>
  <c r="CQ220" i="13"/>
  <c r="CY220" i="13"/>
  <c r="CQ221" i="13"/>
  <c r="CY221" i="13"/>
  <c r="CQ222" i="13"/>
  <c r="CY222" i="13"/>
  <c r="CS223" i="13"/>
  <c r="CU223" i="13"/>
  <c r="CW223" i="13"/>
  <c r="CY223" i="13"/>
  <c r="CQ199" i="13"/>
  <c r="H198" i="3"/>
  <c r="CU199" i="13"/>
  <c r="CY199" i="13"/>
  <c r="CU184" i="13"/>
  <c r="CU185" i="13"/>
  <c r="CU186" i="13"/>
  <c r="CU187" i="13"/>
  <c r="CU188" i="13"/>
  <c r="CU189" i="13"/>
  <c r="CU190" i="13"/>
  <c r="CU191" i="13"/>
  <c r="CU192" i="13"/>
  <c r="CU183" i="13"/>
  <c r="CQ152" i="13"/>
  <c r="H151" i="3"/>
  <c r="CU152" i="13" s="1"/>
  <c r="CY152" i="13"/>
  <c r="CQ153" i="13"/>
  <c r="H152" i="3"/>
  <c r="CU153" i="13"/>
  <c r="CY153" i="13"/>
  <c r="CQ154" i="13"/>
  <c r="H153" i="3"/>
  <c r="CU154" i="13"/>
  <c r="CY154" i="13"/>
  <c r="CQ155" i="13"/>
  <c r="H154" i="3"/>
  <c r="CU155" i="13" s="1"/>
  <c r="CY155" i="13"/>
  <c r="CQ156" i="13"/>
  <c r="CY156" i="13"/>
  <c r="CQ157" i="13"/>
  <c r="CY157" i="13"/>
  <c r="CQ158" i="13"/>
  <c r="CY158" i="13"/>
  <c r="CQ159" i="13"/>
  <c r="CY159" i="13"/>
  <c r="CS160" i="13"/>
  <c r="CU160" i="13"/>
  <c r="CW160" i="13"/>
  <c r="CY160" i="13"/>
  <c r="CO162" i="13"/>
  <c r="CO163" i="13"/>
  <c r="B148" i="3"/>
  <c r="B163" i="3"/>
  <c r="CO164" i="13" s="1"/>
  <c r="CO165" i="13"/>
  <c r="CQ165" i="13"/>
  <c r="CS165" i="13"/>
  <c r="CU165" i="13"/>
  <c r="CW165" i="13"/>
  <c r="CY165" i="13"/>
  <c r="CQ166" i="13"/>
  <c r="H165" i="3"/>
  <c r="CU166" i="13" s="1"/>
  <c r="CY166" i="13"/>
  <c r="CQ167" i="13"/>
  <c r="CY167" i="13"/>
  <c r="CQ168" i="13"/>
  <c r="CY168" i="13"/>
  <c r="CQ169" i="13"/>
  <c r="H168" i="3"/>
  <c r="CU169" i="13"/>
  <c r="CY169" i="13"/>
  <c r="CQ170" i="13"/>
  <c r="CY170" i="13"/>
  <c r="CQ171" i="13"/>
  <c r="CY171" i="13"/>
  <c r="CQ172" i="13"/>
  <c r="CY172" i="13"/>
  <c r="CQ173" i="13"/>
  <c r="CY173" i="13"/>
  <c r="CQ174" i="13"/>
  <c r="CY174" i="13"/>
  <c r="CS175" i="13"/>
  <c r="CU175" i="13"/>
  <c r="CW175" i="13"/>
  <c r="CY175" i="13"/>
  <c r="CQ151" i="13"/>
  <c r="H150" i="3"/>
  <c r="CU151" i="13"/>
  <c r="CY151" i="13"/>
  <c r="CU136" i="13"/>
  <c r="CU137" i="13"/>
  <c r="CU138" i="13"/>
  <c r="CU139" i="13"/>
  <c r="CU140" i="13"/>
  <c r="CU141" i="13"/>
  <c r="CU142" i="13"/>
  <c r="CU143" i="13"/>
  <c r="CU144" i="13"/>
  <c r="CU135" i="13"/>
  <c r="CQ103" i="13"/>
  <c r="H103" i="3"/>
  <c r="CU103" i="13" s="1"/>
  <c r="CY103" i="13"/>
  <c r="CQ104" i="13"/>
  <c r="H104" i="3"/>
  <c r="CU104" i="13"/>
  <c r="CY104" i="13"/>
  <c r="CQ105" i="13"/>
  <c r="H105" i="3"/>
  <c r="CU105" i="13" s="1"/>
  <c r="CY105" i="13"/>
  <c r="CQ106" i="13"/>
  <c r="H106" i="3"/>
  <c r="CU106" i="13" s="1"/>
  <c r="CY106" i="13"/>
  <c r="CQ107" i="13"/>
  <c r="CY107" i="13"/>
  <c r="CQ108" i="13"/>
  <c r="CY108" i="13"/>
  <c r="CQ109" i="13"/>
  <c r="CY109" i="13"/>
  <c r="CQ110" i="13"/>
  <c r="CY110" i="13"/>
  <c r="CS111" i="13"/>
  <c r="CU111" i="13"/>
  <c r="CW111" i="13"/>
  <c r="CY111" i="13"/>
  <c r="CO113" i="13"/>
  <c r="CO114" i="13"/>
  <c r="CO116" i="13"/>
  <c r="CQ116" i="13"/>
  <c r="CS116" i="13"/>
  <c r="CU116" i="13"/>
  <c r="CW116" i="13"/>
  <c r="CY116" i="13"/>
  <c r="CQ117" i="13"/>
  <c r="H117" i="3"/>
  <c r="CU117" i="13" s="1"/>
  <c r="CY117" i="13"/>
  <c r="CQ118" i="13"/>
  <c r="CY118" i="13"/>
  <c r="CQ119" i="13"/>
  <c r="CY119" i="13"/>
  <c r="CQ120" i="13"/>
  <c r="H120" i="3"/>
  <c r="CU120" i="13" s="1"/>
  <c r="CY120" i="13"/>
  <c r="CQ121" i="13"/>
  <c r="CY121" i="13"/>
  <c r="CQ122" i="13"/>
  <c r="CY122" i="13"/>
  <c r="CQ123" i="13"/>
  <c r="CY123" i="13"/>
  <c r="CQ124" i="13"/>
  <c r="CY124" i="13"/>
  <c r="CQ126" i="13"/>
  <c r="CY126" i="13"/>
  <c r="CS127" i="13"/>
  <c r="CU127" i="13"/>
  <c r="CW127" i="13"/>
  <c r="CY127" i="13"/>
  <c r="CQ102" i="13"/>
  <c r="H102" i="3"/>
  <c r="CU102" i="13" s="1"/>
  <c r="CY102" i="13"/>
  <c r="CO65" i="13"/>
  <c r="CO66" i="13"/>
  <c r="CO68" i="13"/>
  <c r="CU87" i="13"/>
  <c r="CU88" i="13"/>
  <c r="CU89" i="13"/>
  <c r="CU90" i="13"/>
  <c r="CU91" i="13"/>
  <c r="CU92" i="13"/>
  <c r="CU93" i="13"/>
  <c r="CU94" i="13"/>
  <c r="CU95" i="13"/>
  <c r="CU86" i="13"/>
  <c r="D91" i="3"/>
  <c r="CQ91" i="13" s="1"/>
  <c r="CQ55" i="13"/>
  <c r="H55" i="3"/>
  <c r="CU55" i="13"/>
  <c r="CY55" i="13"/>
  <c r="CQ56" i="13"/>
  <c r="H56" i="3"/>
  <c r="CU56" i="13"/>
  <c r="CY56" i="13"/>
  <c r="CQ57" i="13"/>
  <c r="H57" i="3"/>
  <c r="CU57" i="13" s="1"/>
  <c r="CY57" i="13"/>
  <c r="CQ58" i="13"/>
  <c r="H58" i="3"/>
  <c r="CU58" i="13"/>
  <c r="CY58" i="13"/>
  <c r="CQ59" i="13"/>
  <c r="CY59" i="13"/>
  <c r="CQ60" i="13"/>
  <c r="CY60" i="13"/>
  <c r="CQ61" i="13"/>
  <c r="CY61" i="13"/>
  <c r="CQ62" i="13"/>
  <c r="CY62" i="13"/>
  <c r="CS63" i="13"/>
  <c r="CU63" i="13"/>
  <c r="CW63" i="13"/>
  <c r="CY63" i="13"/>
  <c r="CQ68" i="13"/>
  <c r="CS68" i="13"/>
  <c r="CU68" i="13"/>
  <c r="CW68" i="13"/>
  <c r="CY68" i="13"/>
  <c r="CQ69" i="13"/>
  <c r="H69" i="3"/>
  <c r="CU69" i="13"/>
  <c r="CY69" i="13"/>
  <c r="CQ70" i="13"/>
  <c r="CY70" i="13"/>
  <c r="CQ71" i="13"/>
  <c r="CY71" i="13"/>
  <c r="CQ72" i="13"/>
  <c r="H72" i="3"/>
  <c r="CU72" i="13" s="1"/>
  <c r="CY72" i="13"/>
  <c r="CQ73" i="13"/>
  <c r="CY73" i="13"/>
  <c r="CQ74" i="13"/>
  <c r="CY74" i="13"/>
  <c r="CQ75" i="13"/>
  <c r="CY75" i="13"/>
  <c r="CQ76" i="13"/>
  <c r="CY76" i="13"/>
  <c r="CQ77" i="13"/>
  <c r="CY77" i="13"/>
  <c r="CS78" i="13"/>
  <c r="CU78" i="13"/>
  <c r="CW78" i="13"/>
  <c r="CY78" i="13"/>
  <c r="H54" i="3"/>
  <c r="CU54" i="13"/>
  <c r="CY54" i="13"/>
  <c r="CQ54" i="13"/>
  <c r="F296" i="13"/>
  <c r="F297" i="13"/>
  <c r="F295" i="13"/>
  <c r="E288" i="13"/>
  <c r="E289" i="13"/>
  <c r="E290" i="13"/>
  <c r="E291" i="13"/>
  <c r="E293" i="13"/>
  <c r="E295" i="13"/>
  <c r="E296" i="13"/>
  <c r="E297" i="13"/>
  <c r="E287" i="13"/>
  <c r="E285" i="13"/>
  <c r="F285" i="13" s="1"/>
  <c r="F257" i="13"/>
  <c r="F258" i="13"/>
  <c r="F259" i="13"/>
  <c r="F260" i="13"/>
  <c r="F261" i="13"/>
  <c r="F262" i="13"/>
  <c r="F263" i="13"/>
  <c r="F264" i="13"/>
  <c r="F265" i="13"/>
  <c r="F266" i="13"/>
  <c r="F267" i="13"/>
  <c r="F268" i="13"/>
  <c r="F269" i="13"/>
  <c r="F270" i="13"/>
  <c r="F271" i="13"/>
  <c r="F272" i="13"/>
  <c r="F273" i="13"/>
  <c r="F256" i="13"/>
  <c r="F249" i="13"/>
  <c r="F251" i="13"/>
  <c r="F245" i="13"/>
  <c r="D203" i="13"/>
  <c r="E203" i="13"/>
  <c r="F203" i="13"/>
  <c r="G203" i="13"/>
  <c r="H203" i="13"/>
  <c r="I203" i="13"/>
  <c r="J203" i="13"/>
  <c r="K203" i="13"/>
  <c r="L203" i="13"/>
  <c r="M203" i="13"/>
  <c r="N203" i="13"/>
  <c r="O203" i="13"/>
  <c r="P203" i="13"/>
  <c r="Q203" i="13"/>
  <c r="R203" i="13"/>
  <c r="S203" i="13"/>
  <c r="T203" i="13"/>
  <c r="U203" i="13"/>
  <c r="V203" i="13"/>
  <c r="W203" i="13"/>
  <c r="X203" i="13"/>
  <c r="Y203" i="13"/>
  <c r="Z203" i="13"/>
  <c r="AA203" i="13"/>
  <c r="AB203" i="13"/>
  <c r="AC203" i="13"/>
  <c r="AE203" i="13"/>
  <c r="D204" i="13"/>
  <c r="E204" i="13"/>
  <c r="F204" i="13"/>
  <c r="G204" i="13"/>
  <c r="H204" i="13"/>
  <c r="I204" i="13"/>
  <c r="J204" i="13"/>
  <c r="K204" i="13"/>
  <c r="L204" i="13"/>
  <c r="M204" i="13"/>
  <c r="N204" i="13"/>
  <c r="O204" i="13"/>
  <c r="P204" i="13"/>
  <c r="Q204" i="13"/>
  <c r="R204" i="13"/>
  <c r="S204" i="13"/>
  <c r="T204" i="13"/>
  <c r="U204" i="13"/>
  <c r="V204" i="13"/>
  <c r="W204" i="13"/>
  <c r="X204" i="13"/>
  <c r="Y204" i="13"/>
  <c r="Z204" i="13"/>
  <c r="AA204" i="13"/>
  <c r="AB204" i="13"/>
  <c r="AC204" i="13"/>
  <c r="AE204" i="13"/>
  <c r="AF204" i="13"/>
  <c r="D205" i="13"/>
  <c r="E205" i="13"/>
  <c r="F205" i="13"/>
  <c r="G205" i="13"/>
  <c r="H205" i="13"/>
  <c r="I205" i="13"/>
  <c r="J205" i="13"/>
  <c r="K205" i="13"/>
  <c r="L205" i="13"/>
  <c r="M205" i="13"/>
  <c r="N205" i="13"/>
  <c r="O205" i="13"/>
  <c r="P205" i="13"/>
  <c r="Q205" i="13"/>
  <c r="R205" i="13"/>
  <c r="S205" i="13"/>
  <c r="T205" i="13"/>
  <c r="U205" i="13"/>
  <c r="V205" i="13"/>
  <c r="W205" i="13"/>
  <c r="X205" i="13"/>
  <c r="Y205" i="13"/>
  <c r="Z205" i="13"/>
  <c r="AA205" i="13"/>
  <c r="AB205" i="13"/>
  <c r="AC205" i="13"/>
  <c r="AE205" i="13"/>
  <c r="AF205" i="13"/>
  <c r="D206" i="13"/>
  <c r="E206" i="13"/>
  <c r="F206" i="13"/>
  <c r="G206" i="13"/>
  <c r="H206" i="13"/>
  <c r="I206" i="13"/>
  <c r="J206" i="13"/>
  <c r="K206" i="13"/>
  <c r="L206" i="13"/>
  <c r="M206" i="13"/>
  <c r="N206" i="13"/>
  <c r="O206" i="13"/>
  <c r="P206" i="13"/>
  <c r="Q206" i="13"/>
  <c r="R206" i="13"/>
  <c r="S206" i="13"/>
  <c r="T206" i="13"/>
  <c r="U206" i="13"/>
  <c r="V206" i="13"/>
  <c r="W206" i="13"/>
  <c r="X206" i="13"/>
  <c r="Y206" i="13"/>
  <c r="Z206" i="13"/>
  <c r="AA206" i="13"/>
  <c r="AB206" i="13"/>
  <c r="AC206" i="13"/>
  <c r="AE206" i="13"/>
  <c r="AF206" i="13"/>
  <c r="D207" i="13"/>
  <c r="E207" i="13"/>
  <c r="F207" i="13"/>
  <c r="G207" i="13"/>
  <c r="H207" i="13"/>
  <c r="I207" i="13"/>
  <c r="J207" i="13"/>
  <c r="K207" i="13"/>
  <c r="L207" i="13"/>
  <c r="M207" i="13"/>
  <c r="N207" i="13"/>
  <c r="O207" i="13"/>
  <c r="P207" i="13"/>
  <c r="Q207" i="13"/>
  <c r="R207" i="13"/>
  <c r="S207" i="13"/>
  <c r="T207" i="13"/>
  <c r="U207" i="13"/>
  <c r="V207" i="13"/>
  <c r="W207" i="13"/>
  <c r="X207" i="13"/>
  <c r="Y207" i="13"/>
  <c r="Z207" i="13"/>
  <c r="AA207" i="13"/>
  <c r="AB207" i="13"/>
  <c r="AC207" i="13"/>
  <c r="AE207" i="13"/>
  <c r="AF207" i="13"/>
  <c r="D208" i="13"/>
  <c r="E208" i="13"/>
  <c r="F208" i="13"/>
  <c r="G208" i="13"/>
  <c r="H208" i="13"/>
  <c r="I208" i="13"/>
  <c r="J208" i="13"/>
  <c r="K208" i="13"/>
  <c r="L208" i="13"/>
  <c r="M208" i="13"/>
  <c r="N208" i="13"/>
  <c r="O208" i="13"/>
  <c r="P208" i="13"/>
  <c r="Q208" i="13"/>
  <c r="R208" i="13"/>
  <c r="S208" i="13"/>
  <c r="T208" i="13"/>
  <c r="U208" i="13"/>
  <c r="V208" i="13"/>
  <c r="W208" i="13"/>
  <c r="X208" i="13"/>
  <c r="Y208" i="13"/>
  <c r="Z208" i="13"/>
  <c r="AA208" i="13"/>
  <c r="AB208" i="13"/>
  <c r="AC208" i="13"/>
  <c r="AE208" i="13"/>
  <c r="AF208" i="13"/>
  <c r="D209" i="13"/>
  <c r="E209" i="13"/>
  <c r="F209" i="13"/>
  <c r="G209" i="13"/>
  <c r="H209" i="13"/>
  <c r="I209" i="13"/>
  <c r="J209" i="13"/>
  <c r="K209" i="13"/>
  <c r="L209" i="13"/>
  <c r="M209" i="13"/>
  <c r="N209" i="13"/>
  <c r="O209" i="13"/>
  <c r="P209" i="13"/>
  <c r="Q209" i="13"/>
  <c r="R209" i="13"/>
  <c r="S209" i="13"/>
  <c r="T209" i="13"/>
  <c r="U209" i="13"/>
  <c r="V209" i="13"/>
  <c r="W209" i="13"/>
  <c r="X209" i="13"/>
  <c r="Y209" i="13"/>
  <c r="Z209" i="13"/>
  <c r="AA209" i="13"/>
  <c r="AB209" i="13"/>
  <c r="AC209" i="13"/>
  <c r="AE209" i="13"/>
  <c r="D210" i="13"/>
  <c r="E210" i="13"/>
  <c r="F210" i="13"/>
  <c r="G210" i="13"/>
  <c r="H210" i="13"/>
  <c r="I210" i="13"/>
  <c r="J210" i="13"/>
  <c r="K210" i="13"/>
  <c r="L210" i="13"/>
  <c r="M210" i="13"/>
  <c r="N210" i="13"/>
  <c r="O210" i="13"/>
  <c r="P210" i="13"/>
  <c r="Q210" i="13"/>
  <c r="R210" i="13"/>
  <c r="S210" i="13"/>
  <c r="T210" i="13"/>
  <c r="U210" i="13"/>
  <c r="V210" i="13"/>
  <c r="W210" i="13"/>
  <c r="X210" i="13"/>
  <c r="Y210" i="13"/>
  <c r="Z210" i="13"/>
  <c r="AA210" i="13"/>
  <c r="AB210" i="13"/>
  <c r="AC210" i="13"/>
  <c r="AE210" i="13"/>
  <c r="AF210" i="13"/>
  <c r="D211" i="13"/>
  <c r="E211" i="13"/>
  <c r="F211" i="13"/>
  <c r="G211" i="13"/>
  <c r="H211" i="13"/>
  <c r="I211" i="13"/>
  <c r="J211" i="13"/>
  <c r="K211" i="13"/>
  <c r="L211" i="13"/>
  <c r="M211" i="13"/>
  <c r="N211" i="13"/>
  <c r="O211" i="13"/>
  <c r="P211" i="13"/>
  <c r="Q211" i="13"/>
  <c r="R211" i="13"/>
  <c r="S211" i="13"/>
  <c r="T211" i="13"/>
  <c r="U211" i="13"/>
  <c r="V211" i="13"/>
  <c r="W211" i="13"/>
  <c r="X211" i="13"/>
  <c r="Y211" i="13"/>
  <c r="Z211" i="13"/>
  <c r="AA211" i="13"/>
  <c r="AB211" i="13"/>
  <c r="AC211" i="13"/>
  <c r="AE211" i="13"/>
  <c r="AF211" i="13"/>
  <c r="D212" i="13"/>
  <c r="E212" i="13"/>
  <c r="F212" i="13"/>
  <c r="G212" i="13"/>
  <c r="H212" i="13"/>
  <c r="I212" i="13"/>
  <c r="J212" i="13"/>
  <c r="K212" i="13"/>
  <c r="L212" i="13"/>
  <c r="M212" i="13"/>
  <c r="N212" i="13"/>
  <c r="O212" i="13"/>
  <c r="P212" i="13"/>
  <c r="Q212" i="13"/>
  <c r="R212" i="13"/>
  <c r="S212" i="13"/>
  <c r="T212" i="13"/>
  <c r="U212" i="13"/>
  <c r="V212" i="13"/>
  <c r="W212" i="13"/>
  <c r="X212" i="13"/>
  <c r="Y212" i="13"/>
  <c r="Z212" i="13"/>
  <c r="AA212" i="13"/>
  <c r="AB212" i="13"/>
  <c r="AC212" i="13"/>
  <c r="AE212" i="13"/>
  <c r="AF212" i="13"/>
  <c r="D213" i="13"/>
  <c r="E213" i="13"/>
  <c r="F213" i="13"/>
  <c r="G213" i="13"/>
  <c r="H213" i="13"/>
  <c r="I213" i="13"/>
  <c r="J213" i="13"/>
  <c r="K213" i="13"/>
  <c r="L213" i="13"/>
  <c r="M213" i="13"/>
  <c r="N213" i="13"/>
  <c r="O213" i="13"/>
  <c r="P213" i="13"/>
  <c r="Q213" i="13"/>
  <c r="R213" i="13"/>
  <c r="S213" i="13"/>
  <c r="T213" i="13"/>
  <c r="U213" i="13"/>
  <c r="V213" i="13"/>
  <c r="W213" i="13"/>
  <c r="X213" i="13"/>
  <c r="Y213" i="13"/>
  <c r="Z213" i="13"/>
  <c r="AA213" i="13"/>
  <c r="AB213" i="13"/>
  <c r="AC213" i="13"/>
  <c r="AE213" i="13"/>
  <c r="AF213" i="13"/>
  <c r="D214" i="13"/>
  <c r="E214" i="13"/>
  <c r="F214" i="13"/>
  <c r="G214" i="13"/>
  <c r="H214" i="13"/>
  <c r="I214" i="13"/>
  <c r="J214" i="13"/>
  <c r="K214" i="13"/>
  <c r="L214" i="13"/>
  <c r="M214" i="13"/>
  <c r="N214" i="13"/>
  <c r="O214" i="13"/>
  <c r="P214" i="13"/>
  <c r="Q214" i="13"/>
  <c r="R214" i="13"/>
  <c r="S214" i="13"/>
  <c r="T214" i="13"/>
  <c r="U214" i="13"/>
  <c r="V214" i="13"/>
  <c r="W214" i="13"/>
  <c r="X214" i="13"/>
  <c r="Y214" i="13"/>
  <c r="Z214" i="13"/>
  <c r="AA214" i="13"/>
  <c r="AB214" i="13"/>
  <c r="AC214" i="13"/>
  <c r="AE214" i="13"/>
  <c r="AF214" i="13"/>
  <c r="D215" i="13"/>
  <c r="E215" i="13"/>
  <c r="F215" i="13"/>
  <c r="G215" i="13"/>
  <c r="H215" i="13"/>
  <c r="I215" i="13"/>
  <c r="J215" i="13"/>
  <c r="K215" i="13"/>
  <c r="L215" i="13"/>
  <c r="M215" i="13"/>
  <c r="N215" i="13"/>
  <c r="O215" i="13"/>
  <c r="P215" i="13"/>
  <c r="Q215" i="13"/>
  <c r="R215" i="13"/>
  <c r="S215" i="13"/>
  <c r="T215" i="13"/>
  <c r="U215" i="13"/>
  <c r="V215" i="13"/>
  <c r="W215" i="13"/>
  <c r="X215" i="13"/>
  <c r="Y215" i="13"/>
  <c r="Z215" i="13"/>
  <c r="AA215" i="13"/>
  <c r="AB215" i="13"/>
  <c r="AC215" i="13"/>
  <c r="AE215" i="13"/>
  <c r="D216" i="13"/>
  <c r="E216" i="13"/>
  <c r="F216" i="13"/>
  <c r="G216" i="13"/>
  <c r="H216" i="13"/>
  <c r="I216" i="13"/>
  <c r="J216" i="13"/>
  <c r="K216" i="13"/>
  <c r="L216" i="13"/>
  <c r="M216" i="13"/>
  <c r="N216" i="13"/>
  <c r="O216" i="13"/>
  <c r="P216" i="13"/>
  <c r="Q216" i="13"/>
  <c r="R216" i="13"/>
  <c r="S216" i="13"/>
  <c r="T216" i="13"/>
  <c r="U216" i="13"/>
  <c r="V216" i="13"/>
  <c r="W216" i="13"/>
  <c r="X216" i="13"/>
  <c r="Y216" i="13"/>
  <c r="Z216" i="13"/>
  <c r="AA216" i="13"/>
  <c r="AB216" i="13"/>
  <c r="AC216" i="13"/>
  <c r="AE216" i="13"/>
  <c r="AF216" i="13"/>
  <c r="D217" i="13"/>
  <c r="E217" i="13"/>
  <c r="F217" i="13"/>
  <c r="G217" i="13"/>
  <c r="H217" i="13"/>
  <c r="I217" i="13"/>
  <c r="J217" i="13"/>
  <c r="K217" i="13"/>
  <c r="L217" i="13"/>
  <c r="M217" i="13"/>
  <c r="N217" i="13"/>
  <c r="O217" i="13"/>
  <c r="P217" i="13"/>
  <c r="Q217" i="13"/>
  <c r="R217" i="13"/>
  <c r="S217" i="13"/>
  <c r="T217" i="13"/>
  <c r="U217" i="13"/>
  <c r="V217" i="13"/>
  <c r="W217" i="13"/>
  <c r="X217" i="13"/>
  <c r="Y217" i="13"/>
  <c r="Z217" i="13"/>
  <c r="AA217" i="13"/>
  <c r="AB217" i="13"/>
  <c r="AC217" i="13"/>
  <c r="AE217" i="13"/>
  <c r="AF217" i="13"/>
  <c r="D218" i="13"/>
  <c r="E218" i="13"/>
  <c r="F218" i="13"/>
  <c r="G218" i="13"/>
  <c r="H218" i="13"/>
  <c r="I218" i="13"/>
  <c r="J218" i="13"/>
  <c r="K218" i="13"/>
  <c r="L218" i="13"/>
  <c r="M218" i="13"/>
  <c r="N218" i="13"/>
  <c r="O218" i="13"/>
  <c r="P218" i="13"/>
  <c r="Q218" i="13"/>
  <c r="R218" i="13"/>
  <c r="S218" i="13"/>
  <c r="T218" i="13"/>
  <c r="U218" i="13"/>
  <c r="V218" i="13"/>
  <c r="W218" i="13"/>
  <c r="X218" i="13"/>
  <c r="Y218" i="13"/>
  <c r="Z218" i="13"/>
  <c r="AA218" i="13"/>
  <c r="AB218" i="13"/>
  <c r="AC218" i="13"/>
  <c r="AE218" i="13"/>
  <c r="AF218" i="13"/>
  <c r="D219" i="13"/>
  <c r="E219" i="13"/>
  <c r="F219" i="13"/>
  <c r="G219" i="13"/>
  <c r="H219" i="13"/>
  <c r="I219" i="13"/>
  <c r="J219" i="13"/>
  <c r="K219" i="13"/>
  <c r="L219" i="13"/>
  <c r="M219" i="13"/>
  <c r="N219" i="13"/>
  <c r="O219" i="13"/>
  <c r="P219" i="13"/>
  <c r="Q219" i="13"/>
  <c r="R219" i="13"/>
  <c r="S219" i="13"/>
  <c r="T219" i="13"/>
  <c r="U219" i="13"/>
  <c r="V219" i="13"/>
  <c r="W219" i="13"/>
  <c r="X219" i="13"/>
  <c r="Y219" i="13"/>
  <c r="Z219" i="13"/>
  <c r="AA219" i="13"/>
  <c r="AB219" i="13"/>
  <c r="AC219" i="13"/>
  <c r="AE219" i="13"/>
  <c r="AF219" i="13"/>
  <c r="D220" i="13"/>
  <c r="E220" i="13"/>
  <c r="F220" i="13"/>
  <c r="G220" i="13"/>
  <c r="H220" i="13"/>
  <c r="I220" i="13"/>
  <c r="J220" i="13"/>
  <c r="K220" i="13"/>
  <c r="L220" i="13"/>
  <c r="M220" i="13"/>
  <c r="N220" i="13"/>
  <c r="O220" i="13"/>
  <c r="P220" i="13"/>
  <c r="Q220" i="13"/>
  <c r="R220" i="13"/>
  <c r="S220" i="13"/>
  <c r="T220" i="13"/>
  <c r="U220" i="13"/>
  <c r="V220" i="13"/>
  <c r="W220" i="13"/>
  <c r="X220" i="13"/>
  <c r="Y220" i="13"/>
  <c r="Z220" i="13"/>
  <c r="AA220" i="13"/>
  <c r="AB220" i="13"/>
  <c r="AC220" i="13"/>
  <c r="AE220" i="13"/>
  <c r="AF220" i="13"/>
  <c r="D221" i="13"/>
  <c r="E221" i="13"/>
  <c r="F221" i="13"/>
  <c r="G221" i="13"/>
  <c r="H221" i="13"/>
  <c r="I221" i="13"/>
  <c r="J221" i="13"/>
  <c r="K221" i="13"/>
  <c r="L221" i="13"/>
  <c r="M221" i="13"/>
  <c r="N221" i="13"/>
  <c r="O221" i="13"/>
  <c r="P221" i="13"/>
  <c r="Q221" i="13"/>
  <c r="R221" i="13"/>
  <c r="S221" i="13"/>
  <c r="T221" i="13"/>
  <c r="U221" i="13"/>
  <c r="V221" i="13"/>
  <c r="W221" i="13"/>
  <c r="X221" i="13"/>
  <c r="Y221" i="13"/>
  <c r="Z221" i="13"/>
  <c r="AA221" i="13"/>
  <c r="AB221" i="13"/>
  <c r="AC221" i="13"/>
  <c r="AE221" i="13"/>
  <c r="E202" i="13"/>
  <c r="F202" i="13"/>
  <c r="G202" i="13"/>
  <c r="H202" i="13"/>
  <c r="I202" i="13"/>
  <c r="J202" i="13"/>
  <c r="K202" i="13"/>
  <c r="L202" i="13"/>
  <c r="M202" i="13"/>
  <c r="N202" i="13"/>
  <c r="O202" i="13"/>
  <c r="P202" i="13"/>
  <c r="Q202" i="13"/>
  <c r="R202" i="13"/>
  <c r="S202" i="13"/>
  <c r="T202" i="13"/>
  <c r="U202" i="13"/>
  <c r="V202" i="13"/>
  <c r="W202" i="13"/>
  <c r="X202" i="13"/>
  <c r="Y202" i="13"/>
  <c r="Z202" i="13"/>
  <c r="AA202" i="13"/>
  <c r="AB202" i="13"/>
  <c r="AC202" i="13"/>
  <c r="AE202" i="13"/>
  <c r="AF202" i="13"/>
  <c r="D202" i="13"/>
  <c r="E177" i="13"/>
  <c r="F177" i="13"/>
  <c r="G177" i="13"/>
  <c r="H177" i="13"/>
  <c r="I177" i="13"/>
  <c r="J177" i="13"/>
  <c r="K177" i="13"/>
  <c r="L177" i="13"/>
  <c r="N177" i="13"/>
  <c r="O177" i="13"/>
  <c r="Q177" i="13"/>
  <c r="R177" i="13"/>
  <c r="T177" i="13"/>
  <c r="U177" i="13"/>
  <c r="V177" i="13"/>
  <c r="E178" i="13"/>
  <c r="F178" i="13"/>
  <c r="G178" i="13"/>
  <c r="H178" i="13"/>
  <c r="I178" i="13"/>
  <c r="J178" i="13"/>
  <c r="K178" i="13"/>
  <c r="L178" i="13"/>
  <c r="N178" i="13"/>
  <c r="O178" i="13"/>
  <c r="Q178" i="13"/>
  <c r="R178" i="13"/>
  <c r="T178" i="13"/>
  <c r="U178" i="13"/>
  <c r="V178" i="13"/>
  <c r="E179" i="13"/>
  <c r="F179" i="13"/>
  <c r="G179" i="13"/>
  <c r="H179" i="13"/>
  <c r="I179" i="13"/>
  <c r="J179" i="13"/>
  <c r="K179" i="13"/>
  <c r="L179" i="13"/>
  <c r="N179" i="13"/>
  <c r="O179" i="13"/>
  <c r="Q179" i="13"/>
  <c r="R179" i="13"/>
  <c r="T179" i="13"/>
  <c r="U179" i="13"/>
  <c r="V179" i="13"/>
  <c r="E180" i="13"/>
  <c r="F180" i="13"/>
  <c r="G180" i="13"/>
  <c r="H180" i="13"/>
  <c r="I180" i="13"/>
  <c r="J180" i="13"/>
  <c r="K180" i="13"/>
  <c r="L180" i="13"/>
  <c r="N180" i="13"/>
  <c r="O180" i="13"/>
  <c r="Q180" i="13"/>
  <c r="R180" i="13"/>
  <c r="T180" i="13"/>
  <c r="U180" i="13"/>
  <c r="V180" i="13"/>
  <c r="E181" i="13"/>
  <c r="F181" i="13"/>
  <c r="G181" i="13"/>
  <c r="H181" i="13"/>
  <c r="I181" i="13"/>
  <c r="J181" i="13"/>
  <c r="K181" i="13"/>
  <c r="L181" i="13"/>
  <c r="N181" i="13"/>
  <c r="O181" i="13"/>
  <c r="Q181" i="13"/>
  <c r="R181" i="13"/>
  <c r="T181" i="13"/>
  <c r="U181" i="13"/>
  <c r="V181" i="13"/>
  <c r="E182" i="13"/>
  <c r="F182" i="13"/>
  <c r="G182" i="13"/>
  <c r="H182" i="13"/>
  <c r="I182" i="13"/>
  <c r="J182" i="13"/>
  <c r="K182" i="13"/>
  <c r="L182" i="13"/>
  <c r="N182" i="13"/>
  <c r="O182" i="13"/>
  <c r="Q182" i="13"/>
  <c r="R182" i="13"/>
  <c r="T182" i="13"/>
  <c r="U182" i="13"/>
  <c r="V182" i="13"/>
  <c r="E183" i="13"/>
  <c r="F183" i="13"/>
  <c r="G183" i="13"/>
  <c r="H183" i="13"/>
  <c r="I183" i="13"/>
  <c r="J183" i="13"/>
  <c r="K183" i="13"/>
  <c r="L183" i="13"/>
  <c r="N183" i="13"/>
  <c r="O183" i="13"/>
  <c r="Q183" i="13"/>
  <c r="R183" i="13"/>
  <c r="T183" i="13"/>
  <c r="U183" i="13"/>
  <c r="V183" i="13"/>
  <c r="E184" i="13"/>
  <c r="F184" i="13"/>
  <c r="G184" i="13"/>
  <c r="H184" i="13"/>
  <c r="I184" i="13"/>
  <c r="J184" i="13"/>
  <c r="K184" i="13"/>
  <c r="L184" i="13"/>
  <c r="N184" i="13"/>
  <c r="O184" i="13"/>
  <c r="Q184" i="13"/>
  <c r="R184" i="13"/>
  <c r="T184" i="13"/>
  <c r="U184" i="13"/>
  <c r="V184" i="13"/>
  <c r="E185" i="13"/>
  <c r="F185" i="13"/>
  <c r="G185" i="13"/>
  <c r="H185" i="13"/>
  <c r="I185" i="13"/>
  <c r="J185" i="13"/>
  <c r="K185" i="13"/>
  <c r="L185" i="13"/>
  <c r="N185" i="13"/>
  <c r="O185" i="13"/>
  <c r="Q185" i="13"/>
  <c r="R185" i="13"/>
  <c r="T185" i="13"/>
  <c r="U185" i="13"/>
  <c r="V185" i="13"/>
  <c r="E186" i="13"/>
  <c r="F186" i="13"/>
  <c r="G186" i="13"/>
  <c r="H186" i="13"/>
  <c r="I186" i="13"/>
  <c r="J186" i="13"/>
  <c r="K186" i="13"/>
  <c r="L186" i="13"/>
  <c r="N186" i="13"/>
  <c r="O186" i="13"/>
  <c r="Q186" i="13"/>
  <c r="R186" i="13"/>
  <c r="T186" i="13"/>
  <c r="U186" i="13"/>
  <c r="V186" i="13"/>
  <c r="E187" i="13"/>
  <c r="F187" i="13"/>
  <c r="G187" i="13"/>
  <c r="H187" i="13"/>
  <c r="I187" i="13"/>
  <c r="J187" i="13"/>
  <c r="K187" i="13"/>
  <c r="L187" i="13"/>
  <c r="N187" i="13"/>
  <c r="O187" i="13"/>
  <c r="Q187" i="13"/>
  <c r="R187" i="13"/>
  <c r="T187" i="13"/>
  <c r="U187" i="13"/>
  <c r="V187" i="13"/>
  <c r="E188" i="13"/>
  <c r="F188" i="13"/>
  <c r="G188" i="13"/>
  <c r="H188" i="13"/>
  <c r="I188" i="13"/>
  <c r="J188" i="13"/>
  <c r="K188" i="13"/>
  <c r="L188" i="13"/>
  <c r="N188" i="13"/>
  <c r="O188" i="13"/>
  <c r="Q188" i="13"/>
  <c r="R188" i="13"/>
  <c r="T188" i="13"/>
  <c r="U188" i="13"/>
  <c r="V188" i="13"/>
  <c r="E189" i="13"/>
  <c r="F189" i="13"/>
  <c r="G189" i="13"/>
  <c r="H189" i="13"/>
  <c r="I189" i="13"/>
  <c r="J189" i="13"/>
  <c r="K189" i="13"/>
  <c r="L189" i="13"/>
  <c r="N189" i="13"/>
  <c r="O189" i="13"/>
  <c r="Q189" i="13"/>
  <c r="R189" i="13"/>
  <c r="T189" i="13"/>
  <c r="U189" i="13"/>
  <c r="V189" i="13"/>
  <c r="E190" i="13"/>
  <c r="F190" i="13"/>
  <c r="G190" i="13"/>
  <c r="H190" i="13"/>
  <c r="I190" i="13"/>
  <c r="J190" i="13"/>
  <c r="K190" i="13"/>
  <c r="L190" i="13"/>
  <c r="N190" i="13"/>
  <c r="O190" i="13"/>
  <c r="Q190" i="13"/>
  <c r="R190" i="13"/>
  <c r="T190" i="13"/>
  <c r="U190" i="13"/>
  <c r="V190" i="13"/>
  <c r="E191" i="13"/>
  <c r="F191" i="13"/>
  <c r="G191" i="13"/>
  <c r="H191" i="13"/>
  <c r="I191" i="13"/>
  <c r="J191" i="13"/>
  <c r="K191" i="13"/>
  <c r="L191" i="13"/>
  <c r="N191" i="13"/>
  <c r="O191" i="13"/>
  <c r="Q191" i="13"/>
  <c r="R191" i="13"/>
  <c r="T191" i="13"/>
  <c r="U191" i="13"/>
  <c r="V191" i="13"/>
  <c r="E192" i="13"/>
  <c r="F192" i="13"/>
  <c r="G192" i="13"/>
  <c r="H192" i="13"/>
  <c r="I192" i="13"/>
  <c r="J192" i="13"/>
  <c r="K192" i="13"/>
  <c r="L192" i="13"/>
  <c r="N192" i="13"/>
  <c r="O192" i="13"/>
  <c r="Q192" i="13"/>
  <c r="R192" i="13"/>
  <c r="T192" i="13"/>
  <c r="U192" i="13"/>
  <c r="V192" i="13"/>
  <c r="E193" i="13"/>
  <c r="F193" i="13"/>
  <c r="G193" i="13"/>
  <c r="H193" i="13"/>
  <c r="I193" i="13"/>
  <c r="J193" i="13"/>
  <c r="K193" i="13"/>
  <c r="L193" i="13"/>
  <c r="N193" i="13"/>
  <c r="O193" i="13"/>
  <c r="Q193" i="13"/>
  <c r="R193" i="13"/>
  <c r="T193" i="13"/>
  <c r="U193" i="13"/>
  <c r="V193" i="13"/>
  <c r="E194" i="13"/>
  <c r="F194" i="13"/>
  <c r="G194" i="13"/>
  <c r="H194" i="13"/>
  <c r="I194" i="13"/>
  <c r="J194" i="13"/>
  <c r="K194" i="13"/>
  <c r="L194" i="13"/>
  <c r="N194" i="13"/>
  <c r="O194" i="13"/>
  <c r="Q194" i="13"/>
  <c r="R194" i="13"/>
  <c r="T194" i="13"/>
  <c r="U194" i="13"/>
  <c r="V194" i="13"/>
  <c r="E195" i="13"/>
  <c r="F195" i="13"/>
  <c r="G195" i="13"/>
  <c r="H195" i="13"/>
  <c r="I195" i="13"/>
  <c r="J195" i="13"/>
  <c r="K195" i="13"/>
  <c r="L195" i="13"/>
  <c r="N195" i="13"/>
  <c r="O195" i="13"/>
  <c r="Q195" i="13"/>
  <c r="R195" i="13"/>
  <c r="T195" i="13"/>
  <c r="U195" i="13"/>
  <c r="V195" i="13"/>
  <c r="E176" i="13"/>
  <c r="F176" i="13"/>
  <c r="G176" i="13"/>
  <c r="H176" i="13"/>
  <c r="I176" i="13"/>
  <c r="J176" i="13"/>
  <c r="K176" i="13"/>
  <c r="L176" i="13"/>
  <c r="N176" i="13"/>
  <c r="O176" i="13"/>
  <c r="Q176" i="13"/>
  <c r="R176" i="13"/>
  <c r="T176" i="13"/>
  <c r="U176" i="13"/>
  <c r="V176" i="13"/>
  <c r="C165" i="13"/>
  <c r="C166" i="13"/>
  <c r="C167" i="13"/>
  <c r="C168" i="13"/>
  <c r="C164" i="13"/>
  <c r="C157" i="13"/>
  <c r="C158" i="13"/>
  <c r="C159" i="13"/>
  <c r="C160" i="13"/>
  <c r="C161" i="13"/>
  <c r="C156" i="13"/>
  <c r="C151" i="13"/>
  <c r="C152" i="13"/>
  <c r="C150" i="13"/>
  <c r="K145" i="13"/>
  <c r="E141" i="13"/>
  <c r="F141" i="13"/>
  <c r="G141" i="13"/>
  <c r="H141" i="13"/>
  <c r="I141" i="13"/>
  <c r="J141" i="13"/>
  <c r="C140" i="13"/>
  <c r="C141" i="13"/>
  <c r="C142" i="13"/>
  <c r="C143" i="13"/>
  <c r="C144" i="13"/>
  <c r="C145" i="13"/>
  <c r="C146" i="13"/>
  <c r="H128" i="13"/>
  <c r="J128" i="13"/>
  <c r="L128" i="13"/>
  <c r="N128" i="13"/>
  <c r="P128" i="13"/>
  <c r="R128" i="13"/>
  <c r="T128" i="13"/>
  <c r="V128" i="13"/>
  <c r="X128" i="13"/>
  <c r="Z128" i="13"/>
  <c r="AB128" i="13"/>
  <c r="AD128" i="13"/>
  <c r="AF128" i="13"/>
  <c r="AH128" i="13"/>
  <c r="AJ128" i="13"/>
  <c r="AL128" i="13"/>
  <c r="AN128" i="13"/>
  <c r="AP128" i="13"/>
  <c r="AR128" i="13"/>
  <c r="AT128" i="13"/>
  <c r="H130" i="13"/>
  <c r="J130" i="13"/>
  <c r="L130" i="13"/>
  <c r="N130" i="13"/>
  <c r="P130" i="13"/>
  <c r="R130" i="13"/>
  <c r="T130" i="13"/>
  <c r="V130" i="13"/>
  <c r="X130" i="13"/>
  <c r="Z130" i="13"/>
  <c r="AB130" i="13"/>
  <c r="AD130" i="13"/>
  <c r="AF130" i="13"/>
  <c r="AH130" i="13"/>
  <c r="AJ130" i="13"/>
  <c r="AL130" i="13"/>
  <c r="AN130" i="13"/>
  <c r="AP130" i="13"/>
  <c r="AR130" i="13"/>
  <c r="AT130" i="13"/>
  <c r="H132" i="13"/>
  <c r="J132" i="13"/>
  <c r="L132" i="13"/>
  <c r="N132" i="13"/>
  <c r="P132" i="13"/>
  <c r="R132" i="13"/>
  <c r="T132" i="13"/>
  <c r="V132" i="13"/>
  <c r="X132" i="13"/>
  <c r="Z132" i="13"/>
  <c r="AB132" i="13"/>
  <c r="AD132" i="13"/>
  <c r="AF132" i="13"/>
  <c r="AH132" i="13"/>
  <c r="AJ132" i="13"/>
  <c r="AL132" i="13"/>
  <c r="AN132" i="13"/>
  <c r="AP132" i="13"/>
  <c r="AR132" i="13"/>
  <c r="AT132" i="13"/>
  <c r="H127" i="13"/>
  <c r="J127" i="13"/>
  <c r="L127" i="13"/>
  <c r="N127" i="13"/>
  <c r="P127" i="13"/>
  <c r="R127" i="13"/>
  <c r="T127" i="13"/>
  <c r="V127" i="13"/>
  <c r="X127" i="13"/>
  <c r="Z127" i="13"/>
  <c r="AB127" i="13"/>
  <c r="AD127" i="13"/>
  <c r="AF127" i="13"/>
  <c r="AH127" i="13"/>
  <c r="AJ127" i="13"/>
  <c r="AL127" i="13"/>
  <c r="AN127" i="13"/>
  <c r="AP127" i="13"/>
  <c r="AR127" i="13"/>
  <c r="AT127" i="13"/>
  <c r="F36" i="1"/>
  <c r="F132" i="13" s="1"/>
  <c r="F34" i="1"/>
  <c r="F130" i="13" s="1"/>
  <c r="F32" i="1"/>
  <c r="F128" i="13" s="1"/>
  <c r="F31" i="1"/>
  <c r="F37" i="1"/>
  <c r="F133" i="13" s="1"/>
  <c r="H119" i="13"/>
  <c r="L119" i="13"/>
  <c r="N119" i="13"/>
  <c r="P119" i="13"/>
  <c r="R119" i="13"/>
  <c r="T119" i="13"/>
  <c r="X119" i="13"/>
  <c r="Z119" i="13"/>
  <c r="AB119" i="13"/>
  <c r="AD119" i="13"/>
  <c r="AF119" i="13"/>
  <c r="AJ119" i="13"/>
  <c r="AL119" i="13"/>
  <c r="AN119" i="13"/>
  <c r="AP119" i="13"/>
  <c r="AR119" i="13"/>
  <c r="H121" i="13"/>
  <c r="J121" i="13"/>
  <c r="L121" i="13"/>
  <c r="N121" i="13"/>
  <c r="P121" i="13"/>
  <c r="T121" i="13"/>
  <c r="V121" i="13"/>
  <c r="X121" i="13"/>
  <c r="Z121" i="13"/>
  <c r="AB121" i="13"/>
  <c r="AF121" i="13"/>
  <c r="AH121" i="13"/>
  <c r="AJ121" i="13"/>
  <c r="AL121" i="13"/>
  <c r="AN121" i="13"/>
  <c r="AR121" i="13"/>
  <c r="AT121" i="13"/>
  <c r="H123" i="13"/>
  <c r="J123" i="13"/>
  <c r="L123" i="13"/>
  <c r="N123" i="13"/>
  <c r="P123" i="13"/>
  <c r="R123" i="13"/>
  <c r="T123" i="13"/>
  <c r="V123" i="13"/>
  <c r="X123" i="13"/>
  <c r="Z123" i="13"/>
  <c r="AB123" i="13"/>
  <c r="AD123" i="13"/>
  <c r="AF123" i="13"/>
  <c r="AH123" i="13"/>
  <c r="AJ123" i="13"/>
  <c r="AL123" i="13"/>
  <c r="AN123" i="13"/>
  <c r="AP123" i="13"/>
  <c r="AR123" i="13"/>
  <c r="AT123" i="13"/>
  <c r="G110" i="13"/>
  <c r="I110" i="13"/>
  <c r="K110" i="13"/>
  <c r="M110" i="13"/>
  <c r="O110" i="13"/>
  <c r="Q110" i="13"/>
  <c r="S110" i="13"/>
  <c r="U110" i="13"/>
  <c r="W110" i="13"/>
  <c r="Y110" i="13"/>
  <c r="AA110" i="13"/>
  <c r="AC110" i="13"/>
  <c r="AE110" i="13"/>
  <c r="AG110" i="13"/>
  <c r="AI110" i="13"/>
  <c r="AK110" i="13"/>
  <c r="AM110" i="13"/>
  <c r="AO110" i="13"/>
  <c r="AQ110" i="13"/>
  <c r="AS110" i="13"/>
  <c r="K48" i="2"/>
  <c r="K12" i="2"/>
  <c r="L48" i="2"/>
  <c r="G112" i="13"/>
  <c r="H112" i="13"/>
  <c r="I112" i="13"/>
  <c r="J112" i="13"/>
  <c r="K112" i="13"/>
  <c r="L112" i="13"/>
  <c r="M112" i="13"/>
  <c r="N112" i="13"/>
  <c r="O112" i="13"/>
  <c r="P112" i="13"/>
  <c r="Q112" i="13"/>
  <c r="R112" i="13"/>
  <c r="S112" i="13"/>
  <c r="T112" i="13"/>
  <c r="U112" i="13"/>
  <c r="V112" i="13"/>
  <c r="W112" i="13"/>
  <c r="X112" i="13"/>
  <c r="Y112" i="13"/>
  <c r="Z112" i="13"/>
  <c r="AA112" i="13"/>
  <c r="AB112" i="13"/>
  <c r="AC112" i="13"/>
  <c r="AD112" i="13"/>
  <c r="AE112" i="13"/>
  <c r="AF112" i="13"/>
  <c r="AG112" i="13"/>
  <c r="AH112" i="13"/>
  <c r="AI112" i="13"/>
  <c r="AJ112" i="13"/>
  <c r="AK112" i="13"/>
  <c r="AL112" i="13"/>
  <c r="AM112" i="13"/>
  <c r="AN112" i="13"/>
  <c r="AO112" i="13"/>
  <c r="AP112" i="13"/>
  <c r="AQ112" i="13"/>
  <c r="AR112" i="13"/>
  <c r="AS112" i="13"/>
  <c r="AT112" i="13"/>
  <c r="G113" i="13"/>
  <c r="H113" i="13"/>
  <c r="I113" i="13"/>
  <c r="J113" i="13"/>
  <c r="K113" i="13"/>
  <c r="L113" i="13"/>
  <c r="M113" i="13"/>
  <c r="N113" i="13"/>
  <c r="O113" i="13"/>
  <c r="P113" i="13"/>
  <c r="Q113" i="13"/>
  <c r="R113" i="13"/>
  <c r="S113" i="13"/>
  <c r="T113" i="13"/>
  <c r="U113" i="13"/>
  <c r="V113" i="13"/>
  <c r="W113" i="13"/>
  <c r="X113" i="13"/>
  <c r="Y113" i="13"/>
  <c r="Z113" i="13"/>
  <c r="AA113" i="13"/>
  <c r="AB113" i="13"/>
  <c r="AC113" i="13"/>
  <c r="AD113" i="13"/>
  <c r="AE113" i="13"/>
  <c r="AF113" i="13"/>
  <c r="AG113" i="13"/>
  <c r="AH113" i="13"/>
  <c r="AI113" i="13"/>
  <c r="AJ113" i="13"/>
  <c r="AK113" i="13"/>
  <c r="AL113" i="13"/>
  <c r="AM113" i="13"/>
  <c r="AN113" i="13"/>
  <c r="AO113" i="13"/>
  <c r="AP113" i="13"/>
  <c r="AQ113" i="13"/>
  <c r="AR113" i="13"/>
  <c r="AS113" i="13"/>
  <c r="AT113" i="13"/>
  <c r="G115" i="13"/>
  <c r="H115" i="13"/>
  <c r="I115" i="13"/>
  <c r="J115" i="13"/>
  <c r="K115" i="13"/>
  <c r="L115" i="13"/>
  <c r="M115" i="13"/>
  <c r="N115" i="13"/>
  <c r="O115" i="13"/>
  <c r="P115" i="13"/>
  <c r="Q115" i="13"/>
  <c r="R115" i="13"/>
  <c r="S115" i="13"/>
  <c r="T115" i="13"/>
  <c r="U115" i="13"/>
  <c r="V115" i="13"/>
  <c r="W115" i="13"/>
  <c r="X115" i="13"/>
  <c r="Y115" i="13"/>
  <c r="Z115" i="13"/>
  <c r="AA115" i="13"/>
  <c r="AB115" i="13"/>
  <c r="AC115" i="13"/>
  <c r="AD115" i="13"/>
  <c r="AE115" i="13"/>
  <c r="AF115" i="13"/>
  <c r="AG115" i="13"/>
  <c r="AH115" i="13"/>
  <c r="AI115" i="13"/>
  <c r="AJ115" i="13"/>
  <c r="AK115" i="13"/>
  <c r="AL115" i="13"/>
  <c r="AM115" i="13"/>
  <c r="AN115" i="13"/>
  <c r="AO115" i="13"/>
  <c r="AP115" i="13"/>
  <c r="AQ115" i="13"/>
  <c r="AR115" i="13"/>
  <c r="AS115" i="13"/>
  <c r="AT115" i="13"/>
  <c r="G105" i="13"/>
  <c r="H105" i="13"/>
  <c r="I105" i="13"/>
  <c r="J105" i="13"/>
  <c r="E105" i="13" s="1"/>
  <c r="F105" i="13" s="1"/>
  <c r="K105" i="13"/>
  <c r="L105" i="13"/>
  <c r="M105" i="13"/>
  <c r="N105" i="13"/>
  <c r="O105" i="13"/>
  <c r="P105" i="13"/>
  <c r="Q105" i="13"/>
  <c r="R105" i="13"/>
  <c r="S105" i="13"/>
  <c r="T105" i="13"/>
  <c r="U105" i="13"/>
  <c r="V105" i="13"/>
  <c r="W105" i="13"/>
  <c r="X105" i="13"/>
  <c r="Y105" i="13"/>
  <c r="Z105" i="13"/>
  <c r="AA105" i="13"/>
  <c r="AB105" i="13"/>
  <c r="AC105" i="13"/>
  <c r="AD105" i="13"/>
  <c r="AE105" i="13"/>
  <c r="AF105" i="13"/>
  <c r="AG105" i="13"/>
  <c r="AH105" i="13"/>
  <c r="AI105" i="13"/>
  <c r="AJ105" i="13"/>
  <c r="AK105" i="13"/>
  <c r="AL105" i="13"/>
  <c r="AM105" i="13"/>
  <c r="AN105" i="13"/>
  <c r="AO105" i="13"/>
  <c r="AP105" i="13"/>
  <c r="AQ105" i="13"/>
  <c r="AR105" i="13"/>
  <c r="AS105" i="13"/>
  <c r="AT105" i="13"/>
  <c r="G106" i="13"/>
  <c r="H106" i="13"/>
  <c r="I106" i="13"/>
  <c r="J106" i="13"/>
  <c r="K106" i="13"/>
  <c r="L106" i="13"/>
  <c r="E106" i="13" s="1"/>
  <c r="F106" i="13" s="1"/>
  <c r="M106" i="13"/>
  <c r="N106" i="13"/>
  <c r="O106" i="13"/>
  <c r="P106" i="13"/>
  <c r="Q106" i="13"/>
  <c r="R106" i="13"/>
  <c r="S106" i="13"/>
  <c r="T106" i="13"/>
  <c r="U106" i="13"/>
  <c r="V106" i="13"/>
  <c r="W106" i="13"/>
  <c r="X106" i="13"/>
  <c r="Y106" i="13"/>
  <c r="Z106" i="13"/>
  <c r="AA106" i="13"/>
  <c r="AB106" i="13"/>
  <c r="AC106" i="13"/>
  <c r="AD106" i="13"/>
  <c r="AE106" i="13"/>
  <c r="AF106" i="13"/>
  <c r="AG106" i="13"/>
  <c r="AH106" i="13"/>
  <c r="AI106" i="13"/>
  <c r="AJ106" i="13"/>
  <c r="AK106" i="13"/>
  <c r="AL106" i="13"/>
  <c r="AM106" i="13"/>
  <c r="AN106" i="13"/>
  <c r="AO106" i="13"/>
  <c r="AP106" i="13"/>
  <c r="AQ106" i="13"/>
  <c r="AR106" i="13"/>
  <c r="AS106" i="13"/>
  <c r="AT106" i="13"/>
  <c r="G107" i="13"/>
  <c r="H107" i="13"/>
  <c r="I107" i="13"/>
  <c r="J107" i="13"/>
  <c r="K107" i="13"/>
  <c r="L107" i="13"/>
  <c r="M107" i="13"/>
  <c r="N107" i="13"/>
  <c r="O107" i="13"/>
  <c r="P107" i="13"/>
  <c r="Q107" i="13"/>
  <c r="R107" i="13"/>
  <c r="S107" i="13"/>
  <c r="T107" i="13"/>
  <c r="U107" i="13"/>
  <c r="V107" i="13"/>
  <c r="W107" i="13"/>
  <c r="X107" i="13"/>
  <c r="Y107" i="13"/>
  <c r="Z107" i="13"/>
  <c r="AA107" i="13"/>
  <c r="AB107" i="13"/>
  <c r="AC107" i="13"/>
  <c r="AD107" i="13"/>
  <c r="AE107" i="13"/>
  <c r="AF107" i="13"/>
  <c r="AG107" i="13"/>
  <c r="AH107" i="13"/>
  <c r="AI107" i="13"/>
  <c r="AJ107" i="13"/>
  <c r="AK107" i="13"/>
  <c r="AL107" i="13"/>
  <c r="AM107" i="13"/>
  <c r="AN107" i="13"/>
  <c r="AO107" i="13"/>
  <c r="AP107" i="13"/>
  <c r="AQ107" i="13"/>
  <c r="AR107" i="13"/>
  <c r="AS107" i="13"/>
  <c r="AT107" i="13"/>
  <c r="E79" i="13"/>
  <c r="E80" i="13"/>
  <c r="E81" i="13"/>
  <c r="E82" i="13"/>
  <c r="E83" i="13"/>
  <c r="E84" i="13"/>
  <c r="E85" i="13"/>
  <c r="E86" i="13"/>
  <c r="E87" i="13"/>
  <c r="E88" i="13"/>
  <c r="E89" i="13"/>
  <c r="E90" i="13"/>
  <c r="E91" i="13"/>
  <c r="E78" i="13"/>
  <c r="C79" i="13"/>
  <c r="C80" i="13"/>
  <c r="C81" i="13"/>
  <c r="C82" i="13"/>
  <c r="C83" i="13"/>
  <c r="C84" i="13"/>
  <c r="C85" i="13"/>
  <c r="C86" i="13"/>
  <c r="C87" i="13"/>
  <c r="C88" i="13"/>
  <c r="C89" i="13"/>
  <c r="C90" i="13"/>
  <c r="C91" i="13"/>
  <c r="C78" i="13"/>
  <c r="I91" i="13"/>
  <c r="K91" i="13"/>
  <c r="M91" i="13"/>
  <c r="O91" i="13"/>
  <c r="Q91" i="13"/>
  <c r="S91" i="13"/>
  <c r="U91" i="13"/>
  <c r="W91" i="13"/>
  <c r="Y91" i="13"/>
  <c r="AA91" i="13"/>
  <c r="AC91" i="13"/>
  <c r="AE91" i="13"/>
  <c r="AG91" i="13"/>
  <c r="AI91" i="13"/>
  <c r="AK91" i="13"/>
  <c r="AM91" i="13"/>
  <c r="AO91" i="13"/>
  <c r="AQ91" i="13"/>
  <c r="AS91" i="13"/>
  <c r="AU91" i="13"/>
  <c r="I79" i="13"/>
  <c r="K79" i="13"/>
  <c r="M79" i="13"/>
  <c r="O79" i="13"/>
  <c r="G79" i="13" s="1"/>
  <c r="Q79" i="13"/>
  <c r="S79" i="13"/>
  <c r="U79" i="13"/>
  <c r="U92" i="13" s="1"/>
  <c r="W79" i="13"/>
  <c r="Y79" i="13"/>
  <c r="AA79" i="13"/>
  <c r="AA92" i="13" s="1"/>
  <c r="AC79" i="13"/>
  <c r="AE79" i="13"/>
  <c r="AG79" i="13"/>
  <c r="AI79" i="13"/>
  <c r="AK79" i="13"/>
  <c r="AM79" i="13"/>
  <c r="AM92" i="13" s="1"/>
  <c r="AO79" i="13"/>
  <c r="AQ79" i="13"/>
  <c r="AS79" i="13"/>
  <c r="AU79" i="13"/>
  <c r="I80" i="13"/>
  <c r="K80" i="13"/>
  <c r="K92" i="13" s="1"/>
  <c r="M80" i="13"/>
  <c r="O80" i="13"/>
  <c r="Q80" i="13"/>
  <c r="S80" i="13"/>
  <c r="U80" i="13"/>
  <c r="W80" i="13"/>
  <c r="W92" i="13" s="1"/>
  <c r="Y80" i="13"/>
  <c r="AA80" i="13"/>
  <c r="AC80" i="13"/>
  <c r="AE80" i="13"/>
  <c r="AG80" i="13"/>
  <c r="AI80" i="13"/>
  <c r="AI92" i="13" s="1"/>
  <c r="AK80" i="13"/>
  <c r="AM80" i="13"/>
  <c r="AO80" i="13"/>
  <c r="AQ80" i="13"/>
  <c r="AS80" i="13"/>
  <c r="AU80" i="13"/>
  <c r="I81" i="13"/>
  <c r="K81" i="13"/>
  <c r="M81" i="13"/>
  <c r="O81" i="13"/>
  <c r="Q81" i="13"/>
  <c r="S81" i="13"/>
  <c r="U81" i="13"/>
  <c r="W81" i="13"/>
  <c r="Y81" i="13"/>
  <c r="AA81" i="13"/>
  <c r="AC81" i="13"/>
  <c r="AE81" i="13"/>
  <c r="AG81" i="13"/>
  <c r="AI81" i="13"/>
  <c r="AK81" i="13"/>
  <c r="AM81" i="13"/>
  <c r="AO81" i="13"/>
  <c r="AO92" i="13" s="1"/>
  <c r="AQ81" i="13"/>
  <c r="AS81" i="13"/>
  <c r="AU81" i="13"/>
  <c r="I82" i="13"/>
  <c r="K82" i="13"/>
  <c r="M82" i="13"/>
  <c r="O82" i="13"/>
  <c r="Q82" i="13"/>
  <c r="S82" i="13"/>
  <c r="U82" i="13"/>
  <c r="W82" i="13"/>
  <c r="Y82" i="13"/>
  <c r="AA82" i="13"/>
  <c r="AC82" i="13"/>
  <c r="AE82" i="13"/>
  <c r="AG82" i="13"/>
  <c r="AI82" i="13"/>
  <c r="AK82" i="13"/>
  <c r="AM82" i="13"/>
  <c r="AO82" i="13"/>
  <c r="AQ82" i="13"/>
  <c r="AS82" i="13"/>
  <c r="AU82" i="13"/>
  <c r="I83" i="13"/>
  <c r="K83" i="13"/>
  <c r="M83" i="13"/>
  <c r="O83" i="13"/>
  <c r="Q83" i="13"/>
  <c r="S83" i="13"/>
  <c r="U83" i="13"/>
  <c r="W83" i="13"/>
  <c r="Y83" i="13"/>
  <c r="AA83" i="13"/>
  <c r="AC83" i="13"/>
  <c r="AE83" i="13"/>
  <c r="AG83" i="13"/>
  <c r="AI83" i="13"/>
  <c r="AK83" i="13"/>
  <c r="AM83" i="13"/>
  <c r="AO83" i="13"/>
  <c r="AQ83" i="13"/>
  <c r="AS83" i="13"/>
  <c r="AU83" i="13"/>
  <c r="I84" i="13"/>
  <c r="K84" i="13"/>
  <c r="M84" i="13"/>
  <c r="O84" i="13"/>
  <c r="Q84" i="13"/>
  <c r="S84" i="13"/>
  <c r="U84" i="13"/>
  <c r="W84" i="13"/>
  <c r="Y84" i="13"/>
  <c r="AA84" i="13"/>
  <c r="AC84" i="13"/>
  <c r="AE84" i="13"/>
  <c r="AG84" i="13"/>
  <c r="AI84" i="13"/>
  <c r="AK84" i="13"/>
  <c r="AM84" i="13"/>
  <c r="AO84" i="13"/>
  <c r="AQ84" i="13"/>
  <c r="AS84" i="13"/>
  <c r="AU84" i="13"/>
  <c r="I85" i="13"/>
  <c r="K85" i="13"/>
  <c r="M85" i="13"/>
  <c r="O85" i="13"/>
  <c r="Q85" i="13"/>
  <c r="S85" i="13"/>
  <c r="U85" i="13"/>
  <c r="W85" i="13"/>
  <c r="Y85" i="13"/>
  <c r="AA85" i="13"/>
  <c r="AC85" i="13"/>
  <c r="AE85" i="13"/>
  <c r="AG85" i="13"/>
  <c r="AI85" i="13"/>
  <c r="AK85" i="13"/>
  <c r="AM85" i="13"/>
  <c r="AO85" i="13"/>
  <c r="AQ85" i="13"/>
  <c r="AS85" i="13"/>
  <c r="AU85" i="13"/>
  <c r="I86" i="13"/>
  <c r="K86" i="13"/>
  <c r="M86" i="13"/>
  <c r="O86" i="13"/>
  <c r="Q86" i="13"/>
  <c r="S86" i="13"/>
  <c r="U86" i="13"/>
  <c r="W86" i="13"/>
  <c r="Y86" i="13"/>
  <c r="AA86" i="13"/>
  <c r="AC86" i="13"/>
  <c r="AE86" i="13"/>
  <c r="AG86" i="13"/>
  <c r="AI86" i="13"/>
  <c r="AK86" i="13"/>
  <c r="AM86" i="13"/>
  <c r="AO86" i="13"/>
  <c r="AQ86" i="13"/>
  <c r="AS86" i="13"/>
  <c r="AU86" i="13"/>
  <c r="I87" i="13"/>
  <c r="K87" i="13"/>
  <c r="M87" i="13"/>
  <c r="O87" i="13"/>
  <c r="Q87" i="13"/>
  <c r="S87" i="13"/>
  <c r="U87" i="13"/>
  <c r="W87" i="13"/>
  <c r="Y87" i="13"/>
  <c r="AA87" i="13"/>
  <c r="AC87" i="13"/>
  <c r="AE87" i="13"/>
  <c r="AG87" i="13"/>
  <c r="AI87" i="13"/>
  <c r="AK87" i="13"/>
  <c r="AM87" i="13"/>
  <c r="AO87" i="13"/>
  <c r="AQ87" i="13"/>
  <c r="AS87" i="13"/>
  <c r="AU87" i="13"/>
  <c r="I88" i="13"/>
  <c r="K88" i="13"/>
  <c r="M88" i="13"/>
  <c r="O88" i="13"/>
  <c r="Q88" i="13"/>
  <c r="S88" i="13"/>
  <c r="U88" i="13"/>
  <c r="W88" i="13"/>
  <c r="Y88" i="13"/>
  <c r="AA88" i="13"/>
  <c r="AC88" i="13"/>
  <c r="AE88" i="13"/>
  <c r="AG88" i="13"/>
  <c r="AI88" i="13"/>
  <c r="AK88" i="13"/>
  <c r="AM88" i="13"/>
  <c r="AO88" i="13"/>
  <c r="AQ88" i="13"/>
  <c r="AS88" i="13"/>
  <c r="AU88" i="13"/>
  <c r="I89" i="13"/>
  <c r="K89" i="13"/>
  <c r="M89" i="13"/>
  <c r="O89" i="13"/>
  <c r="Q89" i="13"/>
  <c r="S89" i="13"/>
  <c r="U89" i="13"/>
  <c r="W89" i="13"/>
  <c r="Y89" i="13"/>
  <c r="AA89" i="13"/>
  <c r="AC89" i="13"/>
  <c r="AE89" i="13"/>
  <c r="AG89" i="13"/>
  <c r="AI89" i="13"/>
  <c r="AK89" i="13"/>
  <c r="AM89" i="13"/>
  <c r="AO89" i="13"/>
  <c r="AQ89" i="13"/>
  <c r="AS89" i="13"/>
  <c r="AU89" i="13"/>
  <c r="I90" i="13"/>
  <c r="K90" i="13"/>
  <c r="M90" i="13"/>
  <c r="O90" i="13"/>
  <c r="Q90" i="13"/>
  <c r="S90" i="13"/>
  <c r="U90" i="13"/>
  <c r="W90" i="13"/>
  <c r="Y90" i="13"/>
  <c r="AA90" i="13"/>
  <c r="AC90" i="13"/>
  <c r="AE90" i="13"/>
  <c r="AG90" i="13"/>
  <c r="AI90" i="13"/>
  <c r="AK90" i="13"/>
  <c r="AM90" i="13"/>
  <c r="AO90" i="13"/>
  <c r="AQ90" i="13"/>
  <c r="AS90" i="13"/>
  <c r="AU90" i="13"/>
  <c r="K78" i="13"/>
  <c r="M78" i="13"/>
  <c r="O78" i="13"/>
  <c r="Q78" i="13"/>
  <c r="S78" i="13"/>
  <c r="U78" i="13"/>
  <c r="W78" i="13"/>
  <c r="Y78" i="13"/>
  <c r="AA78" i="13"/>
  <c r="AC78" i="13"/>
  <c r="AC92" i="13" s="1"/>
  <c r="AE78" i="13"/>
  <c r="AG78" i="13"/>
  <c r="AI78" i="13"/>
  <c r="AK78" i="13"/>
  <c r="AM78" i="13"/>
  <c r="AO78" i="13"/>
  <c r="AQ78" i="13"/>
  <c r="AS78" i="13"/>
  <c r="AU78" i="13"/>
  <c r="I78" i="13"/>
  <c r="I92" i="13" s="1"/>
  <c r="I74" i="13"/>
  <c r="J74" i="13"/>
  <c r="K74" i="13"/>
  <c r="K75" i="13" s="1"/>
  <c r="L74" i="13"/>
  <c r="M74" i="13"/>
  <c r="N74" i="13"/>
  <c r="O74" i="13"/>
  <c r="P74" i="13"/>
  <c r="Q74" i="13"/>
  <c r="Q75" i="13" s="1"/>
  <c r="R74" i="13"/>
  <c r="S74" i="13"/>
  <c r="T74" i="13"/>
  <c r="U74" i="13"/>
  <c r="V74" i="13"/>
  <c r="W74" i="13"/>
  <c r="W75" i="13" s="1"/>
  <c r="X74" i="13"/>
  <c r="Y74" i="13"/>
  <c r="Z74" i="13"/>
  <c r="AA74" i="13"/>
  <c r="AB74" i="13"/>
  <c r="AC74" i="13"/>
  <c r="AC75" i="13" s="1"/>
  <c r="AD74" i="13"/>
  <c r="AE74" i="13"/>
  <c r="AF74" i="13"/>
  <c r="AG74" i="13"/>
  <c r="AH74" i="13"/>
  <c r="AI74" i="13"/>
  <c r="AI75" i="13" s="1"/>
  <c r="AJ74" i="13"/>
  <c r="AK74" i="13"/>
  <c r="AL74" i="13"/>
  <c r="AM74" i="13"/>
  <c r="AN74" i="13"/>
  <c r="AO74" i="13"/>
  <c r="AO75" i="13" s="1"/>
  <c r="AP74" i="13"/>
  <c r="AQ74" i="13"/>
  <c r="AR74" i="13"/>
  <c r="AS74" i="13"/>
  <c r="AT74" i="13"/>
  <c r="AU74" i="13"/>
  <c r="AU75" i="13" s="1"/>
  <c r="J73" i="13"/>
  <c r="K73" i="13"/>
  <c r="L73" i="13"/>
  <c r="M73" i="13"/>
  <c r="N73" i="13"/>
  <c r="O73" i="13"/>
  <c r="O75" i="13" s="1"/>
  <c r="P73" i="13"/>
  <c r="Q73" i="13"/>
  <c r="R73" i="13"/>
  <c r="S73" i="13"/>
  <c r="T73" i="13"/>
  <c r="U73" i="13"/>
  <c r="U75" i="13" s="1"/>
  <c r="V73" i="13"/>
  <c r="W73" i="13"/>
  <c r="X73" i="13"/>
  <c r="Y73" i="13"/>
  <c r="Z73" i="13"/>
  <c r="AA73" i="13"/>
  <c r="AA75" i="13" s="1"/>
  <c r="AB73" i="13"/>
  <c r="AC73" i="13"/>
  <c r="AD73" i="13"/>
  <c r="AE73" i="13"/>
  <c r="AF73" i="13"/>
  <c r="AG73" i="13"/>
  <c r="AG75" i="13" s="1"/>
  <c r="AH73" i="13"/>
  <c r="AI73" i="13"/>
  <c r="AJ73" i="13"/>
  <c r="AK73" i="13"/>
  <c r="AL73" i="13"/>
  <c r="AM73" i="13"/>
  <c r="AM75" i="13" s="1"/>
  <c r="AN73" i="13"/>
  <c r="AO73" i="13"/>
  <c r="AP73" i="13"/>
  <c r="AQ73" i="13"/>
  <c r="AR73" i="13"/>
  <c r="AS73" i="13"/>
  <c r="AS75" i="13" s="1"/>
  <c r="AT73" i="13"/>
  <c r="AU73" i="13"/>
  <c r="I73" i="13"/>
  <c r="I75" i="13" s="1"/>
  <c r="CH61" i="13"/>
  <c r="CH62" i="13"/>
  <c r="CH60" i="13"/>
  <c r="CH49" i="13"/>
  <c r="CH50" i="13"/>
  <c r="CH51" i="13"/>
  <c r="CH52" i="13"/>
  <c r="CH53" i="13"/>
  <c r="CH54" i="13"/>
  <c r="CH55" i="13"/>
  <c r="CH56" i="13"/>
  <c r="CH57" i="13"/>
  <c r="CH48" i="13"/>
  <c r="CH45" i="13"/>
  <c r="CH44" i="13"/>
  <c r="CH15" i="13"/>
  <c r="CH16" i="13"/>
  <c r="CH17" i="13"/>
  <c r="CH18" i="13"/>
  <c r="CH19" i="13"/>
  <c r="CH20" i="13"/>
  <c r="CH21" i="13"/>
  <c r="CH22" i="13"/>
  <c r="CH23" i="13"/>
  <c r="CH24" i="13"/>
  <c r="CH25" i="13"/>
  <c r="CH26" i="13"/>
  <c r="CH27" i="13"/>
  <c r="CH28" i="13"/>
  <c r="CH29" i="13"/>
  <c r="CH30" i="13"/>
  <c r="CH31" i="13"/>
  <c r="CH32" i="13"/>
  <c r="CH33" i="13"/>
  <c r="CH34" i="13"/>
  <c r="CH35" i="13"/>
  <c r="CH36" i="13"/>
  <c r="CH37" i="13"/>
  <c r="CH38" i="13"/>
  <c r="CH39" i="13"/>
  <c r="CH40" i="13"/>
  <c r="CH41" i="13"/>
  <c r="CH14" i="13"/>
  <c r="CH8" i="13"/>
  <c r="CH9" i="13"/>
  <c r="CH10" i="13"/>
  <c r="CH11" i="13"/>
  <c r="CH7" i="13"/>
  <c r="CD61" i="13"/>
  <c r="CD62" i="13"/>
  <c r="CD60" i="13"/>
  <c r="CD49" i="13"/>
  <c r="CD50" i="13"/>
  <c r="CD51" i="13"/>
  <c r="CD52" i="13"/>
  <c r="CD53" i="13"/>
  <c r="CD54" i="13"/>
  <c r="CD55" i="13"/>
  <c r="CD56" i="13"/>
  <c r="CD57" i="13"/>
  <c r="CD48" i="13"/>
  <c r="CD45" i="13"/>
  <c r="CD44" i="13"/>
  <c r="CD15" i="13"/>
  <c r="CD16" i="13"/>
  <c r="CD17" i="13"/>
  <c r="CD18" i="13"/>
  <c r="CD19" i="13"/>
  <c r="CD20" i="13"/>
  <c r="CD21" i="13"/>
  <c r="CD22" i="13"/>
  <c r="CD23" i="13"/>
  <c r="CD24" i="13"/>
  <c r="CD25" i="13"/>
  <c r="CD26" i="13"/>
  <c r="CD27" i="13"/>
  <c r="CD28" i="13"/>
  <c r="CD29" i="13"/>
  <c r="CD30" i="13"/>
  <c r="CD31" i="13"/>
  <c r="CD32" i="13"/>
  <c r="CD33" i="13"/>
  <c r="CD34" i="13"/>
  <c r="CD35" i="13"/>
  <c r="CD36" i="13"/>
  <c r="CD37" i="13"/>
  <c r="CD38" i="13"/>
  <c r="CD39" i="13"/>
  <c r="CD40" i="13"/>
  <c r="CD41" i="13"/>
  <c r="CD14" i="13"/>
  <c r="CD8" i="13"/>
  <c r="CD9" i="13"/>
  <c r="CD10" i="13"/>
  <c r="CD11" i="13"/>
  <c r="CD7" i="13"/>
  <c r="BZ61" i="13"/>
  <c r="BZ62" i="13"/>
  <c r="BZ60" i="13"/>
  <c r="BZ49" i="13"/>
  <c r="BZ50" i="13"/>
  <c r="BZ51" i="13"/>
  <c r="BZ52" i="13"/>
  <c r="BZ53" i="13"/>
  <c r="BZ54" i="13"/>
  <c r="BZ55" i="13"/>
  <c r="BZ56" i="13"/>
  <c r="BZ57" i="13"/>
  <c r="BZ48" i="13"/>
  <c r="BZ45" i="13"/>
  <c r="BZ44" i="13"/>
  <c r="BZ15" i="13"/>
  <c r="BZ16" i="13"/>
  <c r="BZ17" i="13"/>
  <c r="BZ18" i="13"/>
  <c r="BZ19" i="13"/>
  <c r="BZ20" i="13"/>
  <c r="BZ21" i="13"/>
  <c r="BZ22" i="13"/>
  <c r="BZ23" i="13"/>
  <c r="BZ24" i="13"/>
  <c r="BZ25" i="13"/>
  <c r="BZ26" i="13"/>
  <c r="BZ27" i="13"/>
  <c r="BZ28" i="13"/>
  <c r="BZ29" i="13"/>
  <c r="BZ30" i="13"/>
  <c r="BZ31" i="13"/>
  <c r="BZ32" i="13"/>
  <c r="BZ33" i="13"/>
  <c r="BZ34" i="13"/>
  <c r="BZ35" i="13"/>
  <c r="BZ36" i="13"/>
  <c r="BZ37" i="13"/>
  <c r="BZ38" i="13"/>
  <c r="BZ39" i="13"/>
  <c r="BZ40" i="13"/>
  <c r="BZ41" i="13"/>
  <c r="BZ14" i="13"/>
  <c r="BZ8" i="13"/>
  <c r="BZ9" i="13"/>
  <c r="BZ10" i="13"/>
  <c r="BZ11" i="13"/>
  <c r="BZ7" i="13"/>
  <c r="BV61" i="13"/>
  <c r="BV62" i="13"/>
  <c r="BV60" i="13"/>
  <c r="BV49" i="13"/>
  <c r="BV50" i="13"/>
  <c r="BV51" i="13"/>
  <c r="BV52" i="13"/>
  <c r="BV53" i="13"/>
  <c r="BV54" i="13"/>
  <c r="BV55" i="13"/>
  <c r="BV56" i="13"/>
  <c r="BV57" i="13"/>
  <c r="BV48" i="13"/>
  <c r="BV45" i="13"/>
  <c r="BV44" i="13"/>
  <c r="BV15" i="13"/>
  <c r="BV16" i="13"/>
  <c r="BV17" i="13"/>
  <c r="BV18" i="13"/>
  <c r="BV19" i="13"/>
  <c r="BV20" i="13"/>
  <c r="BV21" i="13"/>
  <c r="BV22" i="13"/>
  <c r="BV23" i="13"/>
  <c r="BV24" i="13"/>
  <c r="BV25" i="13"/>
  <c r="BV26" i="13"/>
  <c r="BV27" i="13"/>
  <c r="BV28" i="13"/>
  <c r="BV29" i="13"/>
  <c r="BV30" i="13"/>
  <c r="BV31" i="13"/>
  <c r="BV32" i="13"/>
  <c r="BV33" i="13"/>
  <c r="BV34" i="13"/>
  <c r="BV35" i="13"/>
  <c r="BV36" i="13"/>
  <c r="BV37" i="13"/>
  <c r="BV38" i="13"/>
  <c r="BV39" i="13"/>
  <c r="BV40" i="13"/>
  <c r="BV41" i="13"/>
  <c r="BV14" i="13"/>
  <c r="BV8" i="13"/>
  <c r="BV9" i="13"/>
  <c r="BV10" i="13"/>
  <c r="BV11" i="13"/>
  <c r="BV7" i="13"/>
  <c r="BR61" i="13"/>
  <c r="BR62" i="13"/>
  <c r="BR60" i="13"/>
  <c r="BR49" i="13"/>
  <c r="BR50" i="13"/>
  <c r="BR51" i="13"/>
  <c r="BR52" i="13"/>
  <c r="BR53" i="13"/>
  <c r="BR54" i="13"/>
  <c r="BR55" i="13"/>
  <c r="BR56" i="13"/>
  <c r="BR57" i="13"/>
  <c r="BR48" i="13"/>
  <c r="BR45" i="13"/>
  <c r="BR44" i="13"/>
  <c r="BR15" i="13"/>
  <c r="BR16" i="13"/>
  <c r="BR17" i="13"/>
  <c r="BR18" i="13"/>
  <c r="BR19" i="13"/>
  <c r="BR20" i="13"/>
  <c r="BR21" i="13"/>
  <c r="BR22" i="13"/>
  <c r="BR23" i="13"/>
  <c r="BR24" i="13"/>
  <c r="BR25" i="13"/>
  <c r="BR26" i="13"/>
  <c r="BR27" i="13"/>
  <c r="BR28" i="13"/>
  <c r="BR29" i="13"/>
  <c r="BR30" i="13"/>
  <c r="BR31" i="13"/>
  <c r="BR32" i="13"/>
  <c r="BR33" i="13"/>
  <c r="BR34" i="13"/>
  <c r="BR35" i="13"/>
  <c r="BR36" i="13"/>
  <c r="BR37" i="13"/>
  <c r="BR38" i="13"/>
  <c r="BR39" i="13"/>
  <c r="BR40" i="13"/>
  <c r="BR41" i="13"/>
  <c r="BR14" i="13"/>
  <c r="BR8" i="13"/>
  <c r="BR9" i="13"/>
  <c r="BR10" i="13"/>
  <c r="BR11" i="13"/>
  <c r="BR7" i="13"/>
  <c r="BN61" i="13"/>
  <c r="BN62" i="13"/>
  <c r="BN60" i="13"/>
  <c r="BN49" i="13"/>
  <c r="BN50" i="13"/>
  <c r="BN51" i="13"/>
  <c r="BN52" i="13"/>
  <c r="BN53" i="13"/>
  <c r="BN54" i="13"/>
  <c r="BN55" i="13"/>
  <c r="BN56" i="13"/>
  <c r="BN57" i="13"/>
  <c r="BN48" i="13"/>
  <c r="BN45" i="13"/>
  <c r="BN44" i="13"/>
  <c r="BN15" i="13"/>
  <c r="BN16" i="13"/>
  <c r="BN17" i="13"/>
  <c r="BN18" i="13"/>
  <c r="BN19" i="13"/>
  <c r="BN20" i="13"/>
  <c r="BN21" i="13"/>
  <c r="BN22" i="13"/>
  <c r="BN23" i="13"/>
  <c r="BN24" i="13"/>
  <c r="BN25" i="13"/>
  <c r="BN26" i="13"/>
  <c r="BN27" i="13"/>
  <c r="BN28" i="13"/>
  <c r="BN29" i="13"/>
  <c r="BN30" i="13"/>
  <c r="BN31" i="13"/>
  <c r="BN32" i="13"/>
  <c r="BN33" i="13"/>
  <c r="BN34" i="13"/>
  <c r="BN35" i="13"/>
  <c r="BN36" i="13"/>
  <c r="BN37" i="13"/>
  <c r="BN38" i="13"/>
  <c r="BN39" i="13"/>
  <c r="BN40" i="13"/>
  <c r="BN41" i="13"/>
  <c r="BN14" i="13"/>
  <c r="BN8" i="13"/>
  <c r="BN9" i="13"/>
  <c r="BN10" i="13"/>
  <c r="BN11" i="13"/>
  <c r="BN7" i="13"/>
  <c r="BJ61" i="13"/>
  <c r="BJ62" i="13"/>
  <c r="BJ60" i="13"/>
  <c r="BJ49" i="13"/>
  <c r="BJ50" i="13"/>
  <c r="BJ51" i="13"/>
  <c r="BJ52" i="13"/>
  <c r="BJ53" i="13"/>
  <c r="BJ54" i="13"/>
  <c r="BJ55" i="13"/>
  <c r="BJ56" i="13"/>
  <c r="BJ57" i="13"/>
  <c r="BJ48" i="13"/>
  <c r="BJ45" i="13"/>
  <c r="BJ44" i="13"/>
  <c r="BJ15" i="13"/>
  <c r="BJ16" i="13"/>
  <c r="BJ17" i="13"/>
  <c r="BJ18" i="13"/>
  <c r="BJ19" i="13"/>
  <c r="BJ20" i="13"/>
  <c r="BJ21" i="13"/>
  <c r="BJ22" i="13"/>
  <c r="BJ23" i="13"/>
  <c r="BJ24" i="13"/>
  <c r="BJ25" i="13"/>
  <c r="BJ26" i="13"/>
  <c r="BJ27" i="13"/>
  <c r="BJ28" i="13"/>
  <c r="BJ29" i="13"/>
  <c r="BJ30" i="13"/>
  <c r="BJ31" i="13"/>
  <c r="BJ32" i="13"/>
  <c r="BJ33" i="13"/>
  <c r="BJ34" i="13"/>
  <c r="BJ35" i="13"/>
  <c r="BJ36" i="13"/>
  <c r="BJ37" i="13"/>
  <c r="BJ38" i="13"/>
  <c r="BJ39" i="13"/>
  <c r="BJ40" i="13"/>
  <c r="BJ41" i="13"/>
  <c r="BJ14" i="13"/>
  <c r="BJ8" i="13"/>
  <c r="BJ9" i="13"/>
  <c r="BJ10" i="13"/>
  <c r="BJ11" i="13"/>
  <c r="BJ7" i="13"/>
  <c r="BF61" i="13"/>
  <c r="BF62" i="13"/>
  <c r="BF60" i="13"/>
  <c r="BF49" i="13"/>
  <c r="BF50" i="13"/>
  <c r="BF51" i="13"/>
  <c r="BF52" i="13"/>
  <c r="BF53" i="13"/>
  <c r="BF54" i="13"/>
  <c r="BF55" i="13"/>
  <c r="BF56" i="13"/>
  <c r="BF57" i="13"/>
  <c r="BF48" i="13"/>
  <c r="BF45" i="13"/>
  <c r="BF44" i="13"/>
  <c r="BF15" i="13"/>
  <c r="BF16" i="13"/>
  <c r="BF17" i="13"/>
  <c r="BF18" i="13"/>
  <c r="BF19" i="13"/>
  <c r="BF20" i="13"/>
  <c r="BF21" i="13"/>
  <c r="BF22" i="13"/>
  <c r="BF23" i="13"/>
  <c r="BF24" i="13"/>
  <c r="BF25" i="13"/>
  <c r="BF26" i="13"/>
  <c r="BF27" i="13"/>
  <c r="BF28" i="13"/>
  <c r="BF29" i="13"/>
  <c r="BF30" i="13"/>
  <c r="BF31" i="13"/>
  <c r="BF32" i="13"/>
  <c r="BF33" i="13"/>
  <c r="BF34" i="13"/>
  <c r="BF35" i="13"/>
  <c r="BF36" i="13"/>
  <c r="BF37" i="13"/>
  <c r="BF38" i="13"/>
  <c r="BF39" i="13"/>
  <c r="BF40" i="13"/>
  <c r="BF41" i="13"/>
  <c r="BF14" i="13"/>
  <c r="BF8" i="13"/>
  <c r="BF9" i="13"/>
  <c r="BF10" i="13"/>
  <c r="BF11" i="13"/>
  <c r="BF7" i="13"/>
  <c r="BB61" i="13"/>
  <c r="BB62" i="13"/>
  <c r="BB60" i="13"/>
  <c r="BB49" i="13"/>
  <c r="BB50" i="13"/>
  <c r="BB51" i="13"/>
  <c r="BB52" i="13"/>
  <c r="BB53" i="13"/>
  <c r="BB54" i="13"/>
  <c r="BB55" i="13"/>
  <c r="BB56" i="13"/>
  <c r="BB57" i="13"/>
  <c r="BB48" i="13"/>
  <c r="BB45" i="13"/>
  <c r="BB44" i="13"/>
  <c r="BB15" i="13"/>
  <c r="BB16" i="13"/>
  <c r="BB17" i="13"/>
  <c r="BB18" i="13"/>
  <c r="BB19" i="13"/>
  <c r="BB20" i="13"/>
  <c r="BB21" i="13"/>
  <c r="BB22" i="13"/>
  <c r="BB23" i="13"/>
  <c r="BB24" i="13"/>
  <c r="BB25" i="13"/>
  <c r="BB26" i="13"/>
  <c r="BB27" i="13"/>
  <c r="BB28" i="13"/>
  <c r="BB29" i="13"/>
  <c r="BB30" i="13"/>
  <c r="BB31" i="13"/>
  <c r="BB32" i="13"/>
  <c r="BB33" i="13"/>
  <c r="BB34" i="13"/>
  <c r="BB35" i="13"/>
  <c r="BB36" i="13"/>
  <c r="BB37" i="13"/>
  <c r="BB38" i="13"/>
  <c r="BB39" i="13"/>
  <c r="BB40" i="13"/>
  <c r="BB41" i="13"/>
  <c r="BB14" i="13"/>
  <c r="BB8" i="13"/>
  <c r="BB9" i="13"/>
  <c r="BB10" i="13"/>
  <c r="BB11" i="13"/>
  <c r="BB7" i="13"/>
  <c r="AX61" i="13"/>
  <c r="AX62" i="13"/>
  <c r="AX60" i="13"/>
  <c r="AX49" i="13"/>
  <c r="AX50" i="13"/>
  <c r="AX51" i="13"/>
  <c r="AX52" i="13"/>
  <c r="AX53" i="13"/>
  <c r="AX54" i="13"/>
  <c r="AX55" i="13"/>
  <c r="AX56" i="13"/>
  <c r="AX57" i="13"/>
  <c r="AX48" i="13"/>
  <c r="AX45" i="13"/>
  <c r="AX44" i="13"/>
  <c r="AX15" i="13"/>
  <c r="AX16" i="13"/>
  <c r="AX17" i="13"/>
  <c r="AX18" i="13"/>
  <c r="AX19" i="13"/>
  <c r="AX20" i="13"/>
  <c r="AX21" i="13"/>
  <c r="AX22" i="13"/>
  <c r="AX23" i="13"/>
  <c r="AX24" i="13"/>
  <c r="AX25" i="13"/>
  <c r="AX26" i="13"/>
  <c r="AX27" i="13"/>
  <c r="AX28" i="13"/>
  <c r="AX29" i="13"/>
  <c r="AX30" i="13"/>
  <c r="AX31" i="13"/>
  <c r="AX32" i="13"/>
  <c r="AX33" i="13"/>
  <c r="AX34" i="13"/>
  <c r="AX35" i="13"/>
  <c r="AX36" i="13"/>
  <c r="AX37" i="13"/>
  <c r="AX38" i="13"/>
  <c r="AX39" i="13"/>
  <c r="AX40" i="13"/>
  <c r="AX41" i="13"/>
  <c r="AX14" i="13"/>
  <c r="AX8" i="13"/>
  <c r="AX9" i="13"/>
  <c r="AX10" i="13"/>
  <c r="AX11" i="13"/>
  <c r="AX7" i="13"/>
  <c r="AT61" i="13"/>
  <c r="AT62" i="13"/>
  <c r="AT60" i="13"/>
  <c r="AT49" i="13"/>
  <c r="AT50" i="13"/>
  <c r="AT51" i="13"/>
  <c r="AT52" i="13"/>
  <c r="AT53" i="13"/>
  <c r="AT54" i="13"/>
  <c r="AT55" i="13"/>
  <c r="AT56" i="13"/>
  <c r="AT57" i="13"/>
  <c r="AT48" i="13"/>
  <c r="AT45" i="13"/>
  <c r="AT44" i="13"/>
  <c r="AT46" i="13" s="1"/>
  <c r="AT15" i="13"/>
  <c r="AT16" i="13"/>
  <c r="AT17" i="13"/>
  <c r="AT18" i="13"/>
  <c r="AT19" i="13"/>
  <c r="AT20" i="13"/>
  <c r="AT21" i="13"/>
  <c r="AT22" i="13"/>
  <c r="AT23" i="13"/>
  <c r="AT24" i="13"/>
  <c r="AT25" i="13"/>
  <c r="AT26" i="13"/>
  <c r="AT27" i="13"/>
  <c r="AT28" i="13"/>
  <c r="AT29" i="13"/>
  <c r="AT30" i="13"/>
  <c r="AT31" i="13"/>
  <c r="AT32" i="13"/>
  <c r="AT33" i="13"/>
  <c r="AT34" i="13"/>
  <c r="AT35" i="13"/>
  <c r="AT36" i="13"/>
  <c r="AT37" i="13"/>
  <c r="AT38" i="13"/>
  <c r="AT39" i="13"/>
  <c r="AT40" i="13"/>
  <c r="AT41" i="13"/>
  <c r="AT14" i="13"/>
  <c r="AT8" i="13"/>
  <c r="AT9" i="13"/>
  <c r="AT10" i="13"/>
  <c r="AT11" i="13"/>
  <c r="AT7" i="13"/>
  <c r="AP61" i="13"/>
  <c r="AP62" i="13"/>
  <c r="AP60" i="13"/>
  <c r="AP49" i="13"/>
  <c r="AP50" i="13"/>
  <c r="AP51" i="13"/>
  <c r="AP52" i="13"/>
  <c r="AP53" i="13"/>
  <c r="AP54" i="13"/>
  <c r="AP55" i="13"/>
  <c r="AP56" i="13"/>
  <c r="AP57" i="13"/>
  <c r="AP48" i="13"/>
  <c r="AP45" i="13"/>
  <c r="AP44" i="13"/>
  <c r="AP15" i="13"/>
  <c r="AP16" i="13"/>
  <c r="AP17" i="13"/>
  <c r="AP18" i="13"/>
  <c r="AP19" i="13"/>
  <c r="AP20" i="13"/>
  <c r="AP21" i="13"/>
  <c r="AP22" i="13"/>
  <c r="AP23" i="13"/>
  <c r="AP24" i="13"/>
  <c r="AP25" i="13"/>
  <c r="AP26" i="13"/>
  <c r="AP27" i="13"/>
  <c r="AP28" i="13"/>
  <c r="AP29" i="13"/>
  <c r="AP30" i="13"/>
  <c r="AP31" i="13"/>
  <c r="AP32" i="13"/>
  <c r="AP33" i="13"/>
  <c r="AP34" i="13"/>
  <c r="AP35" i="13"/>
  <c r="AP36" i="13"/>
  <c r="AP37" i="13"/>
  <c r="AP38" i="13"/>
  <c r="AP39" i="13"/>
  <c r="AP40" i="13"/>
  <c r="AP41" i="13"/>
  <c r="AP14" i="13"/>
  <c r="AP8" i="13"/>
  <c r="AP9" i="13"/>
  <c r="AP10" i="13"/>
  <c r="AP11" i="13"/>
  <c r="AP7" i="13"/>
  <c r="AL61" i="13"/>
  <c r="AL62" i="13"/>
  <c r="AL60" i="13"/>
  <c r="AL49" i="13"/>
  <c r="AL50" i="13"/>
  <c r="AL51" i="13"/>
  <c r="AL52" i="13"/>
  <c r="AL53" i="13"/>
  <c r="AL54" i="13"/>
  <c r="AL55" i="13"/>
  <c r="AL56" i="13"/>
  <c r="AL57" i="13"/>
  <c r="AL48" i="13"/>
  <c r="AL45" i="13"/>
  <c r="AL44" i="13"/>
  <c r="AL46" i="13" s="1"/>
  <c r="AL15" i="13"/>
  <c r="AL16" i="13"/>
  <c r="AL17" i="13"/>
  <c r="AL18" i="13"/>
  <c r="AL19" i="13"/>
  <c r="AL20" i="13"/>
  <c r="AL21" i="13"/>
  <c r="AL22" i="13"/>
  <c r="AL23" i="13"/>
  <c r="AL24" i="13"/>
  <c r="AL25" i="13"/>
  <c r="AL26" i="13"/>
  <c r="AL27" i="13"/>
  <c r="AL28" i="13"/>
  <c r="AL29" i="13"/>
  <c r="AL30" i="13"/>
  <c r="AL31" i="13"/>
  <c r="AL32" i="13"/>
  <c r="AL33" i="13"/>
  <c r="AL34" i="13"/>
  <c r="AL35" i="13"/>
  <c r="AL36" i="13"/>
  <c r="AL37" i="13"/>
  <c r="AL38" i="13"/>
  <c r="AL39" i="13"/>
  <c r="AL40" i="13"/>
  <c r="AL41" i="13"/>
  <c r="AL14" i="13"/>
  <c r="AL8" i="13"/>
  <c r="AL9" i="13"/>
  <c r="AL10" i="13"/>
  <c r="AL11" i="13"/>
  <c r="AL7" i="13"/>
  <c r="AH61" i="13"/>
  <c r="AH62" i="13"/>
  <c r="AH60" i="13"/>
  <c r="AH49" i="13"/>
  <c r="AH50" i="13"/>
  <c r="AH51" i="13"/>
  <c r="AH52" i="13"/>
  <c r="AH53" i="13"/>
  <c r="AH54" i="13"/>
  <c r="AH55" i="13"/>
  <c r="AH56" i="13"/>
  <c r="AH57" i="13"/>
  <c r="AH48" i="13"/>
  <c r="AH45" i="13"/>
  <c r="AH44" i="13"/>
  <c r="AH15" i="13"/>
  <c r="AH16" i="13"/>
  <c r="AH17" i="13"/>
  <c r="AH18" i="13"/>
  <c r="AH19" i="13"/>
  <c r="AH20" i="13"/>
  <c r="AH21" i="13"/>
  <c r="AH22" i="13"/>
  <c r="AH23" i="13"/>
  <c r="AH24" i="13"/>
  <c r="AH25" i="13"/>
  <c r="AH26" i="13"/>
  <c r="AH27" i="13"/>
  <c r="AH28" i="13"/>
  <c r="AH29" i="13"/>
  <c r="AH30" i="13"/>
  <c r="AH31" i="13"/>
  <c r="AH32" i="13"/>
  <c r="AH33" i="13"/>
  <c r="AH34" i="13"/>
  <c r="AH35" i="13"/>
  <c r="AH36" i="13"/>
  <c r="AH37" i="13"/>
  <c r="AH38" i="13"/>
  <c r="AH39" i="13"/>
  <c r="AH40" i="13"/>
  <c r="AH41" i="13"/>
  <c r="AH14" i="13"/>
  <c r="AH8" i="13"/>
  <c r="AH9" i="13"/>
  <c r="AH10" i="13"/>
  <c r="AH11" i="13"/>
  <c r="AH7" i="13"/>
  <c r="AD61" i="13"/>
  <c r="AD62" i="13"/>
  <c r="AD60" i="13"/>
  <c r="AD49" i="13"/>
  <c r="AD50" i="13"/>
  <c r="AD51" i="13"/>
  <c r="AD52" i="13"/>
  <c r="AD53" i="13"/>
  <c r="AD54" i="13"/>
  <c r="AD55" i="13"/>
  <c r="AD56" i="13"/>
  <c r="AD57" i="13"/>
  <c r="AD48" i="13"/>
  <c r="AD45" i="13"/>
  <c r="AD44" i="13"/>
  <c r="AD15" i="13"/>
  <c r="AD16" i="13"/>
  <c r="AD17" i="13"/>
  <c r="AD18" i="13"/>
  <c r="AD19" i="13"/>
  <c r="AD20" i="13"/>
  <c r="AD21" i="13"/>
  <c r="AD22" i="13"/>
  <c r="AD23" i="13"/>
  <c r="AD24" i="13"/>
  <c r="AD25" i="13"/>
  <c r="AD26" i="13"/>
  <c r="AD27" i="13"/>
  <c r="AD28" i="13"/>
  <c r="AD29" i="13"/>
  <c r="AD30" i="13"/>
  <c r="AD31" i="13"/>
  <c r="AD32" i="13"/>
  <c r="AD33" i="13"/>
  <c r="AD34" i="13"/>
  <c r="AD35" i="13"/>
  <c r="AD36" i="13"/>
  <c r="AD37" i="13"/>
  <c r="AD38" i="13"/>
  <c r="AD39" i="13"/>
  <c r="AD40" i="13"/>
  <c r="AD41" i="13"/>
  <c r="AD14" i="13"/>
  <c r="AD8" i="13"/>
  <c r="AD9" i="13"/>
  <c r="AD10" i="13"/>
  <c r="AD11" i="13"/>
  <c r="AD7" i="13"/>
  <c r="Z61" i="13"/>
  <c r="Z62" i="13"/>
  <c r="Z60" i="13"/>
  <c r="Z49" i="13"/>
  <c r="Z50" i="13"/>
  <c r="Z51" i="13"/>
  <c r="Z52" i="13"/>
  <c r="Z53" i="13"/>
  <c r="Z54" i="13"/>
  <c r="Z55" i="13"/>
  <c r="Z56" i="13"/>
  <c r="Z57" i="13"/>
  <c r="Z48" i="13"/>
  <c r="Z45" i="13"/>
  <c r="Z44" i="13"/>
  <c r="Z46" i="13" s="1"/>
  <c r="Z15" i="13"/>
  <c r="Z16" i="13"/>
  <c r="Z17" i="13"/>
  <c r="Z18" i="13"/>
  <c r="Z19" i="13"/>
  <c r="Z20" i="13"/>
  <c r="Z21" i="13"/>
  <c r="Z22" i="13"/>
  <c r="Z23" i="13"/>
  <c r="Z24" i="13"/>
  <c r="Z25" i="13"/>
  <c r="Z26" i="13"/>
  <c r="Z27" i="13"/>
  <c r="Z28" i="13"/>
  <c r="Z29" i="13"/>
  <c r="Z30" i="13"/>
  <c r="Z31" i="13"/>
  <c r="Z32" i="13"/>
  <c r="Z33" i="13"/>
  <c r="Z34" i="13"/>
  <c r="Z35" i="13"/>
  <c r="Z36" i="13"/>
  <c r="Z37" i="13"/>
  <c r="Z38" i="13"/>
  <c r="Z39" i="13"/>
  <c r="Z40" i="13"/>
  <c r="Z41" i="13"/>
  <c r="Z14" i="13"/>
  <c r="Z8" i="13"/>
  <c r="Z9" i="13"/>
  <c r="Z10" i="13"/>
  <c r="Z11" i="13"/>
  <c r="Z7" i="13"/>
  <c r="V61" i="13"/>
  <c r="V62" i="13"/>
  <c r="V60" i="13"/>
  <c r="V49" i="13"/>
  <c r="V50" i="13"/>
  <c r="V51" i="13"/>
  <c r="V52" i="13"/>
  <c r="V53" i="13"/>
  <c r="V54" i="13"/>
  <c r="V55" i="13"/>
  <c r="V56" i="13"/>
  <c r="V57" i="13"/>
  <c r="V48" i="13"/>
  <c r="V45" i="13"/>
  <c r="V44" i="13"/>
  <c r="V15" i="13"/>
  <c r="V16" i="13"/>
  <c r="V17" i="13"/>
  <c r="V18" i="13"/>
  <c r="V19" i="13"/>
  <c r="V20" i="13"/>
  <c r="V21" i="13"/>
  <c r="V22" i="13"/>
  <c r="V23" i="13"/>
  <c r="V24" i="13"/>
  <c r="V25" i="13"/>
  <c r="V26" i="13"/>
  <c r="V27" i="13"/>
  <c r="V28" i="13"/>
  <c r="V29" i="13"/>
  <c r="V30" i="13"/>
  <c r="V31" i="13"/>
  <c r="V32" i="13"/>
  <c r="V33" i="13"/>
  <c r="V34" i="13"/>
  <c r="V35" i="13"/>
  <c r="V36" i="13"/>
  <c r="V37" i="13"/>
  <c r="V38" i="13"/>
  <c r="V39" i="13"/>
  <c r="V40" i="13"/>
  <c r="V41" i="13"/>
  <c r="V14" i="13"/>
  <c r="V8" i="13"/>
  <c r="V9" i="13"/>
  <c r="V10" i="13"/>
  <c r="V11" i="13"/>
  <c r="V7" i="13"/>
  <c r="R61" i="13"/>
  <c r="R62" i="13"/>
  <c r="R60" i="13"/>
  <c r="R49" i="13"/>
  <c r="R50" i="13"/>
  <c r="R51" i="13"/>
  <c r="R52" i="13"/>
  <c r="R53" i="13"/>
  <c r="R54" i="13"/>
  <c r="R55" i="13"/>
  <c r="R56" i="13"/>
  <c r="R57" i="13"/>
  <c r="R48" i="13"/>
  <c r="R45" i="13"/>
  <c r="R44" i="13"/>
  <c r="R15" i="13"/>
  <c r="R16" i="13"/>
  <c r="R17" i="13"/>
  <c r="R18" i="13"/>
  <c r="R19" i="13"/>
  <c r="R20" i="13"/>
  <c r="R21" i="13"/>
  <c r="R22" i="13"/>
  <c r="R23" i="13"/>
  <c r="R24" i="13"/>
  <c r="R25" i="13"/>
  <c r="R26" i="13"/>
  <c r="R27" i="13"/>
  <c r="R28" i="13"/>
  <c r="R29" i="13"/>
  <c r="R30" i="13"/>
  <c r="R31" i="13"/>
  <c r="R32" i="13"/>
  <c r="R33" i="13"/>
  <c r="R34" i="13"/>
  <c r="R35" i="13"/>
  <c r="R36" i="13"/>
  <c r="R37" i="13"/>
  <c r="R38" i="13"/>
  <c r="R39" i="13"/>
  <c r="R40" i="13"/>
  <c r="R41" i="13"/>
  <c r="R14" i="13"/>
  <c r="R8" i="13"/>
  <c r="R9" i="13"/>
  <c r="R10" i="13"/>
  <c r="R11" i="13"/>
  <c r="R7" i="13"/>
  <c r="N61" i="13"/>
  <c r="N62" i="13"/>
  <c r="N60" i="13"/>
  <c r="N49" i="13"/>
  <c r="N50" i="13"/>
  <c r="N51" i="13"/>
  <c r="N52" i="13"/>
  <c r="N53" i="13"/>
  <c r="N54" i="13"/>
  <c r="N55" i="13"/>
  <c r="N56" i="13"/>
  <c r="N57" i="13"/>
  <c r="N48" i="13"/>
  <c r="N45" i="13"/>
  <c r="N44" i="13"/>
  <c r="N46" i="13" s="1"/>
  <c r="N15" i="13"/>
  <c r="N16" i="13"/>
  <c r="N17" i="13"/>
  <c r="N18" i="13"/>
  <c r="N19" i="13"/>
  <c r="N20" i="13"/>
  <c r="N21" i="13"/>
  <c r="N22" i="13"/>
  <c r="N23" i="13"/>
  <c r="N24" i="13"/>
  <c r="N25" i="13"/>
  <c r="N26" i="13"/>
  <c r="N27" i="13"/>
  <c r="N28" i="13"/>
  <c r="N29" i="13"/>
  <c r="N30" i="13"/>
  <c r="N31" i="13"/>
  <c r="N32" i="13"/>
  <c r="N33" i="13"/>
  <c r="N34" i="13"/>
  <c r="N35" i="13"/>
  <c r="N36" i="13"/>
  <c r="N37" i="13"/>
  <c r="N38" i="13"/>
  <c r="N39" i="13"/>
  <c r="N40" i="13"/>
  <c r="N41" i="13"/>
  <c r="N14" i="13"/>
  <c r="N8" i="13"/>
  <c r="N9" i="13"/>
  <c r="N10" i="13"/>
  <c r="N11" i="13"/>
  <c r="N7" i="13"/>
  <c r="J45" i="13"/>
  <c r="J61" i="13"/>
  <c r="J62" i="13"/>
  <c r="J60" i="13"/>
  <c r="J49" i="13"/>
  <c r="J50" i="13"/>
  <c r="F50" i="13" s="1"/>
  <c r="J51" i="13"/>
  <c r="J52" i="13"/>
  <c r="J53" i="13"/>
  <c r="J54" i="13"/>
  <c r="F54" i="13" s="1"/>
  <c r="J55" i="13"/>
  <c r="J56" i="13"/>
  <c r="J57" i="13"/>
  <c r="J48" i="13"/>
  <c r="J44" i="13"/>
  <c r="J15" i="13"/>
  <c r="F15" i="13" s="1"/>
  <c r="J16" i="13"/>
  <c r="J17" i="13"/>
  <c r="J18" i="13"/>
  <c r="F18" i="13" s="1"/>
  <c r="J19" i="13"/>
  <c r="J20" i="13"/>
  <c r="F20" i="13" s="1"/>
  <c r="J21" i="13"/>
  <c r="F21" i="13" s="1"/>
  <c r="J22" i="13"/>
  <c r="J23" i="13"/>
  <c r="J24" i="13"/>
  <c r="J25" i="13"/>
  <c r="J26" i="13"/>
  <c r="J27" i="13"/>
  <c r="J28" i="13"/>
  <c r="F28" i="13" s="1"/>
  <c r="J29" i="13"/>
  <c r="F29" i="13" s="1"/>
  <c r="J30" i="13"/>
  <c r="J31" i="13"/>
  <c r="F31" i="13" s="1"/>
  <c r="J32" i="13"/>
  <c r="J33" i="13"/>
  <c r="F33" i="13" s="1"/>
  <c r="J34" i="13"/>
  <c r="F34" i="13" s="1"/>
  <c r="J35" i="13"/>
  <c r="F35" i="13" s="1"/>
  <c r="J36" i="13"/>
  <c r="F36" i="13" s="1"/>
  <c r="J37" i="13"/>
  <c r="F37" i="13" s="1"/>
  <c r="J38" i="13"/>
  <c r="F38" i="13" s="1"/>
  <c r="J39" i="13"/>
  <c r="F39" i="13" s="1"/>
  <c r="J40" i="13"/>
  <c r="F40" i="13" s="1"/>
  <c r="J41" i="13"/>
  <c r="F41" i="13" s="1"/>
  <c r="J14" i="13"/>
  <c r="J7" i="13"/>
  <c r="J8" i="13"/>
  <c r="J9" i="13"/>
  <c r="J10" i="13"/>
  <c r="J11" i="13"/>
  <c r="F287" i="13"/>
  <c r="F289" i="13"/>
  <c r="F290" i="13" s="1"/>
  <c r="F291" i="13"/>
  <c r="F293" i="13"/>
  <c r="E233" i="13"/>
  <c r="E234" i="13"/>
  <c r="D226" i="13"/>
  <c r="CO965" i="13"/>
  <c r="CO995" i="13"/>
  <c r="F27" i="13"/>
  <c r="CO917" i="13"/>
  <c r="CO947" i="13"/>
  <c r="CO869" i="13"/>
  <c r="CO899" i="13" s="1"/>
  <c r="CO821" i="13"/>
  <c r="CO851" i="13"/>
  <c r="CO773" i="13"/>
  <c r="CO803" i="13"/>
  <c r="CO725" i="13"/>
  <c r="CO755" i="13" s="1"/>
  <c r="CO677" i="13"/>
  <c r="CO707" i="13"/>
  <c r="CO629" i="13"/>
  <c r="CO659" i="13"/>
  <c r="CO581" i="13"/>
  <c r="CO611" i="13" s="1"/>
  <c r="CO533" i="13"/>
  <c r="CO563" i="13"/>
  <c r="CO485" i="13"/>
  <c r="CO515" i="13"/>
  <c r="CO437" i="13"/>
  <c r="CO467" i="13" s="1"/>
  <c r="CO389" i="13"/>
  <c r="CO419" i="13"/>
  <c r="CO341" i="13"/>
  <c r="CO371" i="13"/>
  <c r="CO293" i="13"/>
  <c r="CO323" i="13" s="1"/>
  <c r="CO245" i="13"/>
  <c r="CO275" i="13"/>
  <c r="CO197" i="13"/>
  <c r="CO227" i="13"/>
  <c r="CO149" i="13"/>
  <c r="CO179" i="13" s="1"/>
  <c r="CO100" i="13"/>
  <c r="CO131" i="13"/>
  <c r="CO52" i="13"/>
  <c r="CO82" i="13"/>
  <c r="C221" i="13"/>
  <c r="C220" i="13"/>
  <c r="C219" i="13"/>
  <c r="C218" i="13"/>
  <c r="C217" i="13"/>
  <c r="C216" i="13"/>
  <c r="C215" i="13"/>
  <c r="C214" i="13"/>
  <c r="C213" i="13"/>
  <c r="C212" i="13"/>
  <c r="C211" i="13"/>
  <c r="C210" i="13"/>
  <c r="C209" i="13"/>
  <c r="C208" i="13"/>
  <c r="C207" i="13"/>
  <c r="C206" i="13"/>
  <c r="C205" i="13"/>
  <c r="C204" i="13"/>
  <c r="C203" i="13"/>
  <c r="C202" i="13"/>
  <c r="E145" i="13"/>
  <c r="D115" i="13"/>
  <c r="E110" i="13"/>
  <c r="AS102" i="13"/>
  <c r="AQ102" i="13"/>
  <c r="AO102" i="13"/>
  <c r="AM102" i="13"/>
  <c r="AK102" i="13"/>
  <c r="AI102" i="13"/>
  <c r="AG102" i="13"/>
  <c r="AE102" i="13"/>
  <c r="AC102" i="13"/>
  <c r="AA102" i="13"/>
  <c r="Y102" i="13"/>
  <c r="W102" i="13"/>
  <c r="U102" i="13"/>
  <c r="S102" i="13"/>
  <c r="Q102" i="13"/>
  <c r="O102" i="13"/>
  <c r="M102" i="13"/>
  <c r="K102" i="13"/>
  <c r="I102" i="13"/>
  <c r="G102" i="13"/>
  <c r="AD96" i="13"/>
  <c r="AQ75" i="13"/>
  <c r="G75" i="13" s="1"/>
  <c r="AK75" i="13"/>
  <c r="AE75" i="13"/>
  <c r="Y75" i="13"/>
  <c r="S75" i="13"/>
  <c r="M75" i="13"/>
  <c r="AU71" i="13"/>
  <c r="AS71" i="13"/>
  <c r="AQ71" i="13"/>
  <c r="AO71" i="13"/>
  <c r="AM71" i="13"/>
  <c r="AK71" i="13"/>
  <c r="AI71" i="13"/>
  <c r="AG71" i="13"/>
  <c r="AE71" i="13"/>
  <c r="AC71" i="13"/>
  <c r="AA71" i="13"/>
  <c r="Y71" i="13"/>
  <c r="W71" i="13"/>
  <c r="U71" i="13"/>
  <c r="S71" i="13"/>
  <c r="Q71" i="13"/>
  <c r="O71" i="13"/>
  <c r="M71" i="13"/>
  <c r="K71" i="13"/>
  <c r="I71" i="13"/>
  <c r="C18" i="10"/>
  <c r="C17" i="10"/>
  <c r="C16" i="10"/>
  <c r="C15" i="10"/>
  <c r="C12" i="10"/>
  <c r="C11" i="10"/>
  <c r="C14" i="10"/>
  <c r="C13" i="10"/>
  <c r="B24" i="10"/>
  <c r="B25" i="10"/>
  <c r="B27" i="10"/>
  <c r="B28" i="10"/>
  <c r="B30" i="10"/>
  <c r="B31" i="10"/>
  <c r="B33" i="10"/>
  <c r="B34" i="10"/>
  <c r="B35" i="10"/>
  <c r="B37" i="10"/>
  <c r="B38" i="10"/>
  <c r="B39" i="10"/>
  <c r="B40" i="10"/>
  <c r="B41" i="10"/>
  <c r="B42" i="10"/>
  <c r="B23" i="10"/>
  <c r="D24" i="10"/>
  <c r="D25" i="10"/>
  <c r="D26" i="10"/>
  <c r="D27" i="10"/>
  <c r="D28" i="10"/>
  <c r="D29" i="10"/>
  <c r="D30" i="10"/>
  <c r="D31" i="10"/>
  <c r="D32" i="10"/>
  <c r="D33" i="10"/>
  <c r="D34" i="10"/>
  <c r="D35" i="10"/>
  <c r="D36" i="10"/>
  <c r="D37" i="10"/>
  <c r="D38" i="10"/>
  <c r="D39" i="10"/>
  <c r="D40" i="10"/>
  <c r="D41" i="10"/>
  <c r="D42" i="10"/>
  <c r="C24" i="10"/>
  <c r="C25" i="10"/>
  <c r="C26" i="10"/>
  <c r="C27" i="10"/>
  <c r="C28" i="10"/>
  <c r="C29" i="10"/>
  <c r="C30" i="10"/>
  <c r="C31" i="10"/>
  <c r="C32" i="10"/>
  <c r="C33" i="10"/>
  <c r="C34" i="10"/>
  <c r="C35" i="10"/>
  <c r="C36" i="10"/>
  <c r="C37" i="10"/>
  <c r="C38" i="10"/>
  <c r="C39" i="10"/>
  <c r="C40" i="10"/>
  <c r="C41" i="10"/>
  <c r="C42" i="10"/>
  <c r="B3" i="4"/>
  <c r="D9" i="5"/>
  <c r="D10" i="5"/>
  <c r="D11" i="5"/>
  <c r="D13" i="5"/>
  <c r="AU25" i="9"/>
  <c r="AU4" i="9"/>
  <c r="AS4" i="9"/>
  <c r="AQ4" i="9"/>
  <c r="AO4" i="9"/>
  <c r="AM4" i="9"/>
  <c r="AK4" i="9"/>
  <c r="AG4" i="9"/>
  <c r="AE4" i="9"/>
  <c r="AC4" i="9"/>
  <c r="Y4" i="9"/>
  <c r="W4" i="9"/>
  <c r="U4" i="9"/>
  <c r="S4" i="9"/>
  <c r="Q4" i="9"/>
  <c r="M4" i="9"/>
  <c r="K4" i="9"/>
  <c r="I4" i="9"/>
  <c r="B994" i="3"/>
  <c r="B946" i="3"/>
  <c r="B898" i="3"/>
  <c r="B850" i="3"/>
  <c r="B754" i="3"/>
  <c r="B610" i="3"/>
  <c r="B562" i="3"/>
  <c r="B466" i="3"/>
  <c r="B418" i="3"/>
  <c r="B322" i="3"/>
  <c r="B178" i="3"/>
  <c r="B100" i="3"/>
  <c r="H39" i="3"/>
  <c r="CU39" i="13"/>
  <c r="H40" i="3"/>
  <c r="CU40" i="13"/>
  <c r="H41" i="3"/>
  <c r="CU41" i="13" s="1"/>
  <c r="H42" i="3"/>
  <c r="CU42" i="13"/>
  <c r="H43" i="3"/>
  <c r="CU43" i="13"/>
  <c r="H44" i="3"/>
  <c r="CU44" i="13" s="1"/>
  <c r="H45" i="3"/>
  <c r="CU45" i="13"/>
  <c r="H46" i="3"/>
  <c r="CU46" i="13"/>
  <c r="H47" i="3"/>
  <c r="CU47" i="13" s="1"/>
  <c r="H38" i="3"/>
  <c r="CU38" i="13"/>
  <c r="D22" i="3"/>
  <c r="CQ22" i="13" s="1"/>
  <c r="D23" i="3"/>
  <c r="CQ23" i="13" s="1"/>
  <c r="D24" i="3"/>
  <c r="CQ24" i="13"/>
  <c r="D25" i="3"/>
  <c r="CQ25" i="13" s="1"/>
  <c r="D26" i="3"/>
  <c r="CQ26" i="13" s="1"/>
  <c r="D27" i="3"/>
  <c r="CQ27" i="13"/>
  <c r="D28" i="3"/>
  <c r="CQ28" i="13" s="1"/>
  <c r="D29" i="3"/>
  <c r="D21" i="3"/>
  <c r="CQ21" i="13"/>
  <c r="D7" i="3"/>
  <c r="CQ7" i="13" s="1"/>
  <c r="D8" i="3"/>
  <c r="CQ8" i="13" s="1"/>
  <c r="D9" i="3"/>
  <c r="D15" i="3" s="1"/>
  <c r="CQ15" i="13" s="1"/>
  <c r="CQ9" i="13"/>
  <c r="D10" i="3"/>
  <c r="CQ10" i="13" s="1"/>
  <c r="D11" i="3"/>
  <c r="CQ11" i="13" s="1"/>
  <c r="D12" i="3"/>
  <c r="CQ12" i="13" s="1"/>
  <c r="D13" i="3"/>
  <c r="CQ13" i="13" s="1"/>
  <c r="D14" i="3"/>
  <c r="CQ14" i="13" s="1"/>
  <c r="D6" i="3"/>
  <c r="CQ6" i="13"/>
  <c r="AC5" i="11"/>
  <c r="CK58" i="2"/>
  <c r="AC24" i="11"/>
  <c r="AC6" i="11"/>
  <c r="AC7" i="11"/>
  <c r="AC8" i="11"/>
  <c r="AC9" i="11"/>
  <c r="AC10" i="11"/>
  <c r="AC11" i="11"/>
  <c r="AC12" i="11"/>
  <c r="AC13" i="11"/>
  <c r="AC14" i="11"/>
  <c r="AC15" i="11"/>
  <c r="AC16" i="11"/>
  <c r="AC17" i="11"/>
  <c r="AC18" i="11"/>
  <c r="AC19" i="11"/>
  <c r="AC20" i="11"/>
  <c r="AC21" i="11"/>
  <c r="AC22" i="11"/>
  <c r="AC23" i="11"/>
  <c r="CK62" i="13"/>
  <c r="CG62" i="13"/>
  <c r="BU62" i="13"/>
  <c r="BM62" i="13"/>
  <c r="BI62" i="13"/>
  <c r="BE62" i="13"/>
  <c r="BA62" i="13"/>
  <c r="AW62" i="13"/>
  <c r="AS62" i="13"/>
  <c r="AK62" i="13"/>
  <c r="M62" i="13"/>
  <c r="CG61" i="13"/>
  <c r="CC61" i="13"/>
  <c r="Q61" i="13"/>
  <c r="M61" i="13"/>
  <c r="AO60" i="13"/>
  <c r="U60" i="13"/>
  <c r="M60" i="13"/>
  <c r="CK57" i="13"/>
  <c r="CG57" i="13"/>
  <c r="AO57" i="13"/>
  <c r="AK57" i="13"/>
  <c r="AG57" i="13"/>
  <c r="Y57" i="13"/>
  <c r="U57" i="13"/>
  <c r="M57" i="13"/>
  <c r="BQ56" i="13"/>
  <c r="BM56" i="13"/>
  <c r="AK56" i="13"/>
  <c r="AG56" i="13"/>
  <c r="AC56" i="13"/>
  <c r="Y56" i="13"/>
  <c r="U56" i="13"/>
  <c r="Q56" i="13"/>
  <c r="CK55" i="13"/>
  <c r="BY55" i="13"/>
  <c r="BU55" i="13"/>
  <c r="BQ55" i="13"/>
  <c r="BM55" i="13"/>
  <c r="BI55" i="13"/>
  <c r="BE55" i="13"/>
  <c r="BA55" i="13"/>
  <c r="AW55" i="13"/>
  <c r="AS55" i="13"/>
  <c r="AK55" i="13"/>
  <c r="AG55" i="13"/>
  <c r="AC55" i="13"/>
  <c r="CK54" i="13"/>
  <c r="CG54" i="13"/>
  <c r="BY54" i="13"/>
  <c r="BU54" i="13"/>
  <c r="BQ54" i="13"/>
  <c r="BM54" i="13"/>
  <c r="BI54" i="13"/>
  <c r="BE54" i="13"/>
  <c r="BA54" i="13"/>
  <c r="AS54" i="13"/>
  <c r="M54" i="13"/>
  <c r="CG53" i="13"/>
  <c r="BM53" i="13"/>
  <c r="BI53" i="13"/>
  <c r="Q53" i="13"/>
  <c r="M53" i="13"/>
  <c r="CK52" i="13"/>
  <c r="AW52" i="13"/>
  <c r="AO52" i="13"/>
  <c r="Q52" i="13"/>
  <c r="M52" i="13"/>
  <c r="CG51" i="13"/>
  <c r="AO51" i="13"/>
  <c r="AK51" i="13"/>
  <c r="AG51" i="13"/>
  <c r="AC51" i="13"/>
  <c r="U51" i="13"/>
  <c r="M51" i="13"/>
  <c r="CK50" i="13"/>
  <c r="CG50" i="13"/>
  <c r="BE50" i="13"/>
  <c r="BA50" i="13"/>
  <c r="AK50" i="13"/>
  <c r="AG50" i="13"/>
  <c r="AC50" i="13"/>
  <c r="Y50" i="13"/>
  <c r="U50" i="13"/>
  <c r="Q50" i="13"/>
  <c r="CG49" i="13"/>
  <c r="BY49" i="13"/>
  <c r="BU49" i="13"/>
  <c r="BQ49" i="13"/>
  <c r="BM49" i="13"/>
  <c r="BI49" i="13"/>
  <c r="BE49" i="13"/>
  <c r="BA49" i="13"/>
  <c r="AW49" i="13"/>
  <c r="AS49" i="13"/>
  <c r="AK49" i="13"/>
  <c r="AG49" i="13"/>
  <c r="AC49" i="13"/>
  <c r="Y49" i="13"/>
  <c r="CK48" i="13"/>
  <c r="CG48" i="13"/>
  <c r="BU48" i="13"/>
  <c r="BQ48" i="13"/>
  <c r="BM48" i="13"/>
  <c r="BI48" i="13"/>
  <c r="BE48" i="13"/>
  <c r="BA48" i="13"/>
  <c r="AW48" i="13"/>
  <c r="AC48" i="13"/>
  <c r="M48" i="13"/>
  <c r="BY45" i="13"/>
  <c r="BU45" i="13"/>
  <c r="AS45" i="13"/>
  <c r="Q45" i="13"/>
  <c r="M45" i="13"/>
  <c r="BE44" i="13"/>
  <c r="BA44" i="13"/>
  <c r="AO44" i="13"/>
  <c r="AC44" i="13"/>
  <c r="U44" i="13"/>
  <c r="Q44" i="13"/>
  <c r="M44" i="13"/>
  <c r="CG41" i="13"/>
  <c r="CC41" i="13"/>
  <c r="BA41" i="13"/>
  <c r="AW41" i="13"/>
  <c r="AO41" i="13"/>
  <c r="AK41" i="13"/>
  <c r="AG41" i="13"/>
  <c r="AC41" i="13"/>
  <c r="U41" i="13"/>
  <c r="Q41" i="13"/>
  <c r="M41" i="13"/>
  <c r="CK40" i="13"/>
  <c r="CG40" i="13"/>
  <c r="BI40" i="13"/>
  <c r="BE40" i="13"/>
  <c r="AO40" i="13"/>
  <c r="AK40" i="13"/>
  <c r="AC40" i="13"/>
  <c r="Y40" i="13"/>
  <c r="BY39" i="13"/>
  <c r="BU39" i="13"/>
  <c r="BQ39" i="13"/>
  <c r="BM39" i="13"/>
  <c r="BI39" i="13"/>
  <c r="BE39" i="13"/>
  <c r="BA39" i="13"/>
  <c r="AW39" i="13"/>
  <c r="AK39" i="13"/>
  <c r="AG39" i="13"/>
  <c r="AC39" i="13"/>
  <c r="Y39" i="13"/>
  <c r="CK38" i="13"/>
  <c r="BY38" i="13"/>
  <c r="BU38" i="13"/>
  <c r="BQ38" i="13"/>
  <c r="BM38" i="13"/>
  <c r="BI38" i="13"/>
  <c r="BA38" i="13"/>
  <c r="AW38" i="13"/>
  <c r="M38" i="13"/>
  <c r="BQ37" i="13"/>
  <c r="BM37" i="13"/>
  <c r="AO37" i="13"/>
  <c r="U37" i="13"/>
  <c r="Q37" i="13"/>
  <c r="M37" i="13"/>
  <c r="BM36" i="13"/>
  <c r="BI36" i="13"/>
  <c r="AO36" i="13"/>
  <c r="U36" i="13"/>
  <c r="Q36" i="13"/>
  <c r="M36" i="13"/>
  <c r="CG35" i="13"/>
  <c r="CC35" i="13"/>
  <c r="AO35" i="13"/>
  <c r="AK35" i="13"/>
  <c r="AG35" i="13"/>
  <c r="AC35" i="13"/>
  <c r="U35" i="13"/>
  <c r="Q35" i="13"/>
  <c r="M35" i="13"/>
  <c r="CK34" i="13"/>
  <c r="CG34" i="13"/>
  <c r="BI34" i="13"/>
  <c r="BE34" i="13"/>
  <c r="AO34" i="13"/>
  <c r="AK34" i="13"/>
  <c r="AG34" i="13"/>
  <c r="AC34" i="13"/>
  <c r="Y34" i="13"/>
  <c r="CC33" i="13"/>
  <c r="BY33" i="13"/>
  <c r="BU33" i="13"/>
  <c r="BQ33" i="13"/>
  <c r="BM33" i="13"/>
  <c r="BI33" i="13"/>
  <c r="BE33" i="13"/>
  <c r="BA33" i="13"/>
  <c r="AW33" i="13"/>
  <c r="AK33" i="13"/>
  <c r="AG33" i="13"/>
  <c r="AC33" i="13"/>
  <c r="Y33" i="13"/>
  <c r="CK32" i="13"/>
  <c r="BY32" i="13"/>
  <c r="BU32" i="13"/>
  <c r="BQ32" i="13"/>
  <c r="BM32" i="13"/>
  <c r="BI32" i="13"/>
  <c r="BA32" i="13"/>
  <c r="AW32" i="13"/>
  <c r="M32" i="13"/>
  <c r="CK31" i="13"/>
  <c r="CG31" i="13"/>
  <c r="BM31" i="13"/>
  <c r="BI31" i="13"/>
  <c r="U31" i="13"/>
  <c r="Q31" i="13"/>
  <c r="M31" i="13"/>
  <c r="CG30" i="13"/>
  <c r="BE30" i="13"/>
  <c r="BA30" i="13"/>
  <c r="AO30" i="13"/>
  <c r="U30" i="13"/>
  <c r="Q30" i="13"/>
  <c r="M30" i="13"/>
  <c r="CK29" i="13"/>
  <c r="AO29" i="13"/>
  <c r="AK29" i="13"/>
  <c r="AG29" i="13"/>
  <c r="Y29" i="13"/>
  <c r="U29" i="13"/>
  <c r="Q29" i="13"/>
  <c r="M29" i="13"/>
  <c r="CK28" i="13"/>
  <c r="CG28" i="13"/>
  <c r="BE28" i="13"/>
  <c r="BA28" i="13"/>
  <c r="AS28" i="13"/>
  <c r="AO28" i="13"/>
  <c r="AK28" i="13"/>
  <c r="AG28" i="13"/>
  <c r="AC28" i="13"/>
  <c r="Y28" i="13"/>
  <c r="U28" i="13"/>
  <c r="CC27" i="13"/>
  <c r="BY27" i="13"/>
  <c r="BU27" i="13"/>
  <c r="BQ27" i="13"/>
  <c r="BM27" i="13"/>
  <c r="BI27" i="13"/>
  <c r="BE27" i="13"/>
  <c r="BA27" i="13"/>
  <c r="AW27" i="13"/>
  <c r="AK27" i="13"/>
  <c r="AG27" i="13"/>
  <c r="AC27" i="13"/>
  <c r="Y27" i="13"/>
  <c r="CK26" i="13"/>
  <c r="CG26" i="13"/>
  <c r="BY26" i="13"/>
  <c r="BU26" i="13"/>
  <c r="BQ26" i="13"/>
  <c r="BM26" i="13"/>
  <c r="BI26" i="13"/>
  <c r="BE26" i="13"/>
  <c r="BA26" i="13"/>
  <c r="M26" i="13"/>
  <c r="CK25" i="13"/>
  <c r="CC25" i="13"/>
  <c r="BM25" i="13"/>
  <c r="BE25" i="13"/>
  <c r="BA25" i="13"/>
  <c r="Q25" i="13"/>
  <c r="M25" i="13"/>
  <c r="BY24" i="13"/>
  <c r="BQ24" i="13"/>
  <c r="BM24" i="13"/>
  <c r="AO24" i="13"/>
  <c r="AG24" i="13"/>
  <c r="AC24" i="13"/>
  <c r="U24" i="13"/>
  <c r="Q24" i="13"/>
  <c r="M24" i="13"/>
  <c r="CK23" i="13"/>
  <c r="CG23" i="13"/>
  <c r="BE23" i="13"/>
  <c r="AO23" i="13"/>
  <c r="AK23" i="13"/>
  <c r="AG23" i="13"/>
  <c r="AC23" i="13"/>
  <c r="Y23" i="13"/>
  <c r="U23" i="13"/>
  <c r="Q23" i="13"/>
  <c r="M23" i="13"/>
  <c r="CK22" i="13"/>
  <c r="CC22" i="13"/>
  <c r="BQ22" i="13"/>
  <c r="BM22" i="13"/>
  <c r="AS22" i="13"/>
  <c r="AO22" i="13"/>
  <c r="AK22" i="13"/>
  <c r="AG22" i="13"/>
  <c r="AC22" i="13"/>
  <c r="Y22" i="13"/>
  <c r="U22" i="13"/>
  <c r="CC21" i="13"/>
  <c r="BY21" i="13"/>
  <c r="BU21" i="13"/>
  <c r="BQ21" i="13"/>
  <c r="BM21" i="13"/>
  <c r="BI21" i="13"/>
  <c r="BE21" i="13"/>
  <c r="BA21" i="13"/>
  <c r="AW21" i="13"/>
  <c r="AK21" i="13"/>
  <c r="AG21" i="13"/>
  <c r="AC21" i="13"/>
  <c r="Y21" i="13"/>
  <c r="CK20" i="13"/>
  <c r="CG20" i="13"/>
  <c r="BY20" i="13"/>
  <c r="BU20" i="13"/>
  <c r="BQ20" i="13"/>
  <c r="BM20" i="13"/>
  <c r="BI20" i="13"/>
  <c r="BE20" i="13"/>
  <c r="BA20" i="13"/>
  <c r="AW20" i="13"/>
  <c r="M20" i="13"/>
  <c r="CC19" i="13"/>
  <c r="BY19" i="13"/>
  <c r="BU19" i="13"/>
  <c r="BE19" i="13"/>
  <c r="BA19" i="13"/>
  <c r="AW19" i="13"/>
  <c r="AO19" i="13"/>
  <c r="U19" i="13"/>
  <c r="Q19" i="13"/>
  <c r="M19" i="13"/>
  <c r="F19" i="13"/>
  <c r="BQ18" i="13"/>
  <c r="BM18" i="13"/>
  <c r="BI18" i="13"/>
  <c r="BE18" i="13"/>
  <c r="BA18" i="13"/>
  <c r="AO18" i="13"/>
  <c r="U18" i="13"/>
  <c r="Q18" i="13"/>
  <c r="M18" i="13"/>
  <c r="CK17" i="13"/>
  <c r="BQ17" i="13"/>
  <c r="AS17" i="13"/>
  <c r="AK17" i="13"/>
  <c r="AG17" i="13"/>
  <c r="AC17" i="13"/>
  <c r="Y17" i="13"/>
  <c r="U17" i="13"/>
  <c r="Q17" i="13"/>
  <c r="M17" i="13"/>
  <c r="CC16" i="13"/>
  <c r="BY16" i="13"/>
  <c r="BU16" i="13"/>
  <c r="BA16" i="13"/>
  <c r="AW16" i="13"/>
  <c r="AS16" i="13"/>
  <c r="AO16" i="13"/>
  <c r="AK16" i="13"/>
  <c r="AG16" i="13"/>
  <c r="AC16" i="13"/>
  <c r="Y16" i="13"/>
  <c r="U16" i="13"/>
  <c r="CC15" i="13"/>
  <c r="BY15" i="13"/>
  <c r="BU15" i="13"/>
  <c r="BQ15" i="13"/>
  <c r="BM15" i="13"/>
  <c r="BI15" i="13"/>
  <c r="BE15" i="13"/>
  <c r="BA15" i="13"/>
  <c r="AW15" i="13"/>
  <c r="AK15" i="13"/>
  <c r="AG15" i="13"/>
  <c r="AC15" i="13"/>
  <c r="Y15" i="13"/>
  <c r="CG14" i="13"/>
  <c r="BY14" i="13"/>
  <c r="BU14" i="13"/>
  <c r="BQ14" i="13"/>
  <c r="BM14" i="13"/>
  <c r="BI14" i="13"/>
  <c r="BE14" i="13"/>
  <c r="BA14" i="13"/>
  <c r="AW14" i="13"/>
  <c r="M14" i="13"/>
  <c r="CK11" i="13"/>
  <c r="CG11" i="13"/>
  <c r="CC11" i="13"/>
  <c r="BY11" i="13"/>
  <c r="BU11" i="13"/>
  <c r="BM11" i="13"/>
  <c r="BI11" i="13"/>
  <c r="BE11" i="13"/>
  <c r="BA11" i="13"/>
  <c r="AW11" i="13"/>
  <c r="AO11" i="13"/>
  <c r="U11" i="13"/>
  <c r="Q11" i="13"/>
  <c r="M11" i="13"/>
  <c r="CK10" i="13"/>
  <c r="CG10" i="13"/>
  <c r="BU10" i="13"/>
  <c r="BQ10" i="13"/>
  <c r="BA10" i="13"/>
  <c r="AW10" i="13"/>
  <c r="AO10" i="13"/>
  <c r="U10" i="13"/>
  <c r="Q10" i="13"/>
  <c r="M10" i="13"/>
  <c r="CK9" i="13"/>
  <c r="CC9" i="13"/>
  <c r="AO9" i="13"/>
  <c r="AK9" i="13"/>
  <c r="AG9" i="13"/>
  <c r="AC9" i="13"/>
  <c r="Y9" i="13"/>
  <c r="U9" i="13"/>
  <c r="Q9" i="13"/>
  <c r="M9" i="13"/>
  <c r="G9" i="13"/>
  <c r="CK8" i="13"/>
  <c r="CC8" i="13"/>
  <c r="BQ8" i="13"/>
  <c r="BM8" i="13"/>
  <c r="AS8" i="13"/>
  <c r="AO8" i="13"/>
  <c r="AK8" i="13"/>
  <c r="AG8" i="13"/>
  <c r="AC8" i="13"/>
  <c r="Y8" i="13"/>
  <c r="U8" i="13"/>
  <c r="CK7" i="13"/>
  <c r="CC7" i="13"/>
  <c r="BY7" i="13"/>
  <c r="BU7" i="13"/>
  <c r="BQ7" i="13"/>
  <c r="BM7" i="13"/>
  <c r="BI7" i="13"/>
  <c r="BE7" i="13"/>
  <c r="BA7" i="13"/>
  <c r="AW7" i="13"/>
  <c r="AK7" i="13"/>
  <c r="AG7" i="13"/>
  <c r="AC7" i="13"/>
  <c r="Y7" i="13"/>
  <c r="CH4" i="13"/>
  <c r="CD4" i="13"/>
  <c r="BZ4" i="13"/>
  <c r="BV4" i="13"/>
  <c r="BR4" i="13"/>
  <c r="BN4" i="13"/>
  <c r="BJ4" i="13"/>
  <c r="BF4" i="13"/>
  <c r="BB4" i="13"/>
  <c r="AX4" i="13"/>
  <c r="AT4" i="13"/>
  <c r="AP4" i="13"/>
  <c r="AL4" i="13"/>
  <c r="AH4" i="13"/>
  <c r="AD4" i="13"/>
  <c r="Z4" i="13"/>
  <c r="V4" i="13"/>
  <c r="R4" i="13"/>
  <c r="N4" i="13"/>
  <c r="J4" i="13"/>
  <c r="F7" i="2"/>
  <c r="C11" i="4" s="1"/>
  <c r="M51" i="2"/>
  <c r="Q51" i="2"/>
  <c r="U51" i="2"/>
  <c r="Y51" i="2"/>
  <c r="AC51" i="2"/>
  <c r="AG51" i="2"/>
  <c r="AK51" i="2"/>
  <c r="AO51" i="2"/>
  <c r="AS51" i="2"/>
  <c r="AW51" i="2"/>
  <c r="BA51" i="2"/>
  <c r="BE51" i="2"/>
  <c r="BI51" i="2"/>
  <c r="BM51" i="2"/>
  <c r="BQ51" i="2"/>
  <c r="BU51" i="2"/>
  <c r="BY51" i="2"/>
  <c r="CC51" i="2"/>
  <c r="CG51" i="2"/>
  <c r="CK51" i="2"/>
  <c r="E9" i="5"/>
  <c r="E13" i="5"/>
  <c r="G13" i="5" s="1"/>
  <c r="F13" i="5"/>
  <c r="H13" i="5"/>
  <c r="J13" i="5" s="1"/>
  <c r="L13" i="5" s="1"/>
  <c r="N13" i="5" s="1"/>
  <c r="I13" i="5"/>
  <c r="K13" i="5" s="1"/>
  <c r="M13" i="5" s="1"/>
  <c r="O13" i="5" s="1"/>
  <c r="D7" i="5"/>
  <c r="D33" i="12"/>
  <c r="F274" i="13"/>
  <c r="D9" i="12"/>
  <c r="F250" i="13" s="1"/>
  <c r="D5" i="12"/>
  <c r="F246" i="13" s="1"/>
  <c r="J4" i="2"/>
  <c r="G7" i="1" s="1"/>
  <c r="E8" i="6"/>
  <c r="H15" i="1"/>
  <c r="F28" i="1"/>
  <c r="F123" i="13"/>
  <c r="H33" i="1"/>
  <c r="H129" i="13" s="1"/>
  <c r="K52" i="2"/>
  <c r="K64" i="2"/>
  <c r="M64" i="2" s="1"/>
  <c r="K69" i="2"/>
  <c r="O12" i="2"/>
  <c r="O48" i="2"/>
  <c r="O52" i="2"/>
  <c r="O64" i="2"/>
  <c r="O69" i="2"/>
  <c r="S12" i="2"/>
  <c r="S48" i="2"/>
  <c r="S52" i="2"/>
  <c r="S64" i="2"/>
  <c r="S69" i="2"/>
  <c r="W12" i="2"/>
  <c r="W48" i="2"/>
  <c r="W52" i="2"/>
  <c r="W64" i="2"/>
  <c r="W69" i="2"/>
  <c r="AA12" i="2"/>
  <c r="AA48" i="2"/>
  <c r="AA52" i="2"/>
  <c r="AA64" i="2"/>
  <c r="AA69" i="2"/>
  <c r="AE12" i="2"/>
  <c r="AE48" i="2"/>
  <c r="AE52" i="2"/>
  <c r="AE64" i="2"/>
  <c r="AE69" i="2"/>
  <c r="AI12" i="2"/>
  <c r="AI48" i="2"/>
  <c r="AI52" i="2"/>
  <c r="AI64" i="2"/>
  <c r="AK64" i="2" s="1"/>
  <c r="AI69" i="2"/>
  <c r="AM12" i="2"/>
  <c r="AM48" i="2"/>
  <c r="AM52" i="2"/>
  <c r="AM64" i="2"/>
  <c r="AM69" i="2"/>
  <c r="AO69" i="2" s="1"/>
  <c r="AQ12" i="2"/>
  <c r="AQ48" i="2"/>
  <c r="AQ52" i="2"/>
  <c r="AQ64" i="2"/>
  <c r="AQ69" i="2"/>
  <c r="AU12" i="2"/>
  <c r="AU48" i="2"/>
  <c r="AU52" i="2"/>
  <c r="AU64" i="2"/>
  <c r="AU69" i="2"/>
  <c r="AY12" i="2"/>
  <c r="BA12" i="2" s="1"/>
  <c r="AY48" i="2"/>
  <c r="AY52" i="2"/>
  <c r="AY64" i="2"/>
  <c r="AY69" i="2"/>
  <c r="BC12" i="2"/>
  <c r="BC48" i="2"/>
  <c r="BE48" i="2" s="1"/>
  <c r="BC52" i="2"/>
  <c r="BC64" i="2"/>
  <c r="BC69" i="2"/>
  <c r="BG12" i="2"/>
  <c r="BG48" i="2"/>
  <c r="BG52" i="2"/>
  <c r="BG64" i="2"/>
  <c r="BI64" i="2" s="1"/>
  <c r="BG69" i="2"/>
  <c r="BK12" i="2"/>
  <c r="BK48" i="2"/>
  <c r="BK52" i="2"/>
  <c r="BK64" i="2"/>
  <c r="BK69" i="2"/>
  <c r="BM69" i="2" s="1"/>
  <c r="BO12" i="2"/>
  <c r="BO48" i="2"/>
  <c r="BO52" i="2"/>
  <c r="BO64" i="2"/>
  <c r="BO69" i="2"/>
  <c r="BS12" i="2"/>
  <c r="BS48" i="2"/>
  <c r="BS52" i="2"/>
  <c r="BS64" i="2"/>
  <c r="BS69" i="2"/>
  <c r="BW12" i="2"/>
  <c r="BW48" i="2"/>
  <c r="BW52" i="2"/>
  <c r="BW64" i="2"/>
  <c r="BW69" i="2"/>
  <c r="CA12" i="2"/>
  <c r="CA48" i="2"/>
  <c r="CA52" i="2"/>
  <c r="CA64" i="2"/>
  <c r="CA69" i="2"/>
  <c r="CE12" i="2"/>
  <c r="CE48" i="2"/>
  <c r="CE52" i="2"/>
  <c r="CE64" i="2"/>
  <c r="CE69" i="2"/>
  <c r="CI12" i="2"/>
  <c r="CI48" i="2"/>
  <c r="CI52" i="2"/>
  <c r="CI64" i="2"/>
  <c r="CI69" i="2"/>
  <c r="CK69" i="2" s="1"/>
  <c r="L52" i="2"/>
  <c r="L64" i="2"/>
  <c r="L69" i="2"/>
  <c r="M69" i="2" s="1"/>
  <c r="P12" i="2"/>
  <c r="P48" i="2"/>
  <c r="P52" i="2"/>
  <c r="Q52" i="2" s="1"/>
  <c r="P64" i="2"/>
  <c r="P69" i="2"/>
  <c r="T12" i="2"/>
  <c r="U12" i="2" s="1"/>
  <c r="T48" i="2"/>
  <c r="T52" i="2"/>
  <c r="T64" i="2"/>
  <c r="U64" i="2" s="1"/>
  <c r="T69" i="2"/>
  <c r="X12" i="2"/>
  <c r="X48" i="2"/>
  <c r="Y48" i="2" s="1"/>
  <c r="X52" i="2"/>
  <c r="X64" i="2"/>
  <c r="X69" i="2"/>
  <c r="Y69" i="2" s="1"/>
  <c r="AB12" i="2"/>
  <c r="AB48" i="2"/>
  <c r="AB52" i="2"/>
  <c r="AC52" i="2" s="1"/>
  <c r="AB64" i="2"/>
  <c r="AB69" i="2"/>
  <c r="AC69" i="2" s="1"/>
  <c r="AF12" i="2"/>
  <c r="AG12" i="2" s="1"/>
  <c r="AF48" i="2"/>
  <c r="AF52" i="2"/>
  <c r="AF64" i="2"/>
  <c r="AG64" i="2" s="1"/>
  <c r="AF69" i="2"/>
  <c r="AJ12" i="2"/>
  <c r="AJ48" i="2"/>
  <c r="AK48" i="2" s="1"/>
  <c r="AJ52" i="2"/>
  <c r="AJ64" i="2"/>
  <c r="AJ69" i="2"/>
  <c r="AK69" i="2" s="1"/>
  <c r="AN12" i="2"/>
  <c r="AN48" i="2"/>
  <c r="AO48" i="2" s="1"/>
  <c r="AN52" i="2"/>
  <c r="AO52" i="2" s="1"/>
  <c r="AN64" i="2"/>
  <c r="AN69" i="2"/>
  <c r="AR12" i="2"/>
  <c r="AS12" i="2" s="1"/>
  <c r="AR48" i="2"/>
  <c r="AR52" i="2"/>
  <c r="AS52" i="2" s="1"/>
  <c r="AR64" i="2"/>
  <c r="AR69" i="2"/>
  <c r="AV12" i="2"/>
  <c r="AV48" i="2"/>
  <c r="AV52" i="2"/>
  <c r="AV64" i="2"/>
  <c r="AV69" i="2"/>
  <c r="AW69" i="2" s="1"/>
  <c r="AZ12" i="2"/>
  <c r="AZ48" i="2"/>
  <c r="AZ52" i="2"/>
  <c r="BA52" i="2" s="1"/>
  <c r="AZ64" i="2"/>
  <c r="AZ69" i="2"/>
  <c r="BD12" i="2"/>
  <c r="BE12" i="2" s="1"/>
  <c r="BD48" i="2"/>
  <c r="BD52" i="2"/>
  <c r="BD64" i="2"/>
  <c r="BE64" i="2" s="1"/>
  <c r="BD69" i="2"/>
  <c r="BH12" i="2"/>
  <c r="BH48" i="2"/>
  <c r="BH52" i="2"/>
  <c r="BH64" i="2"/>
  <c r="BH69" i="2"/>
  <c r="BL12" i="2"/>
  <c r="BL48" i="2"/>
  <c r="BL52" i="2"/>
  <c r="BL64" i="2"/>
  <c r="BL69" i="2"/>
  <c r="BP12" i="2"/>
  <c r="BP48" i="2"/>
  <c r="BQ48" i="2" s="1"/>
  <c r="BP52" i="2"/>
  <c r="BP64" i="2"/>
  <c r="BQ64" i="2" s="1"/>
  <c r="BP69" i="2"/>
  <c r="BT12" i="2"/>
  <c r="BT48" i="2"/>
  <c r="BT52" i="2"/>
  <c r="BT64" i="2"/>
  <c r="BT69" i="2"/>
  <c r="BX12" i="2"/>
  <c r="BX48" i="2"/>
  <c r="BX52" i="2"/>
  <c r="BX64" i="2"/>
  <c r="BX69" i="2"/>
  <c r="CB12" i="2"/>
  <c r="CB48" i="2"/>
  <c r="CB52" i="2"/>
  <c r="CB64" i="2"/>
  <c r="CC64" i="2" s="1"/>
  <c r="CB69" i="2"/>
  <c r="CF12" i="2"/>
  <c r="CF48" i="2"/>
  <c r="CF52" i="2"/>
  <c r="CF64" i="2"/>
  <c r="CF69" i="2"/>
  <c r="CG69" i="2" s="1"/>
  <c r="CJ12" i="2"/>
  <c r="CJ48" i="2"/>
  <c r="CJ52" i="2"/>
  <c r="CJ64" i="2"/>
  <c r="CJ69" i="2"/>
  <c r="E15" i="1"/>
  <c r="E11" i="1"/>
  <c r="E12" i="1"/>
  <c r="D11" i="1"/>
  <c r="D12" i="1"/>
  <c r="F12" i="1"/>
  <c r="D10" i="1"/>
  <c r="E10" i="1"/>
  <c r="L15" i="1"/>
  <c r="J15" i="1"/>
  <c r="F8" i="2"/>
  <c r="G11" i="9"/>
  <c r="CH4" i="2"/>
  <c r="AS7" i="1" s="1"/>
  <c r="CD4" i="2"/>
  <c r="AQ7" i="1" s="1"/>
  <c r="BZ4" i="2"/>
  <c r="AO7" i="1" s="1"/>
  <c r="BV4" i="2"/>
  <c r="AM7" i="1" s="1"/>
  <c r="BR4" i="2"/>
  <c r="AK7" i="1" s="1"/>
  <c r="BN4" i="2"/>
  <c r="AI7" i="1" s="1"/>
  <c r="BJ4" i="2"/>
  <c r="AG7" i="1" s="1"/>
  <c r="BF4" i="2"/>
  <c r="AE7" i="1" s="1"/>
  <c r="BB4" i="2"/>
  <c r="AC7" i="1"/>
  <c r="AX4" i="2"/>
  <c r="AA7" i="1" s="1"/>
  <c r="AT4" i="2"/>
  <c r="Y7" i="1" s="1"/>
  <c r="AP4" i="2"/>
  <c r="W7" i="1" s="1"/>
  <c r="AL4" i="2"/>
  <c r="U7" i="1" s="1"/>
  <c r="AH4" i="2"/>
  <c r="S7" i="1" s="1"/>
  <c r="AD4" i="2"/>
  <c r="Q7" i="1" s="1"/>
  <c r="Z4" i="2"/>
  <c r="O7" i="1" s="1"/>
  <c r="V4" i="2"/>
  <c r="M7" i="1" s="1"/>
  <c r="R4" i="2"/>
  <c r="K7" i="1" s="1"/>
  <c r="N4" i="2"/>
  <c r="I7" i="1" s="1"/>
  <c r="AT33" i="1"/>
  <c r="AT35" i="1" s="1"/>
  <c r="AT131" i="13" s="1"/>
  <c r="AT37" i="1"/>
  <c r="AT133" i="13" s="1"/>
  <c r="N15" i="1"/>
  <c r="AR33" i="1"/>
  <c r="AR35" i="1" s="1"/>
  <c r="AR131" i="13" s="1"/>
  <c r="AR37" i="1"/>
  <c r="AR133" i="13"/>
  <c r="AP33" i="1"/>
  <c r="AN33" i="1"/>
  <c r="AN35" i="1" s="1"/>
  <c r="AN131" i="13"/>
  <c r="AN37" i="1"/>
  <c r="AN133" i="13" s="1"/>
  <c r="AL33" i="1"/>
  <c r="AJ33" i="1"/>
  <c r="AJ129" i="13" s="1"/>
  <c r="AJ37" i="1"/>
  <c r="AJ133" i="13" s="1"/>
  <c r="AJ35" i="1"/>
  <c r="AJ131" i="13" s="1"/>
  <c r="AH33" i="1"/>
  <c r="AH129" i="13" s="1"/>
  <c r="AH35" i="1"/>
  <c r="AH131" i="13" s="1"/>
  <c r="AF33" i="1"/>
  <c r="AF129" i="13"/>
  <c r="AF35" i="1"/>
  <c r="AF131" i="13" s="1"/>
  <c r="AD33" i="1"/>
  <c r="AD35" i="1"/>
  <c r="AD131" i="13" s="1"/>
  <c r="G24" i="9"/>
  <c r="G23" i="9"/>
  <c r="G22" i="9"/>
  <c r="G21" i="9"/>
  <c r="G20" i="9"/>
  <c r="G19" i="9"/>
  <c r="G18" i="9"/>
  <c r="G17" i="9"/>
  <c r="G16" i="9"/>
  <c r="G15" i="9"/>
  <c r="G14" i="9"/>
  <c r="G13" i="9"/>
  <c r="G12" i="9"/>
  <c r="G7" i="9"/>
  <c r="G6" i="9"/>
  <c r="AE25" i="9"/>
  <c r="AS25" i="9"/>
  <c r="AQ25" i="9"/>
  <c r="AO25" i="9"/>
  <c r="AM25" i="9"/>
  <c r="AK25" i="9"/>
  <c r="AI25" i="9"/>
  <c r="AG25" i="9"/>
  <c r="AC25" i="9"/>
  <c r="AA25" i="9"/>
  <c r="Y25" i="9"/>
  <c r="W25" i="9"/>
  <c r="U25" i="9"/>
  <c r="S25" i="9"/>
  <c r="Q25" i="9"/>
  <c r="O25" i="9"/>
  <c r="M25" i="9"/>
  <c r="K25" i="9"/>
  <c r="I25" i="9"/>
  <c r="I8" i="9"/>
  <c r="K8" i="9"/>
  <c r="M8" i="9"/>
  <c r="O8" i="9"/>
  <c r="Q8" i="9"/>
  <c r="S8" i="9"/>
  <c r="U8" i="9"/>
  <c r="W8" i="9"/>
  <c r="Y8" i="9"/>
  <c r="AA8" i="9"/>
  <c r="AC8" i="9"/>
  <c r="AE8" i="9"/>
  <c r="AG8" i="9"/>
  <c r="AI8" i="9"/>
  <c r="AK8" i="9"/>
  <c r="AM8" i="9"/>
  <c r="AO8" i="9"/>
  <c r="AQ8" i="9"/>
  <c r="AS8" i="9"/>
  <c r="AU8" i="9"/>
  <c r="D1007" i="3"/>
  <c r="CQ1008" i="13"/>
  <c r="D1006" i="3"/>
  <c r="CQ1007" i="13"/>
  <c r="D1005" i="3"/>
  <c r="CQ1006" i="13" s="1"/>
  <c r="D1004" i="3"/>
  <c r="CQ1005" i="13"/>
  <c r="D1003" i="3"/>
  <c r="CQ1004" i="13"/>
  <c r="D990" i="3"/>
  <c r="B990" i="3"/>
  <c r="CO991" i="13" s="1"/>
  <c r="J989" i="3"/>
  <c r="CW990" i="13" s="1"/>
  <c r="H989" i="3"/>
  <c r="CU990" i="13" s="1"/>
  <c r="F989" i="3"/>
  <c r="CS990" i="13"/>
  <c r="B989" i="3"/>
  <c r="CO990" i="13" s="1"/>
  <c r="J988" i="3"/>
  <c r="CW989" i="13"/>
  <c r="H988" i="3"/>
  <c r="CU989" i="13" s="1"/>
  <c r="F988" i="3"/>
  <c r="CS989" i="13" s="1"/>
  <c r="B988" i="3"/>
  <c r="CO989" i="13"/>
  <c r="J987" i="3"/>
  <c r="CW988" i="13" s="1"/>
  <c r="H987" i="3"/>
  <c r="CU988" i="13" s="1"/>
  <c r="F987" i="3"/>
  <c r="CS988" i="13" s="1"/>
  <c r="B987" i="3"/>
  <c r="CO988" i="13"/>
  <c r="J986" i="3"/>
  <c r="CW987" i="13" s="1"/>
  <c r="H986" i="3"/>
  <c r="CU987" i="13" s="1"/>
  <c r="F986" i="3"/>
  <c r="CS987" i="13"/>
  <c r="B986" i="3"/>
  <c r="CO987" i="13" s="1"/>
  <c r="J985" i="3"/>
  <c r="CW986" i="13"/>
  <c r="H985" i="3"/>
  <c r="CU986" i="13" s="1"/>
  <c r="F985" i="3"/>
  <c r="CS986" i="13" s="1"/>
  <c r="B985" i="3"/>
  <c r="CO986" i="13"/>
  <c r="J984" i="3"/>
  <c r="CW985" i="13"/>
  <c r="F984" i="3"/>
  <c r="CS985" i="13" s="1"/>
  <c r="B984" i="3"/>
  <c r="CO985" i="13" s="1"/>
  <c r="J983" i="3"/>
  <c r="CW984" i="13"/>
  <c r="H983" i="3"/>
  <c r="CU984" i="13" s="1"/>
  <c r="F983" i="3"/>
  <c r="CS984" i="13"/>
  <c r="B983" i="3"/>
  <c r="CO984" i="13"/>
  <c r="J982" i="3"/>
  <c r="CW983" i="13" s="1"/>
  <c r="H982" i="3"/>
  <c r="CU983" i="13" s="1"/>
  <c r="F982" i="3"/>
  <c r="CS983" i="13"/>
  <c r="B982" i="3"/>
  <c r="CO983" i="13" s="1"/>
  <c r="J981" i="3"/>
  <c r="CW982" i="13"/>
  <c r="F981" i="3"/>
  <c r="CS982" i="13"/>
  <c r="B981" i="3"/>
  <c r="CO982" i="13" s="1"/>
  <c r="D975" i="3"/>
  <c r="CQ976" i="13"/>
  <c r="B975" i="3"/>
  <c r="CO976" i="13" s="1"/>
  <c r="J974" i="3"/>
  <c r="CW975" i="13" s="1"/>
  <c r="H974" i="3"/>
  <c r="CU975" i="13"/>
  <c r="F974" i="3"/>
  <c r="CS975" i="13"/>
  <c r="B974" i="3"/>
  <c r="CO975" i="13" s="1"/>
  <c r="J973" i="3"/>
  <c r="CW974" i="13" s="1"/>
  <c r="H973" i="3"/>
  <c r="CU974" i="13" s="1"/>
  <c r="F973" i="3"/>
  <c r="CS974" i="13" s="1"/>
  <c r="B973" i="3"/>
  <c r="CO974" i="13"/>
  <c r="J972" i="3"/>
  <c r="CW973" i="13"/>
  <c r="H972" i="3"/>
  <c r="CU973" i="13" s="1"/>
  <c r="F972" i="3"/>
  <c r="CS973" i="13" s="1"/>
  <c r="B972" i="3"/>
  <c r="CO973" i="13"/>
  <c r="J971" i="3"/>
  <c r="CW972" i="13" s="1"/>
  <c r="H971" i="3"/>
  <c r="CU972" i="13" s="1"/>
  <c r="F971" i="3"/>
  <c r="CS972" i="13"/>
  <c r="B971" i="3"/>
  <c r="CO972" i="13" s="1"/>
  <c r="J970" i="3"/>
  <c r="CW971" i="13"/>
  <c r="F970" i="3"/>
  <c r="CS971" i="13" s="1"/>
  <c r="B970" i="3"/>
  <c r="CO971" i="13" s="1"/>
  <c r="J969" i="3"/>
  <c r="CW970" i="13" s="1"/>
  <c r="F969" i="3"/>
  <c r="CS970" i="13"/>
  <c r="B969" i="3"/>
  <c r="CO970" i="13" s="1"/>
  <c r="J968" i="3"/>
  <c r="CW969" i="13"/>
  <c r="F968" i="3"/>
  <c r="CS969" i="13" s="1"/>
  <c r="B968" i="3"/>
  <c r="CO969" i="13" s="1"/>
  <c r="J967" i="3"/>
  <c r="CW968" i="13"/>
  <c r="F967" i="3"/>
  <c r="CS968" i="13"/>
  <c r="B967" i="3"/>
  <c r="CO968" i="13"/>
  <c r="J966" i="3"/>
  <c r="CW967" i="13"/>
  <c r="F966" i="3"/>
  <c r="CS967" i="13"/>
  <c r="B966" i="3"/>
  <c r="CO967" i="13"/>
  <c r="D959" i="3"/>
  <c r="CQ960" i="13"/>
  <c r="D958" i="3"/>
  <c r="CQ959" i="13"/>
  <c r="D957" i="3"/>
  <c r="CQ958" i="13"/>
  <c r="D956" i="3"/>
  <c r="CQ957" i="13"/>
  <c r="D955" i="3"/>
  <c r="CQ956" i="13"/>
  <c r="D942" i="3"/>
  <c r="B942" i="3"/>
  <c r="CO943" i="13" s="1"/>
  <c r="J941" i="3"/>
  <c r="CW942" i="13"/>
  <c r="H941" i="3"/>
  <c r="CU942" i="13"/>
  <c r="F941" i="3"/>
  <c r="CS942" i="13" s="1"/>
  <c r="B941" i="3"/>
  <c r="CO942" i="13" s="1"/>
  <c r="J940" i="3"/>
  <c r="CW941" i="13"/>
  <c r="H940" i="3"/>
  <c r="CU941" i="13" s="1"/>
  <c r="F940" i="3"/>
  <c r="CS941" i="13"/>
  <c r="B940" i="3"/>
  <c r="CO941" i="13"/>
  <c r="J939" i="3"/>
  <c r="CW940" i="13" s="1"/>
  <c r="H939" i="3"/>
  <c r="CU940" i="13" s="1"/>
  <c r="F939" i="3"/>
  <c r="CS940" i="13" s="1"/>
  <c r="B939" i="3"/>
  <c r="CO940" i="13" s="1"/>
  <c r="J938" i="3"/>
  <c r="CW939" i="13" s="1"/>
  <c r="H938" i="3"/>
  <c r="CU939" i="13"/>
  <c r="F938" i="3"/>
  <c r="CS939" i="13" s="1"/>
  <c r="B938" i="3"/>
  <c r="CO939" i="13"/>
  <c r="J937" i="3"/>
  <c r="CW938" i="13" s="1"/>
  <c r="H937" i="3"/>
  <c r="CU938" i="13" s="1"/>
  <c r="F937" i="3"/>
  <c r="CS938" i="13"/>
  <c r="B937" i="3"/>
  <c r="CO938" i="13"/>
  <c r="J936" i="3"/>
  <c r="CW937" i="13" s="1"/>
  <c r="F936" i="3"/>
  <c r="CS937" i="13" s="1"/>
  <c r="B936" i="3"/>
  <c r="CO937" i="13"/>
  <c r="J935" i="3"/>
  <c r="CW936" i="13" s="1"/>
  <c r="H935" i="3"/>
  <c r="CU936" i="13"/>
  <c r="F935" i="3"/>
  <c r="CS936" i="13"/>
  <c r="B935" i="3"/>
  <c r="CO936" i="13" s="1"/>
  <c r="J934" i="3"/>
  <c r="CW935" i="13" s="1"/>
  <c r="H934" i="3"/>
  <c r="CU935" i="13" s="1"/>
  <c r="F934" i="3"/>
  <c r="CS935" i="13" s="1"/>
  <c r="B934" i="3"/>
  <c r="CO935" i="13"/>
  <c r="J933" i="3"/>
  <c r="CW934" i="13"/>
  <c r="F933" i="3"/>
  <c r="CS934" i="13" s="1"/>
  <c r="B933" i="3"/>
  <c r="CO934" i="13"/>
  <c r="D927" i="3"/>
  <c r="CQ928" i="13" s="1"/>
  <c r="B927" i="3"/>
  <c r="CO928" i="13" s="1"/>
  <c r="J926" i="3"/>
  <c r="CW927" i="13"/>
  <c r="H926" i="3"/>
  <c r="CU927" i="13"/>
  <c r="F926" i="3"/>
  <c r="CS927" i="13" s="1"/>
  <c r="B926" i="3"/>
  <c r="CO927" i="13" s="1"/>
  <c r="J925" i="3"/>
  <c r="CW926" i="13"/>
  <c r="H925" i="3"/>
  <c r="CU926" i="13" s="1"/>
  <c r="F925" i="3"/>
  <c r="CS926" i="13"/>
  <c r="B925" i="3"/>
  <c r="CO926" i="13"/>
  <c r="J924" i="3"/>
  <c r="CW925" i="13" s="1"/>
  <c r="H924" i="3"/>
  <c r="CU925" i="13" s="1"/>
  <c r="F924" i="3"/>
  <c r="CS925" i="13" s="1"/>
  <c r="B924" i="3"/>
  <c r="CO925" i="13" s="1"/>
  <c r="J923" i="3"/>
  <c r="CW924" i="13" s="1"/>
  <c r="H923" i="3"/>
  <c r="CU924" i="13"/>
  <c r="F923" i="3"/>
  <c r="CS924" i="13" s="1"/>
  <c r="B923" i="3"/>
  <c r="CO924" i="13"/>
  <c r="J922" i="3"/>
  <c r="CW923" i="13" s="1"/>
  <c r="F922" i="3"/>
  <c r="CS923" i="13" s="1"/>
  <c r="B922" i="3"/>
  <c r="CO923" i="13"/>
  <c r="J921" i="3"/>
  <c r="CW922" i="13"/>
  <c r="F921" i="3"/>
  <c r="CS922" i="13" s="1"/>
  <c r="B921" i="3"/>
  <c r="CO922" i="13" s="1"/>
  <c r="J920" i="3"/>
  <c r="CW921" i="13"/>
  <c r="F920" i="3"/>
  <c r="CS921" i="13" s="1"/>
  <c r="B920" i="3"/>
  <c r="CO921" i="13"/>
  <c r="J919" i="3"/>
  <c r="CW920" i="13"/>
  <c r="F919" i="3"/>
  <c r="CS920" i="13" s="1"/>
  <c r="B919" i="3"/>
  <c r="CO920" i="13" s="1"/>
  <c r="J918" i="3"/>
  <c r="CW919" i="13" s="1"/>
  <c r="F918" i="3"/>
  <c r="CS919" i="13" s="1"/>
  <c r="B918" i="3"/>
  <c r="CO919" i="13" s="1"/>
  <c r="D911" i="3"/>
  <c r="CQ912" i="13"/>
  <c r="D910" i="3"/>
  <c r="CQ911" i="13" s="1"/>
  <c r="D909" i="3"/>
  <c r="CQ910" i="13"/>
  <c r="D908" i="3"/>
  <c r="CQ909" i="13" s="1"/>
  <c r="D907" i="3"/>
  <c r="CQ908" i="13" s="1"/>
  <c r="D894" i="3"/>
  <c r="B894" i="3"/>
  <c r="CO895" i="13"/>
  <c r="J893" i="3"/>
  <c r="CW894" i="13" s="1"/>
  <c r="H893" i="3"/>
  <c r="CU894" i="13"/>
  <c r="F893" i="3"/>
  <c r="CS894" i="13"/>
  <c r="B893" i="3"/>
  <c r="CO894" i="13" s="1"/>
  <c r="J892" i="3"/>
  <c r="CW893" i="13"/>
  <c r="H892" i="3"/>
  <c r="CU893" i="13"/>
  <c r="F892" i="3"/>
  <c r="CS893" i="13" s="1"/>
  <c r="B892" i="3"/>
  <c r="CO893" i="13"/>
  <c r="J891" i="3"/>
  <c r="CW892" i="13"/>
  <c r="H891" i="3"/>
  <c r="CU892" i="13" s="1"/>
  <c r="F891" i="3"/>
  <c r="CS892" i="13"/>
  <c r="B891" i="3"/>
  <c r="CO892" i="13"/>
  <c r="J890" i="3"/>
  <c r="CW891" i="13" s="1"/>
  <c r="H890" i="3"/>
  <c r="CU891" i="13"/>
  <c r="F890" i="3"/>
  <c r="CS891" i="13"/>
  <c r="B890" i="3"/>
  <c r="CO891" i="13" s="1"/>
  <c r="J889" i="3"/>
  <c r="CW890" i="13"/>
  <c r="H889" i="3"/>
  <c r="CU890" i="13"/>
  <c r="F889" i="3"/>
  <c r="CS890" i="13" s="1"/>
  <c r="B889" i="3"/>
  <c r="CO890" i="13"/>
  <c r="J888" i="3"/>
  <c r="CW889" i="13"/>
  <c r="F888" i="3"/>
  <c r="CS889" i="13" s="1"/>
  <c r="B888" i="3"/>
  <c r="CO889" i="13"/>
  <c r="J887" i="3"/>
  <c r="CW888" i="13"/>
  <c r="H887" i="3"/>
  <c r="CU888" i="13" s="1"/>
  <c r="F887" i="3"/>
  <c r="CS888" i="13"/>
  <c r="B887" i="3"/>
  <c r="CO888" i="13"/>
  <c r="J886" i="3"/>
  <c r="CW887" i="13" s="1"/>
  <c r="H886" i="3"/>
  <c r="CU887" i="13"/>
  <c r="F886" i="3"/>
  <c r="CS887" i="13"/>
  <c r="B886" i="3"/>
  <c r="CO887" i="13" s="1"/>
  <c r="J885" i="3"/>
  <c r="CW886" i="13"/>
  <c r="F885" i="3"/>
  <c r="CS886" i="13"/>
  <c r="B885" i="3"/>
  <c r="CO886" i="13" s="1"/>
  <c r="D879" i="3"/>
  <c r="CQ880" i="13"/>
  <c r="B879" i="3"/>
  <c r="CO880" i="13"/>
  <c r="J878" i="3"/>
  <c r="CW879" i="13" s="1"/>
  <c r="H878" i="3"/>
  <c r="CU879" i="13"/>
  <c r="F878" i="3"/>
  <c r="CS879" i="13"/>
  <c r="B878" i="3"/>
  <c r="CO879" i="13" s="1"/>
  <c r="J877" i="3"/>
  <c r="CW878" i="13"/>
  <c r="H877" i="3"/>
  <c r="CU878" i="13"/>
  <c r="F877" i="3"/>
  <c r="CS878" i="13" s="1"/>
  <c r="B877" i="3"/>
  <c r="CO878" i="13"/>
  <c r="J876" i="3"/>
  <c r="CW877" i="13"/>
  <c r="H876" i="3"/>
  <c r="CU877" i="13" s="1"/>
  <c r="F876" i="3"/>
  <c r="CS877" i="13"/>
  <c r="B876" i="3"/>
  <c r="CO877" i="13"/>
  <c r="J875" i="3"/>
  <c r="CW876" i="13" s="1"/>
  <c r="H875" i="3"/>
  <c r="CU876" i="13"/>
  <c r="F875" i="3"/>
  <c r="CS876" i="13"/>
  <c r="B875" i="3"/>
  <c r="CO876" i="13" s="1"/>
  <c r="J874" i="3"/>
  <c r="CW875" i="13"/>
  <c r="F874" i="3"/>
  <c r="CS875" i="13"/>
  <c r="B874" i="3"/>
  <c r="CO875" i="13" s="1"/>
  <c r="J873" i="3"/>
  <c r="CW874" i="13"/>
  <c r="F873" i="3"/>
  <c r="CS874" i="13"/>
  <c r="B873" i="3"/>
  <c r="CO874" i="13" s="1"/>
  <c r="J872" i="3"/>
  <c r="CW873" i="13"/>
  <c r="F872" i="3"/>
  <c r="CS873" i="13"/>
  <c r="B872" i="3"/>
  <c r="CO873" i="13" s="1"/>
  <c r="J871" i="3"/>
  <c r="CW872" i="13"/>
  <c r="F871" i="3"/>
  <c r="CS872" i="13"/>
  <c r="B871" i="3"/>
  <c r="CO872" i="13" s="1"/>
  <c r="J870" i="3"/>
  <c r="CW871" i="13"/>
  <c r="F870" i="3"/>
  <c r="CS871" i="13"/>
  <c r="B870" i="3"/>
  <c r="CO871" i="13" s="1"/>
  <c r="D863" i="3"/>
  <c r="CQ864" i="13"/>
  <c r="D862" i="3"/>
  <c r="CQ863" i="13"/>
  <c r="D861" i="3"/>
  <c r="CQ862" i="13" s="1"/>
  <c r="D860" i="3"/>
  <c r="CQ861" i="13"/>
  <c r="D859" i="3"/>
  <c r="CQ860" i="13"/>
  <c r="D846" i="3"/>
  <c r="B846" i="3"/>
  <c r="CO847" i="13" s="1"/>
  <c r="J845" i="3"/>
  <c r="CW846" i="13" s="1"/>
  <c r="H845" i="3"/>
  <c r="CU846" i="13"/>
  <c r="F845" i="3"/>
  <c r="CS846" i="13" s="1"/>
  <c r="B845" i="3"/>
  <c r="CO846" i="13"/>
  <c r="J844" i="3"/>
  <c r="CW845" i="13"/>
  <c r="H844" i="3"/>
  <c r="CU845" i="13" s="1"/>
  <c r="F844" i="3"/>
  <c r="CS845" i="13" s="1"/>
  <c r="B844" i="3"/>
  <c r="CO845" i="13" s="1"/>
  <c r="J843" i="3"/>
  <c r="CW844" i="13" s="1"/>
  <c r="H843" i="3"/>
  <c r="CU844" i="13"/>
  <c r="F843" i="3"/>
  <c r="CS844" i="13"/>
  <c r="B843" i="3"/>
  <c r="CO844" i="13" s="1"/>
  <c r="J842" i="3"/>
  <c r="CW843" i="13"/>
  <c r="H842" i="3"/>
  <c r="CU843" i="13" s="1"/>
  <c r="F842" i="3"/>
  <c r="CS843" i="13" s="1"/>
  <c r="B842" i="3"/>
  <c r="CO843" i="13"/>
  <c r="J841" i="3"/>
  <c r="CW842" i="13" s="1"/>
  <c r="H841" i="3"/>
  <c r="CU842" i="13" s="1"/>
  <c r="F841" i="3"/>
  <c r="CS842" i="13" s="1"/>
  <c r="B841" i="3"/>
  <c r="CO842" i="13"/>
  <c r="J840" i="3"/>
  <c r="CW841" i="13" s="1"/>
  <c r="F840" i="3"/>
  <c r="CS841" i="13"/>
  <c r="B840" i="3"/>
  <c r="CO841" i="13"/>
  <c r="J839" i="3"/>
  <c r="CW840" i="13" s="1"/>
  <c r="H839" i="3"/>
  <c r="CU840" i="13" s="1"/>
  <c r="F839" i="3"/>
  <c r="CS840" i="13" s="1"/>
  <c r="B839" i="3"/>
  <c r="CO840" i="13" s="1"/>
  <c r="J838" i="3"/>
  <c r="CW839" i="13" s="1"/>
  <c r="H838" i="3"/>
  <c r="CU839" i="13"/>
  <c r="F838" i="3"/>
  <c r="CS839" i="13" s="1"/>
  <c r="B838" i="3"/>
  <c r="CO839" i="13"/>
  <c r="J837" i="3"/>
  <c r="CW838" i="13" s="1"/>
  <c r="F837" i="3"/>
  <c r="CS838" i="13" s="1"/>
  <c r="B837" i="3"/>
  <c r="CO838" i="13"/>
  <c r="D831" i="3"/>
  <c r="CQ832" i="13" s="1"/>
  <c r="B831" i="3"/>
  <c r="CO832" i="13" s="1"/>
  <c r="J830" i="3"/>
  <c r="CW831" i="13" s="1"/>
  <c r="H830" i="3"/>
  <c r="CU831" i="13"/>
  <c r="F830" i="3"/>
  <c r="CS831" i="13" s="1"/>
  <c r="B830" i="3"/>
  <c r="CO831" i="13"/>
  <c r="J829" i="3"/>
  <c r="CW830" i="13"/>
  <c r="H829" i="3"/>
  <c r="CU830" i="13" s="1"/>
  <c r="F829" i="3"/>
  <c r="CS830" i="13" s="1"/>
  <c r="B829" i="3"/>
  <c r="CO830" i="13" s="1"/>
  <c r="J828" i="3"/>
  <c r="CW829" i="13" s="1"/>
  <c r="H828" i="3"/>
  <c r="CU829" i="13" s="1"/>
  <c r="F828" i="3"/>
  <c r="CS829" i="13"/>
  <c r="B828" i="3"/>
  <c r="CO829" i="13" s="1"/>
  <c r="J827" i="3"/>
  <c r="CW828" i="13"/>
  <c r="H827" i="3"/>
  <c r="CU828" i="13" s="1"/>
  <c r="F827" i="3"/>
  <c r="CS828" i="13" s="1"/>
  <c r="B827" i="3"/>
  <c r="CO828" i="13"/>
  <c r="J826" i="3"/>
  <c r="CW827" i="13"/>
  <c r="F826" i="3"/>
  <c r="CS827" i="13" s="1"/>
  <c r="B826" i="3"/>
  <c r="CO827" i="13" s="1"/>
  <c r="J825" i="3"/>
  <c r="CW826" i="13"/>
  <c r="F825" i="3"/>
  <c r="CS826" i="13" s="1"/>
  <c r="B825" i="3"/>
  <c r="CO826" i="13"/>
  <c r="J824" i="3"/>
  <c r="CW825" i="13"/>
  <c r="F824" i="3"/>
  <c r="CS825" i="13" s="1"/>
  <c r="B824" i="3"/>
  <c r="CO825" i="13" s="1"/>
  <c r="J823" i="3"/>
  <c r="CW824" i="13" s="1"/>
  <c r="F823" i="3"/>
  <c r="CS824" i="13"/>
  <c r="B823" i="3"/>
  <c r="CO824" i="13" s="1"/>
  <c r="J822" i="3"/>
  <c r="CW823" i="13" s="1"/>
  <c r="F822" i="3"/>
  <c r="CS823" i="13"/>
  <c r="B822" i="3"/>
  <c r="CO823" i="13" s="1"/>
  <c r="D815" i="3"/>
  <c r="CQ816" i="13" s="1"/>
  <c r="D814" i="3"/>
  <c r="CQ815" i="13"/>
  <c r="D813" i="3"/>
  <c r="CQ814" i="13" s="1"/>
  <c r="D812" i="3"/>
  <c r="CQ813" i="13" s="1"/>
  <c r="D811" i="3"/>
  <c r="CQ812" i="13"/>
  <c r="D798" i="3"/>
  <c r="B798" i="3"/>
  <c r="CO799" i="13"/>
  <c r="J797" i="3"/>
  <c r="CW798" i="13"/>
  <c r="H797" i="3"/>
  <c r="CU798" i="13"/>
  <c r="F797" i="3"/>
  <c r="CS798" i="13"/>
  <c r="B797" i="3"/>
  <c r="CO798" i="13"/>
  <c r="J796" i="3"/>
  <c r="CW797" i="13"/>
  <c r="H796" i="3"/>
  <c r="CU797" i="13"/>
  <c r="F796" i="3"/>
  <c r="CS797" i="13"/>
  <c r="B796" i="3"/>
  <c r="CO797" i="13"/>
  <c r="J795" i="3"/>
  <c r="CW796" i="13"/>
  <c r="H795" i="3"/>
  <c r="CU796" i="13"/>
  <c r="F795" i="3"/>
  <c r="CS796" i="13"/>
  <c r="B795" i="3"/>
  <c r="CO796" i="13"/>
  <c r="J794" i="3"/>
  <c r="CW795" i="13"/>
  <c r="H794" i="3"/>
  <c r="CU795" i="13"/>
  <c r="F794" i="3"/>
  <c r="CS795" i="13"/>
  <c r="B794" i="3"/>
  <c r="CO795" i="13"/>
  <c r="J793" i="3"/>
  <c r="CW794" i="13"/>
  <c r="H793" i="3"/>
  <c r="CU794" i="13"/>
  <c r="F793" i="3"/>
  <c r="CS794" i="13"/>
  <c r="B793" i="3"/>
  <c r="CO794" i="13"/>
  <c r="J792" i="3"/>
  <c r="CW793" i="13"/>
  <c r="F792" i="3"/>
  <c r="CS793" i="13"/>
  <c r="B792" i="3"/>
  <c r="CO793" i="13"/>
  <c r="J791" i="3"/>
  <c r="CW792" i="13"/>
  <c r="H791" i="3"/>
  <c r="CU792" i="13"/>
  <c r="F791" i="3"/>
  <c r="CS792" i="13"/>
  <c r="B791" i="3"/>
  <c r="CO792" i="13"/>
  <c r="J790" i="3"/>
  <c r="CW791" i="13"/>
  <c r="H790" i="3"/>
  <c r="CU791" i="13"/>
  <c r="F790" i="3"/>
  <c r="CS791" i="13"/>
  <c r="B790" i="3"/>
  <c r="CO791" i="13"/>
  <c r="J789" i="3"/>
  <c r="CW790" i="13"/>
  <c r="F789" i="3"/>
  <c r="CS790" i="13"/>
  <c r="B789" i="3"/>
  <c r="CO790" i="13"/>
  <c r="D783" i="3"/>
  <c r="CQ784" i="13"/>
  <c r="B783" i="3"/>
  <c r="CO784" i="13"/>
  <c r="J782" i="3"/>
  <c r="CW783" i="13"/>
  <c r="H782" i="3"/>
  <c r="CU783" i="13"/>
  <c r="F782" i="3"/>
  <c r="CS783" i="13"/>
  <c r="B782" i="3"/>
  <c r="CO783" i="13"/>
  <c r="J781" i="3"/>
  <c r="CW782" i="13"/>
  <c r="H781" i="3"/>
  <c r="CU782" i="13"/>
  <c r="F781" i="3"/>
  <c r="CS782" i="13"/>
  <c r="B781" i="3"/>
  <c r="CO782" i="13"/>
  <c r="J780" i="3"/>
  <c r="CW781" i="13"/>
  <c r="H780" i="3"/>
  <c r="CU781" i="13"/>
  <c r="F780" i="3"/>
  <c r="CS781" i="13"/>
  <c r="B780" i="3"/>
  <c r="CO781" i="13"/>
  <c r="J779" i="3"/>
  <c r="CW780" i="13"/>
  <c r="H779" i="3"/>
  <c r="CU780" i="13"/>
  <c r="F779" i="3"/>
  <c r="CS780" i="13"/>
  <c r="B779" i="3"/>
  <c r="CO780" i="13"/>
  <c r="J778" i="3"/>
  <c r="CW779" i="13"/>
  <c r="F778" i="3"/>
  <c r="CS779" i="13"/>
  <c r="B778" i="3"/>
  <c r="CO779" i="13"/>
  <c r="J777" i="3"/>
  <c r="CW778" i="13"/>
  <c r="F777" i="3"/>
  <c r="CS778" i="13"/>
  <c r="B777" i="3"/>
  <c r="CO778" i="13"/>
  <c r="J776" i="3"/>
  <c r="CW777" i="13"/>
  <c r="F776" i="3"/>
  <c r="CS777" i="13"/>
  <c r="B776" i="3"/>
  <c r="CO777" i="13"/>
  <c r="J775" i="3"/>
  <c r="CW776" i="13"/>
  <c r="F775" i="3"/>
  <c r="CS776" i="13"/>
  <c r="B775" i="3"/>
  <c r="CO776" i="13"/>
  <c r="J774" i="3"/>
  <c r="CW775" i="13"/>
  <c r="F774" i="3"/>
  <c r="CS775" i="13"/>
  <c r="B774" i="3"/>
  <c r="CO775" i="13"/>
  <c r="D767" i="3"/>
  <c r="CQ768" i="13"/>
  <c r="D766" i="3"/>
  <c r="CQ767" i="13"/>
  <c r="D765" i="3"/>
  <c r="CQ766" i="13"/>
  <c r="D764" i="3"/>
  <c r="CQ765" i="13"/>
  <c r="D763" i="3"/>
  <c r="CQ764" i="13"/>
  <c r="D750" i="3"/>
  <c r="B750" i="3"/>
  <c r="CO751" i="13"/>
  <c r="J749" i="3"/>
  <c r="CW750" i="13" s="1"/>
  <c r="H749" i="3"/>
  <c r="CU750" i="13" s="1"/>
  <c r="F749" i="3"/>
  <c r="CS750" i="13"/>
  <c r="B749" i="3"/>
  <c r="CO750" i="13" s="1"/>
  <c r="J748" i="3"/>
  <c r="CW749" i="13" s="1"/>
  <c r="H748" i="3"/>
  <c r="CU749" i="13"/>
  <c r="F748" i="3"/>
  <c r="CS749" i="13" s="1"/>
  <c r="B748" i="3"/>
  <c r="CO749" i="13" s="1"/>
  <c r="J747" i="3"/>
  <c r="CW748" i="13"/>
  <c r="H747" i="3"/>
  <c r="CU748" i="13" s="1"/>
  <c r="F747" i="3"/>
  <c r="CS748" i="13" s="1"/>
  <c r="B747" i="3"/>
  <c r="CO748" i="13"/>
  <c r="J746" i="3"/>
  <c r="CW747" i="13" s="1"/>
  <c r="H746" i="3"/>
  <c r="CU747" i="13" s="1"/>
  <c r="F746" i="3"/>
  <c r="CS747" i="13"/>
  <c r="B746" i="3"/>
  <c r="CO747" i="13" s="1"/>
  <c r="J745" i="3"/>
  <c r="CW746" i="13" s="1"/>
  <c r="H745" i="3"/>
  <c r="CU746" i="13"/>
  <c r="F745" i="3"/>
  <c r="CS746" i="13" s="1"/>
  <c r="B745" i="3"/>
  <c r="CO746" i="13" s="1"/>
  <c r="J744" i="3"/>
  <c r="CW745" i="13"/>
  <c r="F744" i="3"/>
  <c r="CS745" i="13" s="1"/>
  <c r="B744" i="3"/>
  <c r="CO745" i="13" s="1"/>
  <c r="J743" i="3"/>
  <c r="CW744" i="13"/>
  <c r="H743" i="3"/>
  <c r="CU744" i="13" s="1"/>
  <c r="F743" i="3"/>
  <c r="CS744" i="13" s="1"/>
  <c r="B743" i="3"/>
  <c r="CO744" i="13"/>
  <c r="J742" i="3"/>
  <c r="CW743" i="13" s="1"/>
  <c r="H742" i="3"/>
  <c r="CU743" i="13" s="1"/>
  <c r="F742" i="3"/>
  <c r="CS743" i="13"/>
  <c r="B742" i="3"/>
  <c r="CO743" i="13" s="1"/>
  <c r="J741" i="3"/>
  <c r="CW742" i="13" s="1"/>
  <c r="F741" i="3"/>
  <c r="CS742" i="13"/>
  <c r="B741" i="3"/>
  <c r="CO742" i="13" s="1"/>
  <c r="D735" i="3"/>
  <c r="CQ736" i="13" s="1"/>
  <c r="B735" i="3"/>
  <c r="CO736" i="13"/>
  <c r="J734" i="3"/>
  <c r="CW735" i="13" s="1"/>
  <c r="H734" i="3"/>
  <c r="CU735" i="13" s="1"/>
  <c r="F734" i="3"/>
  <c r="CS735" i="13"/>
  <c r="B734" i="3"/>
  <c r="CO735" i="13" s="1"/>
  <c r="J733" i="3"/>
  <c r="CW734" i="13" s="1"/>
  <c r="H733" i="3"/>
  <c r="CU734" i="13"/>
  <c r="F733" i="3"/>
  <c r="CS734" i="13" s="1"/>
  <c r="B733" i="3"/>
  <c r="CO734" i="13" s="1"/>
  <c r="J732" i="3"/>
  <c r="CW733" i="13"/>
  <c r="H732" i="3"/>
  <c r="CU733" i="13" s="1"/>
  <c r="F732" i="3"/>
  <c r="CS733" i="13" s="1"/>
  <c r="B732" i="3"/>
  <c r="CO733" i="13"/>
  <c r="J731" i="3"/>
  <c r="CW732" i="13" s="1"/>
  <c r="H731" i="3"/>
  <c r="CU732" i="13" s="1"/>
  <c r="F731" i="3"/>
  <c r="CS732" i="13"/>
  <c r="B731" i="3"/>
  <c r="CO732" i="13" s="1"/>
  <c r="J730" i="3"/>
  <c r="CW731" i="13" s="1"/>
  <c r="F730" i="3"/>
  <c r="CS731" i="13"/>
  <c r="B730" i="3"/>
  <c r="CO731" i="13" s="1"/>
  <c r="J729" i="3"/>
  <c r="CW730" i="13" s="1"/>
  <c r="F729" i="3"/>
  <c r="CS730" i="13"/>
  <c r="B729" i="3"/>
  <c r="CO730" i="13" s="1"/>
  <c r="J728" i="3"/>
  <c r="CW729" i="13" s="1"/>
  <c r="F728" i="3"/>
  <c r="CS729" i="13"/>
  <c r="B728" i="3"/>
  <c r="CO729" i="13" s="1"/>
  <c r="J727" i="3"/>
  <c r="CW728" i="13" s="1"/>
  <c r="F727" i="3"/>
  <c r="CS728" i="13"/>
  <c r="B727" i="3"/>
  <c r="CO728" i="13" s="1"/>
  <c r="J726" i="3"/>
  <c r="CW727" i="13" s="1"/>
  <c r="F726" i="3"/>
  <c r="CS727" i="13"/>
  <c r="B726" i="3"/>
  <c r="CO727" i="13" s="1"/>
  <c r="D719" i="3"/>
  <c r="CQ720" i="13" s="1"/>
  <c r="D718" i="3"/>
  <c r="CQ719" i="13"/>
  <c r="D717" i="3"/>
  <c r="CQ718" i="13" s="1"/>
  <c r="D716" i="3"/>
  <c r="CQ717" i="13" s="1"/>
  <c r="D715" i="3"/>
  <c r="CQ716" i="13"/>
  <c r="D702" i="3"/>
  <c r="B702" i="3"/>
  <c r="CO703" i="13"/>
  <c r="J701" i="3"/>
  <c r="CW702" i="13"/>
  <c r="H701" i="3"/>
  <c r="CU702" i="13"/>
  <c r="F701" i="3"/>
  <c r="CS702" i="13"/>
  <c r="B701" i="3"/>
  <c r="CO702" i="13"/>
  <c r="J700" i="3"/>
  <c r="CW701" i="13"/>
  <c r="H700" i="3"/>
  <c r="CU701" i="13"/>
  <c r="F700" i="3"/>
  <c r="CS701" i="13"/>
  <c r="B700" i="3"/>
  <c r="CO701" i="13"/>
  <c r="J699" i="3"/>
  <c r="CW700" i="13"/>
  <c r="H699" i="3"/>
  <c r="CU700" i="13"/>
  <c r="F699" i="3"/>
  <c r="CS700" i="13"/>
  <c r="B699" i="3"/>
  <c r="CO700" i="13"/>
  <c r="J698" i="3"/>
  <c r="CW699" i="13"/>
  <c r="H698" i="3"/>
  <c r="CU699" i="13"/>
  <c r="F698" i="3"/>
  <c r="CS699" i="13"/>
  <c r="B698" i="3"/>
  <c r="CO699" i="13"/>
  <c r="J697" i="3"/>
  <c r="CW698" i="13"/>
  <c r="H697" i="3"/>
  <c r="CU698" i="13"/>
  <c r="F697" i="3"/>
  <c r="CS698" i="13"/>
  <c r="B697" i="3"/>
  <c r="CO698" i="13"/>
  <c r="J696" i="3"/>
  <c r="CW697" i="13"/>
  <c r="F696" i="3"/>
  <c r="CS697" i="13"/>
  <c r="B696" i="3"/>
  <c r="CO697" i="13"/>
  <c r="J695" i="3"/>
  <c r="CW696" i="13"/>
  <c r="H695" i="3"/>
  <c r="CU696" i="13"/>
  <c r="F695" i="3"/>
  <c r="CS696" i="13"/>
  <c r="B695" i="3"/>
  <c r="CO696" i="13"/>
  <c r="J694" i="3"/>
  <c r="CW695" i="13"/>
  <c r="H694" i="3"/>
  <c r="CU695" i="13"/>
  <c r="F694" i="3"/>
  <c r="CS695" i="13"/>
  <c r="B694" i="3"/>
  <c r="CO695" i="13"/>
  <c r="J693" i="3"/>
  <c r="CW694" i="13"/>
  <c r="F693" i="3"/>
  <c r="CS694" i="13"/>
  <c r="B693" i="3"/>
  <c r="CO694" i="13"/>
  <c r="D687" i="3"/>
  <c r="CQ688" i="13"/>
  <c r="B687" i="3"/>
  <c r="CO688" i="13"/>
  <c r="J686" i="3"/>
  <c r="CW687" i="13"/>
  <c r="H686" i="3"/>
  <c r="CU687" i="13"/>
  <c r="F686" i="3"/>
  <c r="CS687" i="13"/>
  <c r="B686" i="3"/>
  <c r="CO687" i="13"/>
  <c r="J685" i="3"/>
  <c r="CW686" i="13"/>
  <c r="H685" i="3"/>
  <c r="CU686" i="13"/>
  <c r="F685" i="3"/>
  <c r="CS686" i="13"/>
  <c r="B685" i="3"/>
  <c r="CO686" i="13"/>
  <c r="J684" i="3"/>
  <c r="CW685" i="13"/>
  <c r="H684" i="3"/>
  <c r="CU685" i="13"/>
  <c r="F684" i="3"/>
  <c r="CS685" i="13"/>
  <c r="B684" i="3"/>
  <c r="CO685" i="13"/>
  <c r="J683" i="3"/>
  <c r="CW684" i="13"/>
  <c r="H683" i="3"/>
  <c r="CU684" i="13"/>
  <c r="F683" i="3"/>
  <c r="CS684" i="13"/>
  <c r="B683" i="3"/>
  <c r="CO684" i="13"/>
  <c r="J682" i="3"/>
  <c r="CW683" i="13"/>
  <c r="F682" i="3"/>
  <c r="CS683" i="13"/>
  <c r="B682" i="3"/>
  <c r="CO683" i="13"/>
  <c r="J681" i="3"/>
  <c r="CW682" i="13"/>
  <c r="F681" i="3"/>
  <c r="CS682" i="13"/>
  <c r="B681" i="3"/>
  <c r="CO682" i="13"/>
  <c r="J680" i="3"/>
  <c r="CW681" i="13"/>
  <c r="F680" i="3"/>
  <c r="CS681" i="13"/>
  <c r="B680" i="3"/>
  <c r="CO681" i="13"/>
  <c r="J679" i="3"/>
  <c r="CW680" i="13"/>
  <c r="F679" i="3"/>
  <c r="CS680" i="13"/>
  <c r="B679" i="3"/>
  <c r="CO680" i="13"/>
  <c r="J678" i="3"/>
  <c r="CW679" i="13"/>
  <c r="F678" i="3"/>
  <c r="CS679" i="13"/>
  <c r="B678" i="3"/>
  <c r="CO679" i="13"/>
  <c r="D671" i="3"/>
  <c r="CQ672" i="13"/>
  <c r="D670" i="3"/>
  <c r="CQ671" i="13"/>
  <c r="D669" i="3"/>
  <c r="CQ670" i="13"/>
  <c r="D668" i="3"/>
  <c r="CQ669" i="13"/>
  <c r="D667" i="3"/>
  <c r="CQ668" i="13"/>
  <c r="D654" i="3"/>
  <c r="B654" i="3"/>
  <c r="CO655" i="13"/>
  <c r="J653" i="3"/>
  <c r="CW654" i="13" s="1"/>
  <c r="H653" i="3"/>
  <c r="CU654" i="13" s="1"/>
  <c r="F653" i="3"/>
  <c r="CS654" i="13"/>
  <c r="B653" i="3"/>
  <c r="CO654" i="13" s="1"/>
  <c r="J652" i="3"/>
  <c r="CW653" i="13" s="1"/>
  <c r="H652" i="3"/>
  <c r="CU653" i="13"/>
  <c r="F652" i="3"/>
  <c r="CS653" i="13" s="1"/>
  <c r="B652" i="3"/>
  <c r="CO653" i="13" s="1"/>
  <c r="J651" i="3"/>
  <c r="CW652" i="13"/>
  <c r="H651" i="3"/>
  <c r="CU652" i="13" s="1"/>
  <c r="F651" i="3"/>
  <c r="CS652" i="13" s="1"/>
  <c r="B651" i="3"/>
  <c r="CO652" i="13"/>
  <c r="J650" i="3"/>
  <c r="CW651" i="13" s="1"/>
  <c r="H650" i="3"/>
  <c r="CU651" i="13" s="1"/>
  <c r="F650" i="3"/>
  <c r="CS651" i="13"/>
  <c r="B650" i="3"/>
  <c r="CO651" i="13" s="1"/>
  <c r="J649" i="3"/>
  <c r="CW650" i="13" s="1"/>
  <c r="H649" i="3"/>
  <c r="CU650" i="13"/>
  <c r="F649" i="3"/>
  <c r="CS650" i="13" s="1"/>
  <c r="B649" i="3"/>
  <c r="CO650" i="13" s="1"/>
  <c r="J648" i="3"/>
  <c r="CW649" i="13"/>
  <c r="F648" i="3"/>
  <c r="CS649" i="13" s="1"/>
  <c r="B648" i="3"/>
  <c r="CO649" i="13" s="1"/>
  <c r="J647" i="3"/>
  <c r="CW648" i="13"/>
  <c r="H647" i="3"/>
  <c r="CU648" i="13" s="1"/>
  <c r="F647" i="3"/>
  <c r="CS648" i="13" s="1"/>
  <c r="B647" i="3"/>
  <c r="CO648" i="13"/>
  <c r="J646" i="3"/>
  <c r="CW647" i="13" s="1"/>
  <c r="H646" i="3"/>
  <c r="CU647" i="13" s="1"/>
  <c r="F646" i="3"/>
  <c r="CS647" i="13"/>
  <c r="B646" i="3"/>
  <c r="CO647" i="13" s="1"/>
  <c r="J645" i="3"/>
  <c r="CW646" i="13" s="1"/>
  <c r="F645" i="3"/>
  <c r="CS646" i="13"/>
  <c r="B645" i="3"/>
  <c r="CO646" i="13" s="1"/>
  <c r="D639" i="3"/>
  <c r="CQ640" i="13" s="1"/>
  <c r="B639" i="3"/>
  <c r="CO640" i="13"/>
  <c r="J638" i="3"/>
  <c r="CW639" i="13" s="1"/>
  <c r="H638" i="3"/>
  <c r="CU639" i="13" s="1"/>
  <c r="F638" i="3"/>
  <c r="CS639" i="13"/>
  <c r="B638" i="3"/>
  <c r="CO639" i="13" s="1"/>
  <c r="J637" i="3"/>
  <c r="CW638" i="13" s="1"/>
  <c r="H637" i="3"/>
  <c r="CU638" i="13"/>
  <c r="F637" i="3"/>
  <c r="CS638" i="13" s="1"/>
  <c r="B637" i="3"/>
  <c r="CO638" i="13" s="1"/>
  <c r="J636" i="3"/>
  <c r="CW637" i="13"/>
  <c r="H636" i="3"/>
  <c r="CU637" i="13" s="1"/>
  <c r="F636" i="3"/>
  <c r="CS637" i="13" s="1"/>
  <c r="B636" i="3"/>
  <c r="CO637" i="13"/>
  <c r="J635" i="3"/>
  <c r="CW636" i="13" s="1"/>
  <c r="H635" i="3"/>
  <c r="CU636" i="13" s="1"/>
  <c r="F635" i="3"/>
  <c r="CS636" i="13"/>
  <c r="B635" i="3"/>
  <c r="CO636" i="13" s="1"/>
  <c r="J634" i="3"/>
  <c r="CW635" i="13" s="1"/>
  <c r="F634" i="3"/>
  <c r="CS635" i="13"/>
  <c r="B634" i="3"/>
  <c r="CO635" i="13" s="1"/>
  <c r="J633" i="3"/>
  <c r="CW634" i="13" s="1"/>
  <c r="F633" i="3"/>
  <c r="CS634" i="13"/>
  <c r="B633" i="3"/>
  <c r="CO634" i="13" s="1"/>
  <c r="J632" i="3"/>
  <c r="CW633" i="13" s="1"/>
  <c r="F632" i="3"/>
  <c r="CS633" i="13"/>
  <c r="B632" i="3"/>
  <c r="CO633" i="13" s="1"/>
  <c r="J631" i="3"/>
  <c r="CW632" i="13" s="1"/>
  <c r="F631" i="3"/>
  <c r="CS632" i="13"/>
  <c r="B631" i="3"/>
  <c r="CO632" i="13" s="1"/>
  <c r="J630" i="3"/>
  <c r="CW631" i="13" s="1"/>
  <c r="F630" i="3"/>
  <c r="CS631" i="13"/>
  <c r="B630" i="3"/>
  <c r="CO631" i="13" s="1"/>
  <c r="D623" i="3"/>
  <c r="CQ624" i="13" s="1"/>
  <c r="D622" i="3"/>
  <c r="CQ623" i="13"/>
  <c r="D621" i="3"/>
  <c r="CQ622" i="13" s="1"/>
  <c r="D620" i="3"/>
  <c r="CQ621" i="13" s="1"/>
  <c r="D619" i="3"/>
  <c r="CQ620" i="13"/>
  <c r="D606" i="3"/>
  <c r="B606" i="3"/>
  <c r="CO607" i="13"/>
  <c r="J605" i="3"/>
  <c r="CW606" i="13"/>
  <c r="H605" i="3"/>
  <c r="CU606" i="13"/>
  <c r="F605" i="3"/>
  <c r="CS606" i="13"/>
  <c r="B605" i="3"/>
  <c r="CO606" i="13"/>
  <c r="J604" i="3"/>
  <c r="CW605" i="13"/>
  <c r="H604" i="3"/>
  <c r="CU605" i="13"/>
  <c r="F604" i="3"/>
  <c r="CS605" i="13"/>
  <c r="B604" i="3"/>
  <c r="CO605" i="13"/>
  <c r="J603" i="3"/>
  <c r="CW604" i="13"/>
  <c r="H603" i="3"/>
  <c r="CU604" i="13"/>
  <c r="F603" i="3"/>
  <c r="CS604" i="13"/>
  <c r="B603" i="3"/>
  <c r="CO604" i="13"/>
  <c r="J602" i="3"/>
  <c r="CW603" i="13"/>
  <c r="H602" i="3"/>
  <c r="CU603" i="13"/>
  <c r="F602" i="3"/>
  <c r="CS603" i="13"/>
  <c r="B602" i="3"/>
  <c r="CO603" i="13"/>
  <c r="J601" i="3"/>
  <c r="CW602" i="13"/>
  <c r="H601" i="3"/>
  <c r="CU602" i="13"/>
  <c r="F601" i="3"/>
  <c r="CS602" i="13"/>
  <c r="B601" i="3"/>
  <c r="CO602" i="13"/>
  <c r="J600" i="3"/>
  <c r="CW601" i="13"/>
  <c r="F600" i="3"/>
  <c r="CS601" i="13"/>
  <c r="B600" i="3"/>
  <c r="CO601" i="13"/>
  <c r="J599" i="3"/>
  <c r="CW600" i="13"/>
  <c r="H599" i="3"/>
  <c r="CU600" i="13"/>
  <c r="F599" i="3"/>
  <c r="CS600" i="13"/>
  <c r="B599" i="3"/>
  <c r="CO600" i="13"/>
  <c r="J598" i="3"/>
  <c r="CW599" i="13"/>
  <c r="H598" i="3"/>
  <c r="CU599" i="13"/>
  <c r="F598" i="3"/>
  <c r="CS599" i="13"/>
  <c r="B598" i="3"/>
  <c r="CO599" i="13"/>
  <c r="J597" i="3"/>
  <c r="CW598" i="13"/>
  <c r="F597" i="3"/>
  <c r="CS598" i="13"/>
  <c r="B597" i="3"/>
  <c r="CO598" i="13"/>
  <c r="D591" i="3"/>
  <c r="CQ592" i="13"/>
  <c r="B591" i="3"/>
  <c r="CO592" i="13"/>
  <c r="J590" i="3"/>
  <c r="CW591" i="13"/>
  <c r="H590" i="3"/>
  <c r="CU591" i="13"/>
  <c r="F590" i="3"/>
  <c r="CS591" i="13"/>
  <c r="B590" i="3"/>
  <c r="CO591" i="13"/>
  <c r="J589" i="3"/>
  <c r="CW590" i="13"/>
  <c r="H589" i="3"/>
  <c r="CU590" i="13"/>
  <c r="F589" i="3"/>
  <c r="CS590" i="13"/>
  <c r="B589" i="3"/>
  <c r="CO590" i="13"/>
  <c r="J588" i="3"/>
  <c r="CW589" i="13"/>
  <c r="H588" i="3"/>
  <c r="CU589" i="13"/>
  <c r="F588" i="3"/>
  <c r="CS589" i="13"/>
  <c r="B588" i="3"/>
  <c r="CO589" i="13"/>
  <c r="J587" i="3"/>
  <c r="CW588" i="13"/>
  <c r="H587" i="3"/>
  <c r="CU588" i="13"/>
  <c r="F587" i="3"/>
  <c r="CS588" i="13"/>
  <c r="B587" i="3"/>
  <c r="CO588" i="13"/>
  <c r="J586" i="3"/>
  <c r="CW587" i="13"/>
  <c r="F586" i="3"/>
  <c r="CS587" i="13"/>
  <c r="B586" i="3"/>
  <c r="CO587" i="13"/>
  <c r="J585" i="3"/>
  <c r="CW586" i="13"/>
  <c r="F585" i="3"/>
  <c r="CS586" i="13"/>
  <c r="B585" i="3"/>
  <c r="CO586" i="13"/>
  <c r="J584" i="3"/>
  <c r="CW585" i="13"/>
  <c r="F584" i="3"/>
  <c r="CS585" i="13"/>
  <c r="B584" i="3"/>
  <c r="CO585" i="13"/>
  <c r="J583" i="3"/>
  <c r="CW584" i="13"/>
  <c r="F583" i="3"/>
  <c r="CS584" i="13"/>
  <c r="B583" i="3"/>
  <c r="CO584" i="13"/>
  <c r="J582" i="3"/>
  <c r="CW583" i="13"/>
  <c r="F582" i="3"/>
  <c r="CS583" i="13"/>
  <c r="B582" i="3"/>
  <c r="CO583" i="13"/>
  <c r="D575" i="3"/>
  <c r="CQ576" i="13"/>
  <c r="D574" i="3"/>
  <c r="CQ575" i="13"/>
  <c r="D573" i="3"/>
  <c r="CQ574" i="13"/>
  <c r="D572" i="3"/>
  <c r="CQ573" i="13"/>
  <c r="D571" i="3"/>
  <c r="CQ572" i="13"/>
  <c r="D558" i="3"/>
  <c r="CQ559" i="13"/>
  <c r="B558" i="3"/>
  <c r="CO559" i="13"/>
  <c r="J557" i="3"/>
  <c r="CW558" i="13"/>
  <c r="H557" i="3"/>
  <c r="CU558" i="13"/>
  <c r="F557" i="3"/>
  <c r="CS558" i="13"/>
  <c r="B557" i="3"/>
  <c r="CO558" i="13"/>
  <c r="J556" i="3"/>
  <c r="CW557" i="13"/>
  <c r="H556" i="3"/>
  <c r="CU557" i="13"/>
  <c r="F556" i="3"/>
  <c r="CS557" i="13"/>
  <c r="B556" i="3"/>
  <c r="CO557" i="13"/>
  <c r="J555" i="3"/>
  <c r="CW556" i="13"/>
  <c r="H555" i="3"/>
  <c r="CU556" i="13"/>
  <c r="F555" i="3"/>
  <c r="CS556" i="13"/>
  <c r="B555" i="3"/>
  <c r="CO556" i="13"/>
  <c r="J554" i="3"/>
  <c r="CW555" i="13"/>
  <c r="H554" i="3"/>
  <c r="CU555" i="13"/>
  <c r="F554" i="3"/>
  <c r="CS555" i="13"/>
  <c r="B554" i="3"/>
  <c r="CO555" i="13"/>
  <c r="J553" i="3"/>
  <c r="CW554" i="13"/>
  <c r="H553" i="3"/>
  <c r="CU554" i="13"/>
  <c r="F553" i="3"/>
  <c r="CS554" i="13"/>
  <c r="B553" i="3"/>
  <c r="CO554" i="13"/>
  <c r="J552" i="3"/>
  <c r="CW553" i="13"/>
  <c r="F552" i="3"/>
  <c r="CS553" i="13"/>
  <c r="B552" i="3"/>
  <c r="CO553" i="13"/>
  <c r="J551" i="3"/>
  <c r="CW552" i="13"/>
  <c r="H551" i="3"/>
  <c r="CU552" i="13"/>
  <c r="F551" i="3"/>
  <c r="CS552" i="13"/>
  <c r="B551" i="3"/>
  <c r="CO552" i="13"/>
  <c r="J550" i="3"/>
  <c r="CW551" i="13"/>
  <c r="H550" i="3"/>
  <c r="CU551" i="13"/>
  <c r="F550" i="3"/>
  <c r="CS551" i="13"/>
  <c r="B550" i="3"/>
  <c r="CO551" i="13"/>
  <c r="J549" i="3"/>
  <c r="CW550" i="13"/>
  <c r="F549" i="3"/>
  <c r="CS550" i="13"/>
  <c r="B549" i="3"/>
  <c r="CO550" i="13"/>
  <c r="D543" i="3"/>
  <c r="CQ544" i="13"/>
  <c r="B543" i="3"/>
  <c r="CO544" i="13"/>
  <c r="J542" i="3"/>
  <c r="CW543" i="13"/>
  <c r="H542" i="3"/>
  <c r="CU543" i="13"/>
  <c r="F542" i="3"/>
  <c r="CS543" i="13"/>
  <c r="B542" i="3"/>
  <c r="CO543" i="13"/>
  <c r="J541" i="3"/>
  <c r="CW542" i="13"/>
  <c r="H541" i="3"/>
  <c r="CU542" i="13"/>
  <c r="F541" i="3"/>
  <c r="CS542" i="13"/>
  <c r="B541" i="3"/>
  <c r="CO542" i="13"/>
  <c r="J540" i="3"/>
  <c r="CW541" i="13"/>
  <c r="H540" i="3"/>
  <c r="CU541" i="13"/>
  <c r="F540" i="3"/>
  <c r="CS541" i="13"/>
  <c r="B540" i="3"/>
  <c r="CO541" i="13"/>
  <c r="J539" i="3"/>
  <c r="CW540" i="13"/>
  <c r="H539" i="3"/>
  <c r="CU540" i="13"/>
  <c r="F539" i="3"/>
  <c r="CS540" i="13"/>
  <c r="B539" i="3"/>
  <c r="CO540" i="13"/>
  <c r="J538" i="3"/>
  <c r="CW539" i="13"/>
  <c r="F538" i="3"/>
  <c r="CS539" i="13"/>
  <c r="B538" i="3"/>
  <c r="CO539" i="13"/>
  <c r="J537" i="3"/>
  <c r="CW538" i="13"/>
  <c r="F537" i="3"/>
  <c r="CS538" i="13"/>
  <c r="B537" i="3"/>
  <c r="CO538" i="13"/>
  <c r="J536" i="3"/>
  <c r="CW537" i="13"/>
  <c r="F536" i="3"/>
  <c r="CS537" i="13"/>
  <c r="B536" i="3"/>
  <c r="CO537" i="13"/>
  <c r="J535" i="3"/>
  <c r="CW536" i="13"/>
  <c r="F535" i="3"/>
  <c r="CS536" i="13"/>
  <c r="B535" i="3"/>
  <c r="CO536" i="13"/>
  <c r="J534" i="3"/>
  <c r="CW535" i="13"/>
  <c r="F534" i="3"/>
  <c r="CS535" i="13"/>
  <c r="B534" i="3"/>
  <c r="CO535" i="13"/>
  <c r="D527" i="3"/>
  <c r="CQ528" i="13"/>
  <c r="D526" i="3"/>
  <c r="CQ527" i="13"/>
  <c r="D525" i="3"/>
  <c r="CQ526" i="13"/>
  <c r="D524" i="3"/>
  <c r="CQ525" i="13"/>
  <c r="D523" i="3"/>
  <c r="CQ524" i="13"/>
  <c r="D510" i="3"/>
  <c r="B510" i="3"/>
  <c r="CO511" i="13" s="1"/>
  <c r="J509" i="3"/>
  <c r="CW510" i="13" s="1"/>
  <c r="H509" i="3"/>
  <c r="CU510" i="13" s="1"/>
  <c r="F509" i="3"/>
  <c r="CS510" i="13" s="1"/>
  <c r="B509" i="3"/>
  <c r="CO510" i="13" s="1"/>
  <c r="J508" i="3"/>
  <c r="CW509" i="13" s="1"/>
  <c r="H508" i="3"/>
  <c r="CU509" i="13" s="1"/>
  <c r="F508" i="3"/>
  <c r="CS509" i="13"/>
  <c r="B508" i="3"/>
  <c r="CO509" i="13" s="1"/>
  <c r="J507" i="3"/>
  <c r="CW508" i="13" s="1"/>
  <c r="H507" i="3"/>
  <c r="CU508" i="13" s="1"/>
  <c r="F507" i="3"/>
  <c r="CS508" i="13" s="1"/>
  <c r="B507" i="3"/>
  <c r="CO508" i="13" s="1"/>
  <c r="J506" i="3"/>
  <c r="CW507" i="13" s="1"/>
  <c r="H506" i="3"/>
  <c r="CU507" i="13" s="1"/>
  <c r="F506" i="3"/>
  <c r="CS507" i="13" s="1"/>
  <c r="B506" i="3"/>
  <c r="CO507" i="13"/>
  <c r="J505" i="3"/>
  <c r="CW506" i="13" s="1"/>
  <c r="H505" i="3"/>
  <c r="CU506" i="13" s="1"/>
  <c r="F505" i="3"/>
  <c r="CS506" i="13" s="1"/>
  <c r="B505" i="3"/>
  <c r="CO506" i="13" s="1"/>
  <c r="J504" i="3"/>
  <c r="CW505" i="13" s="1"/>
  <c r="F504" i="3"/>
  <c r="CS505" i="13" s="1"/>
  <c r="B504" i="3"/>
  <c r="CO505" i="13" s="1"/>
  <c r="J503" i="3"/>
  <c r="CW504" i="13" s="1"/>
  <c r="H503" i="3"/>
  <c r="CU504" i="13"/>
  <c r="F503" i="3"/>
  <c r="CS504" i="13" s="1"/>
  <c r="B503" i="3"/>
  <c r="CO504" i="13" s="1"/>
  <c r="J502" i="3"/>
  <c r="CW503" i="13" s="1"/>
  <c r="H502" i="3"/>
  <c r="CU503" i="13" s="1"/>
  <c r="F502" i="3"/>
  <c r="CS503" i="13" s="1"/>
  <c r="B502" i="3"/>
  <c r="CO503" i="13" s="1"/>
  <c r="J501" i="3"/>
  <c r="CW502" i="13" s="1"/>
  <c r="F501" i="3"/>
  <c r="CS502" i="13" s="1"/>
  <c r="B501" i="3"/>
  <c r="CO502" i="13"/>
  <c r="D495" i="3"/>
  <c r="CQ496" i="13" s="1"/>
  <c r="B495" i="3"/>
  <c r="CO496" i="13" s="1"/>
  <c r="J494" i="3"/>
  <c r="CW495" i="13" s="1"/>
  <c r="H494" i="3"/>
  <c r="CU495" i="13" s="1"/>
  <c r="F494" i="3"/>
  <c r="CS495" i="13" s="1"/>
  <c r="B494" i="3"/>
  <c r="CO495" i="13" s="1"/>
  <c r="J493" i="3"/>
  <c r="CW494" i="13" s="1"/>
  <c r="H493" i="3"/>
  <c r="CU494" i="13" s="1"/>
  <c r="F493" i="3"/>
  <c r="CS494" i="13"/>
  <c r="B493" i="3"/>
  <c r="CO494" i="13" s="1"/>
  <c r="J492" i="3"/>
  <c r="CW493" i="13" s="1"/>
  <c r="H492" i="3"/>
  <c r="CU493" i="13" s="1"/>
  <c r="F492" i="3"/>
  <c r="CS493" i="13" s="1"/>
  <c r="B492" i="3"/>
  <c r="CO493" i="13" s="1"/>
  <c r="J491" i="3"/>
  <c r="CW492" i="13" s="1"/>
  <c r="H491" i="3"/>
  <c r="CU492" i="13" s="1"/>
  <c r="F491" i="3"/>
  <c r="CS492" i="13" s="1"/>
  <c r="B491" i="3"/>
  <c r="CO492" i="13"/>
  <c r="J490" i="3"/>
  <c r="CW491" i="13" s="1"/>
  <c r="F490" i="3"/>
  <c r="CS491" i="13" s="1"/>
  <c r="B490" i="3"/>
  <c r="CO491" i="13" s="1"/>
  <c r="J489" i="3"/>
  <c r="CW490" i="13" s="1"/>
  <c r="F489" i="3"/>
  <c r="CS490" i="13" s="1"/>
  <c r="B489" i="3"/>
  <c r="CO490" i="13" s="1"/>
  <c r="J488" i="3"/>
  <c r="CW489" i="13" s="1"/>
  <c r="F488" i="3"/>
  <c r="CS489" i="13" s="1"/>
  <c r="B488" i="3"/>
  <c r="CO489" i="13"/>
  <c r="J487" i="3"/>
  <c r="CW488" i="13" s="1"/>
  <c r="F487" i="3"/>
  <c r="CS488" i="13" s="1"/>
  <c r="B487" i="3"/>
  <c r="CO488" i="13" s="1"/>
  <c r="J486" i="3"/>
  <c r="CW487" i="13" s="1"/>
  <c r="F486" i="3"/>
  <c r="CS487" i="13" s="1"/>
  <c r="B486" i="3"/>
  <c r="CO487" i="13" s="1"/>
  <c r="D479" i="3"/>
  <c r="CQ480" i="13" s="1"/>
  <c r="D478" i="3"/>
  <c r="CQ479" i="13" s="1"/>
  <c r="D477" i="3"/>
  <c r="CQ478" i="13"/>
  <c r="D476" i="3"/>
  <c r="CQ477" i="13" s="1"/>
  <c r="D475" i="3"/>
  <c r="CQ476" i="13" s="1"/>
  <c r="D462" i="3"/>
  <c r="B462" i="3"/>
  <c r="CO463" i="13" s="1"/>
  <c r="J461" i="3"/>
  <c r="CW462" i="13"/>
  <c r="H461" i="3"/>
  <c r="CU462" i="13"/>
  <c r="F461" i="3"/>
  <c r="CS462" i="13" s="1"/>
  <c r="B461" i="3"/>
  <c r="CO462" i="13"/>
  <c r="J460" i="3"/>
  <c r="CW461" i="13"/>
  <c r="H460" i="3"/>
  <c r="CU461" i="13" s="1"/>
  <c r="F460" i="3"/>
  <c r="CS461" i="13"/>
  <c r="B460" i="3"/>
  <c r="CO461" i="13"/>
  <c r="J459" i="3"/>
  <c r="CW460" i="13" s="1"/>
  <c r="H459" i="3"/>
  <c r="CU460" i="13"/>
  <c r="F459" i="3"/>
  <c r="CS460" i="13"/>
  <c r="B459" i="3"/>
  <c r="CO460" i="13" s="1"/>
  <c r="J458" i="3"/>
  <c r="CW459" i="13"/>
  <c r="H458" i="3"/>
  <c r="CU459" i="13"/>
  <c r="F458" i="3"/>
  <c r="CS459" i="13" s="1"/>
  <c r="B458" i="3"/>
  <c r="CO459" i="13"/>
  <c r="J457" i="3"/>
  <c r="CW458" i="13"/>
  <c r="H457" i="3"/>
  <c r="CU458" i="13" s="1"/>
  <c r="F457" i="3"/>
  <c r="CS458" i="13"/>
  <c r="B457" i="3"/>
  <c r="CO458" i="13"/>
  <c r="J456" i="3"/>
  <c r="CW457" i="13" s="1"/>
  <c r="F456" i="3"/>
  <c r="CS457" i="13"/>
  <c r="B456" i="3"/>
  <c r="CO457" i="13"/>
  <c r="J455" i="3"/>
  <c r="CW456" i="13" s="1"/>
  <c r="H455" i="3"/>
  <c r="CU456" i="13"/>
  <c r="F455" i="3"/>
  <c r="CS456" i="13"/>
  <c r="B455" i="3"/>
  <c r="CO456" i="13" s="1"/>
  <c r="J454" i="3"/>
  <c r="CW455" i="13"/>
  <c r="H454" i="3"/>
  <c r="CU455" i="13"/>
  <c r="F454" i="3"/>
  <c r="CS455" i="13" s="1"/>
  <c r="B454" i="3"/>
  <c r="CO455" i="13"/>
  <c r="J453" i="3"/>
  <c r="CW454" i="13"/>
  <c r="F453" i="3"/>
  <c r="CS454" i="13" s="1"/>
  <c r="B453" i="3"/>
  <c r="CO454" i="13"/>
  <c r="D447" i="3"/>
  <c r="CQ448" i="13"/>
  <c r="B447" i="3"/>
  <c r="CO448" i="13" s="1"/>
  <c r="J446" i="3"/>
  <c r="CW447" i="13"/>
  <c r="H446" i="3"/>
  <c r="CU447" i="13"/>
  <c r="F446" i="3"/>
  <c r="CS447" i="13" s="1"/>
  <c r="B446" i="3"/>
  <c r="CO447" i="13"/>
  <c r="J445" i="3"/>
  <c r="CW446" i="13"/>
  <c r="H445" i="3"/>
  <c r="CU446" i="13" s="1"/>
  <c r="F445" i="3"/>
  <c r="CS446" i="13"/>
  <c r="B445" i="3"/>
  <c r="CO446" i="13"/>
  <c r="J444" i="3"/>
  <c r="CW445" i="13" s="1"/>
  <c r="H444" i="3"/>
  <c r="CU445" i="13"/>
  <c r="F444" i="3"/>
  <c r="CS445" i="13"/>
  <c r="B444" i="3"/>
  <c r="CO445" i="13" s="1"/>
  <c r="J443" i="3"/>
  <c r="CW444" i="13"/>
  <c r="H443" i="3"/>
  <c r="CU444" i="13"/>
  <c r="F443" i="3"/>
  <c r="CS444" i="13" s="1"/>
  <c r="B443" i="3"/>
  <c r="CO444" i="13"/>
  <c r="J442" i="3"/>
  <c r="CW443" i="13"/>
  <c r="F442" i="3"/>
  <c r="CS443" i="13" s="1"/>
  <c r="B442" i="3"/>
  <c r="CO443" i="13"/>
  <c r="J441" i="3"/>
  <c r="CW442" i="13"/>
  <c r="F441" i="3"/>
  <c r="CS442" i="13" s="1"/>
  <c r="B441" i="3"/>
  <c r="CO442" i="13"/>
  <c r="J440" i="3"/>
  <c r="CW441" i="13"/>
  <c r="F440" i="3"/>
  <c r="CS441" i="13" s="1"/>
  <c r="B440" i="3"/>
  <c r="CO441" i="13"/>
  <c r="J439" i="3"/>
  <c r="CW440" i="13"/>
  <c r="F439" i="3"/>
  <c r="CS440" i="13" s="1"/>
  <c r="B439" i="3"/>
  <c r="CO440" i="13"/>
  <c r="J438" i="3"/>
  <c r="CW439" i="13"/>
  <c r="F438" i="3"/>
  <c r="CS439" i="13" s="1"/>
  <c r="B438" i="3"/>
  <c r="CO439" i="13"/>
  <c r="D431" i="3"/>
  <c r="CQ432" i="13"/>
  <c r="D430" i="3"/>
  <c r="CQ431" i="13" s="1"/>
  <c r="D429" i="3"/>
  <c r="CQ430" i="13"/>
  <c r="D428" i="3"/>
  <c r="CQ429" i="13"/>
  <c r="D427" i="3"/>
  <c r="CQ428" i="13" s="1"/>
  <c r="D414" i="3"/>
  <c r="B414" i="3"/>
  <c r="CO415" i="13" s="1"/>
  <c r="J413" i="3"/>
  <c r="CW414" i="13" s="1"/>
  <c r="H413" i="3"/>
  <c r="CU414" i="13" s="1"/>
  <c r="F413" i="3"/>
  <c r="CS414" i="13" s="1"/>
  <c r="B413" i="3"/>
  <c r="CO414" i="13" s="1"/>
  <c r="J412" i="3"/>
  <c r="CW413" i="13" s="1"/>
  <c r="H412" i="3"/>
  <c r="CU413" i="13" s="1"/>
  <c r="F412" i="3"/>
  <c r="CS413" i="13" s="1"/>
  <c r="B412" i="3"/>
  <c r="CO413" i="13" s="1"/>
  <c r="J411" i="3"/>
  <c r="CW412" i="13" s="1"/>
  <c r="H411" i="3"/>
  <c r="CU412" i="13" s="1"/>
  <c r="F411" i="3"/>
  <c r="CS412" i="13" s="1"/>
  <c r="B411" i="3"/>
  <c r="CO412" i="13" s="1"/>
  <c r="J410" i="3"/>
  <c r="CW411" i="13"/>
  <c r="H410" i="3"/>
  <c r="CU411" i="13" s="1"/>
  <c r="F410" i="3"/>
  <c r="CS411" i="13" s="1"/>
  <c r="B410" i="3"/>
  <c r="CO411" i="13" s="1"/>
  <c r="J409" i="3"/>
  <c r="CW410" i="13" s="1"/>
  <c r="H409" i="3"/>
  <c r="CU410" i="13" s="1"/>
  <c r="F409" i="3"/>
  <c r="CS410" i="13" s="1"/>
  <c r="B409" i="3"/>
  <c r="CO410" i="13" s="1"/>
  <c r="J408" i="3"/>
  <c r="CW409" i="13" s="1"/>
  <c r="F408" i="3"/>
  <c r="CS409" i="13"/>
  <c r="B408" i="3"/>
  <c r="CO409" i="13" s="1"/>
  <c r="J407" i="3"/>
  <c r="CW408" i="13" s="1"/>
  <c r="H407" i="3"/>
  <c r="CU408" i="13" s="1"/>
  <c r="F407" i="3"/>
  <c r="CS408" i="13" s="1"/>
  <c r="B407" i="3"/>
  <c r="CO408" i="13" s="1"/>
  <c r="J406" i="3"/>
  <c r="CW407" i="13" s="1"/>
  <c r="H406" i="3"/>
  <c r="CU407" i="13" s="1"/>
  <c r="F406" i="3"/>
  <c r="CS407" i="13" s="1"/>
  <c r="B406" i="3"/>
  <c r="CO407" i="13" s="1"/>
  <c r="J405" i="3"/>
  <c r="CW406" i="13" s="1"/>
  <c r="F405" i="3"/>
  <c r="CS406" i="13" s="1"/>
  <c r="B405" i="3"/>
  <c r="CO406" i="13" s="1"/>
  <c r="D399" i="3"/>
  <c r="CQ400" i="13" s="1"/>
  <c r="B399" i="3"/>
  <c r="CO400" i="13" s="1"/>
  <c r="J398" i="3"/>
  <c r="CW399" i="13" s="1"/>
  <c r="H398" i="3"/>
  <c r="CU399" i="13" s="1"/>
  <c r="F398" i="3"/>
  <c r="CS399" i="13" s="1"/>
  <c r="B398" i="3"/>
  <c r="CO399" i="13" s="1"/>
  <c r="J397" i="3"/>
  <c r="CW398" i="13" s="1"/>
  <c r="H397" i="3"/>
  <c r="CU398" i="13" s="1"/>
  <c r="F397" i="3"/>
  <c r="CS398" i="13" s="1"/>
  <c r="B397" i="3"/>
  <c r="CO398" i="13" s="1"/>
  <c r="J396" i="3"/>
  <c r="CW397" i="13" s="1"/>
  <c r="H396" i="3"/>
  <c r="CU397" i="13" s="1"/>
  <c r="F396" i="3"/>
  <c r="CS397" i="13" s="1"/>
  <c r="B396" i="3"/>
  <c r="CO397" i="13" s="1"/>
  <c r="J395" i="3"/>
  <c r="CW396" i="13"/>
  <c r="H395" i="3"/>
  <c r="CU396" i="13" s="1"/>
  <c r="F395" i="3"/>
  <c r="CS396" i="13" s="1"/>
  <c r="B395" i="3"/>
  <c r="CO396" i="13"/>
  <c r="J394" i="3"/>
  <c r="CW395" i="13" s="1"/>
  <c r="F394" i="3"/>
  <c r="CS395" i="13" s="1"/>
  <c r="B394" i="3"/>
  <c r="CO395" i="13" s="1"/>
  <c r="J393" i="3"/>
  <c r="CW394" i="13" s="1"/>
  <c r="F393" i="3"/>
  <c r="CS394" i="13" s="1"/>
  <c r="B393" i="3"/>
  <c r="CO394" i="13" s="1"/>
  <c r="J392" i="3"/>
  <c r="CW393" i="13"/>
  <c r="F392" i="3"/>
  <c r="CS393" i="13" s="1"/>
  <c r="B392" i="3"/>
  <c r="CO393" i="13" s="1"/>
  <c r="J391" i="3"/>
  <c r="CW392" i="13" s="1"/>
  <c r="F391" i="3"/>
  <c r="CS392" i="13" s="1"/>
  <c r="B391" i="3"/>
  <c r="CO392" i="13" s="1"/>
  <c r="J390" i="3"/>
  <c r="CW391" i="13" s="1"/>
  <c r="F390" i="3"/>
  <c r="CS391" i="13" s="1"/>
  <c r="B390" i="3"/>
  <c r="CO391" i="13" s="1"/>
  <c r="D383" i="3"/>
  <c r="CQ384" i="13" s="1"/>
  <c r="D382" i="3"/>
  <c r="CQ383" i="13" s="1"/>
  <c r="D381" i="3"/>
  <c r="CQ382" i="13"/>
  <c r="D380" i="3"/>
  <c r="CQ381" i="13" s="1"/>
  <c r="D379" i="3"/>
  <c r="CQ380" i="13" s="1"/>
  <c r="D366" i="3"/>
  <c r="B366" i="3"/>
  <c r="CO367" i="13"/>
  <c r="J365" i="3"/>
  <c r="CW366" i="13" s="1"/>
  <c r="H365" i="3"/>
  <c r="CU366" i="13"/>
  <c r="F365" i="3"/>
  <c r="CS366" i="13"/>
  <c r="B365" i="3"/>
  <c r="CO366" i="13" s="1"/>
  <c r="J364" i="3"/>
  <c r="CW365" i="13"/>
  <c r="H364" i="3"/>
  <c r="CU365" i="13"/>
  <c r="F364" i="3"/>
  <c r="CS365" i="13" s="1"/>
  <c r="B364" i="3"/>
  <c r="CO365" i="13"/>
  <c r="J363" i="3"/>
  <c r="CW364" i="13"/>
  <c r="H363" i="3"/>
  <c r="CU364" i="13" s="1"/>
  <c r="F363" i="3"/>
  <c r="CS364" i="13"/>
  <c r="B363" i="3"/>
  <c r="CO364" i="13"/>
  <c r="J362" i="3"/>
  <c r="CW363" i="13" s="1"/>
  <c r="H362" i="3"/>
  <c r="CU363" i="13"/>
  <c r="F362" i="3"/>
  <c r="CS363" i="13"/>
  <c r="B362" i="3"/>
  <c r="CO363" i="13" s="1"/>
  <c r="J361" i="3"/>
  <c r="CW362" i="13"/>
  <c r="H361" i="3"/>
  <c r="CU362" i="13"/>
  <c r="F361" i="3"/>
  <c r="CS362" i="13" s="1"/>
  <c r="B361" i="3"/>
  <c r="CO362" i="13"/>
  <c r="J360" i="3"/>
  <c r="CW361" i="13"/>
  <c r="F360" i="3"/>
  <c r="CS361" i="13" s="1"/>
  <c r="B360" i="3"/>
  <c r="CO361" i="13"/>
  <c r="J359" i="3"/>
  <c r="CW360" i="13"/>
  <c r="H359" i="3"/>
  <c r="CU360" i="13" s="1"/>
  <c r="F359" i="3"/>
  <c r="CS360" i="13"/>
  <c r="B359" i="3"/>
  <c r="CO360" i="13"/>
  <c r="J358" i="3"/>
  <c r="CW359" i="13" s="1"/>
  <c r="H358" i="3"/>
  <c r="CU359" i="13"/>
  <c r="F358" i="3"/>
  <c r="CS359" i="13"/>
  <c r="B358" i="3"/>
  <c r="CO359" i="13" s="1"/>
  <c r="J357" i="3"/>
  <c r="CW358" i="13"/>
  <c r="F357" i="3"/>
  <c r="CS358" i="13"/>
  <c r="B357" i="3"/>
  <c r="CO358" i="13" s="1"/>
  <c r="D351" i="3"/>
  <c r="CQ352" i="13"/>
  <c r="B351" i="3"/>
  <c r="CO352" i="13"/>
  <c r="J350" i="3"/>
  <c r="CW351" i="13" s="1"/>
  <c r="H350" i="3"/>
  <c r="CU351" i="13"/>
  <c r="F350" i="3"/>
  <c r="CS351" i="13"/>
  <c r="B350" i="3"/>
  <c r="CO351" i="13" s="1"/>
  <c r="J349" i="3"/>
  <c r="CW350" i="13"/>
  <c r="H349" i="3"/>
  <c r="CU350" i="13"/>
  <c r="F349" i="3"/>
  <c r="CS350" i="13" s="1"/>
  <c r="B349" i="3"/>
  <c r="CO350" i="13"/>
  <c r="J348" i="3"/>
  <c r="CW349" i="13"/>
  <c r="H348" i="3"/>
  <c r="CU349" i="13" s="1"/>
  <c r="F348" i="3"/>
  <c r="CS349" i="13"/>
  <c r="B348" i="3"/>
  <c r="CO349" i="13"/>
  <c r="J347" i="3"/>
  <c r="CW348" i="13" s="1"/>
  <c r="H347" i="3"/>
  <c r="CU348" i="13"/>
  <c r="F347" i="3"/>
  <c r="CS348" i="13"/>
  <c r="B347" i="3"/>
  <c r="CO348" i="13" s="1"/>
  <c r="J346" i="3"/>
  <c r="CW347" i="13"/>
  <c r="F346" i="3"/>
  <c r="CS347" i="13"/>
  <c r="B346" i="3"/>
  <c r="CO347" i="13" s="1"/>
  <c r="J345" i="3"/>
  <c r="CW346" i="13"/>
  <c r="F345" i="3"/>
  <c r="CS346" i="13"/>
  <c r="B345" i="3"/>
  <c r="CO346" i="13" s="1"/>
  <c r="J344" i="3"/>
  <c r="CW345" i="13"/>
  <c r="F344" i="3"/>
  <c r="CS345" i="13"/>
  <c r="B344" i="3"/>
  <c r="CO345" i="13" s="1"/>
  <c r="J343" i="3"/>
  <c r="CW344" i="13"/>
  <c r="F343" i="3"/>
  <c r="CS344" i="13"/>
  <c r="B343" i="3"/>
  <c r="CO344" i="13" s="1"/>
  <c r="J342" i="3"/>
  <c r="CW343" i="13"/>
  <c r="F342" i="3"/>
  <c r="CS343" i="13"/>
  <c r="B342" i="3"/>
  <c r="CO343" i="13" s="1"/>
  <c r="D335" i="3"/>
  <c r="CQ336" i="13"/>
  <c r="D334" i="3"/>
  <c r="CQ335" i="13"/>
  <c r="D333" i="3"/>
  <c r="CQ334" i="13" s="1"/>
  <c r="D332" i="3"/>
  <c r="CQ333" i="13"/>
  <c r="D331" i="3"/>
  <c r="CQ332" i="13"/>
  <c r="D318" i="3"/>
  <c r="B318" i="3"/>
  <c r="CO319" i="13" s="1"/>
  <c r="J317" i="3"/>
  <c r="CW318" i="13" s="1"/>
  <c r="H317" i="3"/>
  <c r="CU318" i="13"/>
  <c r="F317" i="3"/>
  <c r="CS318" i="13" s="1"/>
  <c r="B317" i="3"/>
  <c r="CO318" i="13" s="1"/>
  <c r="J316" i="3"/>
  <c r="CW317" i="13" s="1"/>
  <c r="H316" i="3"/>
  <c r="CU317" i="13" s="1"/>
  <c r="F316" i="3"/>
  <c r="CS317" i="13" s="1"/>
  <c r="B316" i="3"/>
  <c r="CO317" i="13" s="1"/>
  <c r="J315" i="3"/>
  <c r="CW316" i="13" s="1"/>
  <c r="H315" i="3"/>
  <c r="CU316" i="13" s="1"/>
  <c r="F315" i="3"/>
  <c r="CS316" i="13" s="1"/>
  <c r="B315" i="3"/>
  <c r="CO316" i="13" s="1"/>
  <c r="J314" i="3"/>
  <c r="CW315" i="13"/>
  <c r="H314" i="3"/>
  <c r="CU315" i="13" s="1"/>
  <c r="F314" i="3"/>
  <c r="CS315" i="13" s="1"/>
  <c r="B314" i="3"/>
  <c r="CO315" i="13" s="1"/>
  <c r="J313" i="3"/>
  <c r="CW314" i="13"/>
  <c r="H313" i="3"/>
  <c r="CU314" i="13" s="1"/>
  <c r="F313" i="3"/>
  <c r="CS314" i="13" s="1"/>
  <c r="B313" i="3"/>
  <c r="CO314" i="13"/>
  <c r="J312" i="3"/>
  <c r="CW313" i="13" s="1"/>
  <c r="F312" i="3"/>
  <c r="CS313" i="13" s="1"/>
  <c r="B312" i="3"/>
  <c r="CO313" i="13" s="1"/>
  <c r="J311" i="3"/>
  <c r="CW312" i="13" s="1"/>
  <c r="H311" i="3"/>
  <c r="CU312" i="13" s="1"/>
  <c r="F311" i="3"/>
  <c r="CS312" i="13" s="1"/>
  <c r="B311" i="3"/>
  <c r="CO312" i="13" s="1"/>
  <c r="J310" i="3"/>
  <c r="CW311" i="13"/>
  <c r="H310" i="3"/>
  <c r="CU311" i="13" s="1"/>
  <c r="F310" i="3"/>
  <c r="CS311" i="13" s="1"/>
  <c r="B310" i="3"/>
  <c r="CO311" i="13"/>
  <c r="J309" i="3"/>
  <c r="CW310" i="13" s="1"/>
  <c r="F309" i="3"/>
  <c r="CS310" i="13" s="1"/>
  <c r="B309" i="3"/>
  <c r="CO310" i="13" s="1"/>
  <c r="D303" i="3"/>
  <c r="CQ304" i="13" s="1"/>
  <c r="B303" i="3"/>
  <c r="CO304" i="13" s="1"/>
  <c r="J302" i="3"/>
  <c r="CW303" i="13" s="1"/>
  <c r="H302" i="3"/>
  <c r="CU303" i="13"/>
  <c r="F302" i="3"/>
  <c r="CS303" i="13" s="1"/>
  <c r="B302" i="3"/>
  <c r="CO303" i="13" s="1"/>
  <c r="J301" i="3"/>
  <c r="CW302" i="13" s="1"/>
  <c r="H301" i="3"/>
  <c r="CU302" i="13" s="1"/>
  <c r="F301" i="3"/>
  <c r="CS302" i="13" s="1"/>
  <c r="B301" i="3"/>
  <c r="CO302" i="13" s="1"/>
  <c r="J300" i="3"/>
  <c r="CW301" i="13" s="1"/>
  <c r="H300" i="3"/>
  <c r="CU301" i="13" s="1"/>
  <c r="F300" i="3"/>
  <c r="CS301" i="13" s="1"/>
  <c r="B300" i="3"/>
  <c r="CO301" i="13" s="1"/>
  <c r="J299" i="3"/>
  <c r="CW300" i="13"/>
  <c r="H299" i="3"/>
  <c r="CU300" i="13" s="1"/>
  <c r="F299" i="3"/>
  <c r="CS300" i="13" s="1"/>
  <c r="B299" i="3"/>
  <c r="CO300" i="13" s="1"/>
  <c r="J298" i="3"/>
  <c r="CW299" i="13" s="1"/>
  <c r="F298" i="3"/>
  <c r="CS299" i="13" s="1"/>
  <c r="B298" i="3"/>
  <c r="CO299" i="13" s="1"/>
  <c r="J297" i="3"/>
  <c r="CW298" i="13"/>
  <c r="F297" i="3"/>
  <c r="CS298" i="13" s="1"/>
  <c r="B297" i="3"/>
  <c r="CO298" i="13" s="1"/>
  <c r="J296" i="3"/>
  <c r="CW297" i="13" s="1"/>
  <c r="F296" i="3"/>
  <c r="CS297" i="13" s="1"/>
  <c r="B296" i="3"/>
  <c r="CO297" i="13" s="1"/>
  <c r="J295" i="3"/>
  <c r="CW296" i="13" s="1"/>
  <c r="F295" i="3"/>
  <c r="CS296" i="13" s="1"/>
  <c r="B295" i="3"/>
  <c r="CO296" i="13" s="1"/>
  <c r="J294" i="3"/>
  <c r="CW295" i="13" s="1"/>
  <c r="F294" i="3"/>
  <c r="CS295" i="13" s="1"/>
  <c r="B294" i="3"/>
  <c r="CO295" i="13"/>
  <c r="D287" i="3"/>
  <c r="CQ288" i="13" s="1"/>
  <c r="D286" i="3"/>
  <c r="CQ287" i="13" s="1"/>
  <c r="D285" i="3"/>
  <c r="CQ286" i="13" s="1"/>
  <c r="D284" i="3"/>
  <c r="CQ285" i="13"/>
  <c r="D283" i="3"/>
  <c r="CQ284" i="13" s="1"/>
  <c r="D270" i="3"/>
  <c r="B270" i="3"/>
  <c r="CO271" i="13" s="1"/>
  <c r="J269" i="3"/>
  <c r="CW270" i="13" s="1"/>
  <c r="H269" i="3"/>
  <c r="CU270" i="13"/>
  <c r="F269" i="3"/>
  <c r="CS270" i="13" s="1"/>
  <c r="B269" i="3"/>
  <c r="CO270" i="13" s="1"/>
  <c r="J268" i="3"/>
  <c r="CW269" i="13"/>
  <c r="H268" i="3"/>
  <c r="CU269" i="13" s="1"/>
  <c r="F268" i="3"/>
  <c r="CS269" i="13" s="1"/>
  <c r="B268" i="3"/>
  <c r="CO269" i="13"/>
  <c r="J267" i="3"/>
  <c r="CW268" i="13" s="1"/>
  <c r="H267" i="3"/>
  <c r="CU268" i="13"/>
  <c r="F267" i="3"/>
  <c r="CS268" i="13"/>
  <c r="B267" i="3"/>
  <c r="CO268" i="13" s="1"/>
  <c r="J266" i="3"/>
  <c r="CW267" i="13"/>
  <c r="H266" i="3"/>
  <c r="CU267" i="13"/>
  <c r="F266" i="3"/>
  <c r="CS267" i="13" s="1"/>
  <c r="B266" i="3"/>
  <c r="CO267" i="13"/>
  <c r="J265" i="3"/>
  <c r="CW266" i="13"/>
  <c r="H265" i="3"/>
  <c r="CU266" i="13" s="1"/>
  <c r="F265" i="3"/>
  <c r="CS266" i="13" s="1"/>
  <c r="B265" i="3"/>
  <c r="CO266" i="13"/>
  <c r="J264" i="3"/>
  <c r="CW265" i="13" s="1"/>
  <c r="F264" i="3"/>
  <c r="CS265" i="13" s="1"/>
  <c r="B264" i="3"/>
  <c r="CO265" i="13"/>
  <c r="J263" i="3"/>
  <c r="CW264" i="13" s="1"/>
  <c r="H263" i="3"/>
  <c r="CU264" i="13" s="1"/>
  <c r="F263" i="3"/>
  <c r="CS264" i="13"/>
  <c r="B263" i="3"/>
  <c r="CO264" i="13" s="1"/>
  <c r="J262" i="3"/>
  <c r="CW263" i="13" s="1"/>
  <c r="H262" i="3"/>
  <c r="CU263" i="13"/>
  <c r="F262" i="3"/>
  <c r="CS263" i="13" s="1"/>
  <c r="B262" i="3"/>
  <c r="CO263" i="13" s="1"/>
  <c r="J261" i="3"/>
  <c r="CW262" i="13"/>
  <c r="F261" i="3"/>
  <c r="CS262" i="13" s="1"/>
  <c r="B261" i="3"/>
  <c r="CO262" i="13"/>
  <c r="D255" i="3"/>
  <c r="CQ256" i="13"/>
  <c r="B255" i="3"/>
  <c r="CO256" i="13" s="1"/>
  <c r="J254" i="3"/>
  <c r="CW255" i="13" s="1"/>
  <c r="H254" i="3"/>
  <c r="CU255" i="13"/>
  <c r="F254" i="3"/>
  <c r="CS255" i="13" s="1"/>
  <c r="B254" i="3"/>
  <c r="CO255" i="13" s="1"/>
  <c r="J253" i="3"/>
  <c r="CW254" i="13"/>
  <c r="H253" i="3"/>
  <c r="CU254" i="13" s="1"/>
  <c r="F253" i="3"/>
  <c r="CS254" i="13" s="1"/>
  <c r="B253" i="3"/>
  <c r="CO254" i="13"/>
  <c r="J252" i="3"/>
  <c r="CW253" i="13" s="1"/>
  <c r="H252" i="3"/>
  <c r="CU253" i="13"/>
  <c r="F252" i="3"/>
  <c r="CS253" i="13"/>
  <c r="B252" i="3"/>
  <c r="CO253" i="13" s="1"/>
  <c r="J251" i="3"/>
  <c r="CW252" i="13"/>
  <c r="H251" i="3"/>
  <c r="CU252" i="13"/>
  <c r="F251" i="3"/>
  <c r="CS252" i="13" s="1"/>
  <c r="B251" i="3"/>
  <c r="CO252" i="13"/>
  <c r="J250" i="3"/>
  <c r="CW251" i="13"/>
  <c r="F250" i="3"/>
  <c r="CS251" i="13" s="1"/>
  <c r="B250" i="3"/>
  <c r="CO251" i="13" s="1"/>
  <c r="J249" i="3"/>
  <c r="CW250" i="13"/>
  <c r="F249" i="3"/>
  <c r="CS250" i="13" s="1"/>
  <c r="B249" i="3"/>
  <c r="CO250" i="13" s="1"/>
  <c r="J248" i="3"/>
  <c r="CW249" i="13"/>
  <c r="F248" i="3"/>
  <c r="CS249" i="13" s="1"/>
  <c r="B248" i="3"/>
  <c r="CO249" i="13" s="1"/>
  <c r="J247" i="3"/>
  <c r="CW248" i="13"/>
  <c r="F247" i="3"/>
  <c r="CS248" i="13" s="1"/>
  <c r="B247" i="3"/>
  <c r="CO248" i="13" s="1"/>
  <c r="J246" i="3"/>
  <c r="CW247" i="13"/>
  <c r="F246" i="3"/>
  <c r="CS247" i="13" s="1"/>
  <c r="B246" i="3"/>
  <c r="CO247" i="13" s="1"/>
  <c r="D239" i="3"/>
  <c r="CQ240" i="13"/>
  <c r="D238" i="3"/>
  <c r="CQ239" i="13" s="1"/>
  <c r="D237" i="3"/>
  <c r="CQ238" i="13"/>
  <c r="D236" i="3"/>
  <c r="CQ237" i="13"/>
  <c r="D235" i="3"/>
  <c r="CQ236" i="13" s="1"/>
  <c r="D222" i="3"/>
  <c r="B222" i="3"/>
  <c r="CO223" i="13"/>
  <c r="J221" i="3"/>
  <c r="CW222" i="13" s="1"/>
  <c r="H221" i="3"/>
  <c r="CU222" i="13" s="1"/>
  <c r="F221" i="3"/>
  <c r="CS222" i="13"/>
  <c r="B221" i="3"/>
  <c r="CO222" i="13" s="1"/>
  <c r="J220" i="3"/>
  <c r="CW221" i="13" s="1"/>
  <c r="H220" i="3"/>
  <c r="CU221" i="13"/>
  <c r="F220" i="3"/>
  <c r="CS221" i="13" s="1"/>
  <c r="B220" i="3"/>
  <c r="CO221" i="13"/>
  <c r="J219" i="3"/>
  <c r="CW220" i="13"/>
  <c r="H219" i="3"/>
  <c r="CU220" i="13" s="1"/>
  <c r="F219" i="3"/>
  <c r="CS220" i="13"/>
  <c r="B219" i="3"/>
  <c r="CO220" i="13"/>
  <c r="J218" i="3"/>
  <c r="CW219" i="13" s="1"/>
  <c r="H218" i="3"/>
  <c r="CU219" i="13"/>
  <c r="F218" i="3"/>
  <c r="CS219" i="13"/>
  <c r="B218" i="3"/>
  <c r="CO219" i="13" s="1"/>
  <c r="J217" i="3"/>
  <c r="CW218" i="13" s="1"/>
  <c r="H217" i="3"/>
  <c r="CU218" i="13"/>
  <c r="F217" i="3"/>
  <c r="CS218" i="13" s="1"/>
  <c r="B217" i="3"/>
  <c r="CO218" i="13" s="1"/>
  <c r="J216" i="3"/>
  <c r="CW217" i="13"/>
  <c r="F216" i="3"/>
  <c r="CS217" i="13" s="1"/>
  <c r="B216" i="3"/>
  <c r="CO217" i="13" s="1"/>
  <c r="J215" i="3"/>
  <c r="CW216" i="13"/>
  <c r="H215" i="3"/>
  <c r="CU216" i="13" s="1"/>
  <c r="F215" i="3"/>
  <c r="CS216" i="13" s="1"/>
  <c r="B215" i="3"/>
  <c r="CO216" i="13"/>
  <c r="J214" i="3"/>
  <c r="CW215" i="13" s="1"/>
  <c r="H214" i="3"/>
  <c r="CU215" i="13" s="1"/>
  <c r="F214" i="3"/>
  <c r="CS215" i="13"/>
  <c r="B214" i="3"/>
  <c r="CO215" i="13" s="1"/>
  <c r="J213" i="3"/>
  <c r="CW214" i="13"/>
  <c r="F213" i="3"/>
  <c r="CS214" i="13"/>
  <c r="B213" i="3"/>
  <c r="CO214" i="13" s="1"/>
  <c r="D207" i="3"/>
  <c r="CQ208" i="13" s="1"/>
  <c r="B207" i="3"/>
  <c r="CO208" i="13"/>
  <c r="J206" i="3"/>
  <c r="CW207" i="13" s="1"/>
  <c r="H206" i="3"/>
  <c r="CU207" i="13" s="1"/>
  <c r="F206" i="3"/>
  <c r="CS207" i="13"/>
  <c r="B206" i="3"/>
  <c r="CO207" i="13" s="1"/>
  <c r="J205" i="3"/>
  <c r="CW206" i="13" s="1"/>
  <c r="H205" i="3"/>
  <c r="CU206" i="13"/>
  <c r="F205" i="3"/>
  <c r="CS206" i="13" s="1"/>
  <c r="B205" i="3"/>
  <c r="CO206" i="13"/>
  <c r="J204" i="3"/>
  <c r="CW205" i="13"/>
  <c r="H204" i="3"/>
  <c r="CU205" i="13" s="1"/>
  <c r="F204" i="3"/>
  <c r="CS205" i="13"/>
  <c r="B204" i="3"/>
  <c r="CO205" i="13"/>
  <c r="J203" i="3"/>
  <c r="CW204" i="13" s="1"/>
  <c r="H203" i="3"/>
  <c r="CU204" i="13"/>
  <c r="F203" i="3"/>
  <c r="CS204" i="13"/>
  <c r="B203" i="3"/>
  <c r="CO204" i="13" s="1"/>
  <c r="J202" i="3"/>
  <c r="CW203" i="13" s="1"/>
  <c r="F202" i="3"/>
  <c r="CS203" i="13"/>
  <c r="B202" i="3"/>
  <c r="CO203" i="13" s="1"/>
  <c r="J201" i="3"/>
  <c r="CW202" i="13" s="1"/>
  <c r="F201" i="3"/>
  <c r="CS202" i="13"/>
  <c r="B201" i="3"/>
  <c r="CO202" i="13" s="1"/>
  <c r="J200" i="3"/>
  <c r="CW201" i="13" s="1"/>
  <c r="F200" i="3"/>
  <c r="CS201" i="13"/>
  <c r="B200" i="3"/>
  <c r="CO201" i="13" s="1"/>
  <c r="J199" i="3"/>
  <c r="CW200" i="13" s="1"/>
  <c r="F199" i="3"/>
  <c r="CS200" i="13"/>
  <c r="B199" i="3"/>
  <c r="CO200" i="13" s="1"/>
  <c r="J198" i="3"/>
  <c r="CW199" i="13" s="1"/>
  <c r="F198" i="3"/>
  <c r="CS199" i="13"/>
  <c r="B198" i="3"/>
  <c r="CO199" i="13" s="1"/>
  <c r="D191" i="3"/>
  <c r="CQ192" i="13"/>
  <c r="D190" i="3"/>
  <c r="CQ191" i="13"/>
  <c r="D189" i="3"/>
  <c r="CQ190" i="13" s="1"/>
  <c r="D188" i="3"/>
  <c r="CQ189" i="13" s="1"/>
  <c r="D187" i="3"/>
  <c r="CQ188" i="13"/>
  <c r="D174" i="3"/>
  <c r="B174" i="3"/>
  <c r="CO175" i="13"/>
  <c r="J173" i="3"/>
  <c r="CW174" i="13" s="1"/>
  <c r="H173" i="3"/>
  <c r="CU174" i="13" s="1"/>
  <c r="F173" i="3"/>
  <c r="CS174" i="13" s="1"/>
  <c r="B173" i="3"/>
  <c r="CO174" i="13" s="1"/>
  <c r="J172" i="3"/>
  <c r="CW173" i="13" s="1"/>
  <c r="H172" i="3"/>
  <c r="CU173" i="13" s="1"/>
  <c r="F172" i="3"/>
  <c r="CS173" i="13" s="1"/>
  <c r="B172" i="3"/>
  <c r="CO173" i="13" s="1"/>
  <c r="J171" i="3"/>
  <c r="CW172" i="13"/>
  <c r="H171" i="3"/>
  <c r="CU172" i="13" s="1"/>
  <c r="F171" i="3"/>
  <c r="CS172" i="13"/>
  <c r="B171" i="3"/>
  <c r="CO172" i="13" s="1"/>
  <c r="J170" i="3"/>
  <c r="CW171" i="13" s="1"/>
  <c r="H170" i="3"/>
  <c r="CU171" i="13" s="1"/>
  <c r="F170" i="3"/>
  <c r="CS171" i="13" s="1"/>
  <c r="B170" i="3"/>
  <c r="CO171" i="13" s="1"/>
  <c r="J169" i="3"/>
  <c r="CW170" i="13" s="1"/>
  <c r="H169" i="3"/>
  <c r="CU170" i="13"/>
  <c r="F169" i="3"/>
  <c r="CS170" i="13" s="1"/>
  <c r="B169" i="3"/>
  <c r="CO170" i="13" s="1"/>
  <c r="J168" i="3"/>
  <c r="CW169" i="13" s="1"/>
  <c r="F168" i="3"/>
  <c r="CS169" i="13" s="1"/>
  <c r="B168" i="3"/>
  <c r="CO169" i="13" s="1"/>
  <c r="J167" i="3"/>
  <c r="CW168" i="13" s="1"/>
  <c r="H167" i="3"/>
  <c r="CU168" i="13" s="1"/>
  <c r="F167" i="3"/>
  <c r="CS168" i="13"/>
  <c r="B167" i="3"/>
  <c r="CO168" i="13" s="1"/>
  <c r="J166" i="3"/>
  <c r="CW167" i="13" s="1"/>
  <c r="H166" i="3"/>
  <c r="CU167" i="13"/>
  <c r="F166" i="3"/>
  <c r="CS167" i="13" s="1"/>
  <c r="B166" i="3"/>
  <c r="CO167" i="13" s="1"/>
  <c r="J165" i="3"/>
  <c r="CW166" i="13"/>
  <c r="F165" i="3"/>
  <c r="CS166" i="13" s="1"/>
  <c r="B165" i="3"/>
  <c r="CO166" i="13" s="1"/>
  <c r="D159" i="3"/>
  <c r="CQ160" i="13"/>
  <c r="B159" i="3"/>
  <c r="CO160" i="13" s="1"/>
  <c r="J158" i="3"/>
  <c r="CW159" i="13" s="1"/>
  <c r="H158" i="3"/>
  <c r="CU159" i="13"/>
  <c r="F158" i="3"/>
  <c r="CS159" i="13" s="1"/>
  <c r="B158" i="3"/>
  <c r="CO159" i="13" s="1"/>
  <c r="J157" i="3"/>
  <c r="CW158" i="13"/>
  <c r="H157" i="3"/>
  <c r="CU158" i="13" s="1"/>
  <c r="F157" i="3"/>
  <c r="CS158" i="13" s="1"/>
  <c r="B157" i="3"/>
  <c r="CO158" i="13"/>
  <c r="J156" i="3"/>
  <c r="CW157" i="13" s="1"/>
  <c r="H156" i="3"/>
  <c r="CU157" i="13" s="1"/>
  <c r="F156" i="3"/>
  <c r="CS157" i="13"/>
  <c r="B156" i="3"/>
  <c r="CO157" i="13" s="1"/>
  <c r="J155" i="3"/>
  <c r="CW156" i="13" s="1"/>
  <c r="H155" i="3"/>
  <c r="CU156" i="13"/>
  <c r="F155" i="3"/>
  <c r="CS156" i="13" s="1"/>
  <c r="B155" i="3"/>
  <c r="CO156" i="13" s="1"/>
  <c r="J154" i="3"/>
  <c r="CW155" i="13"/>
  <c r="F154" i="3"/>
  <c r="CS155" i="13" s="1"/>
  <c r="B154" i="3"/>
  <c r="CO155" i="13" s="1"/>
  <c r="J153" i="3"/>
  <c r="CW154" i="13"/>
  <c r="F153" i="3"/>
  <c r="CS154" i="13" s="1"/>
  <c r="B153" i="3"/>
  <c r="CO154" i="13" s="1"/>
  <c r="J152" i="3"/>
  <c r="CW153" i="13"/>
  <c r="F152" i="3"/>
  <c r="CS153" i="13" s="1"/>
  <c r="B152" i="3"/>
  <c r="CO153" i="13" s="1"/>
  <c r="J151" i="3"/>
  <c r="CW152" i="13"/>
  <c r="F151" i="3"/>
  <c r="CS152" i="13" s="1"/>
  <c r="B151" i="3"/>
  <c r="CO152" i="13" s="1"/>
  <c r="J150" i="3"/>
  <c r="CW151" i="13"/>
  <c r="F150" i="3"/>
  <c r="CS151" i="13" s="1"/>
  <c r="B150" i="3"/>
  <c r="CO151" i="13" s="1"/>
  <c r="D143" i="3"/>
  <c r="CQ144" i="13"/>
  <c r="D142" i="3"/>
  <c r="CQ143" i="13" s="1"/>
  <c r="D141" i="3"/>
  <c r="CQ142" i="13" s="1"/>
  <c r="D140" i="3"/>
  <c r="CQ141" i="13"/>
  <c r="D139" i="3"/>
  <c r="CQ140" i="13" s="1"/>
  <c r="D126" i="3"/>
  <c r="B126" i="3"/>
  <c r="CO127" i="13" s="1"/>
  <c r="J125" i="3"/>
  <c r="CW126" i="13" s="1"/>
  <c r="H125" i="3"/>
  <c r="CU126" i="13"/>
  <c r="F125" i="3"/>
  <c r="CS126" i="13" s="1"/>
  <c r="B125" i="3"/>
  <c r="CO126" i="13" s="1"/>
  <c r="J124" i="3"/>
  <c r="CW124" i="13"/>
  <c r="H124" i="3"/>
  <c r="CU124" i="13" s="1"/>
  <c r="F124" i="3"/>
  <c r="CS124" i="13" s="1"/>
  <c r="B124" i="3"/>
  <c r="CO124" i="13"/>
  <c r="J123" i="3"/>
  <c r="CW123" i="13" s="1"/>
  <c r="H123" i="3"/>
  <c r="CU123" i="13"/>
  <c r="F123" i="3"/>
  <c r="CS123" i="13"/>
  <c r="B123" i="3"/>
  <c r="CO123" i="13" s="1"/>
  <c r="J122" i="3"/>
  <c r="CW122" i="13" s="1"/>
  <c r="H122" i="3"/>
  <c r="CU122" i="13"/>
  <c r="F122" i="3"/>
  <c r="CS122" i="13" s="1"/>
  <c r="B122" i="3"/>
  <c r="CO122" i="13"/>
  <c r="J121" i="3"/>
  <c r="CW121" i="13"/>
  <c r="H121" i="3"/>
  <c r="CU121" i="13" s="1"/>
  <c r="F121" i="3"/>
  <c r="CS121" i="13" s="1"/>
  <c r="B121" i="3"/>
  <c r="CO121" i="13"/>
  <c r="J120" i="3"/>
  <c r="CW120" i="13" s="1"/>
  <c r="F120" i="3"/>
  <c r="CS120" i="13" s="1"/>
  <c r="B120" i="3"/>
  <c r="CO120" i="13"/>
  <c r="J119" i="3"/>
  <c r="CW119" i="13" s="1"/>
  <c r="H119" i="3"/>
  <c r="CU119" i="13" s="1"/>
  <c r="F119" i="3"/>
  <c r="CS119" i="13"/>
  <c r="B119" i="3"/>
  <c r="CO119" i="13" s="1"/>
  <c r="J118" i="3"/>
  <c r="CW118" i="13" s="1"/>
  <c r="H118" i="3"/>
  <c r="CU118" i="13"/>
  <c r="F118" i="3"/>
  <c r="CS118" i="13" s="1"/>
  <c r="B118" i="3"/>
  <c r="CO118" i="13"/>
  <c r="J117" i="3"/>
  <c r="CW117" i="13"/>
  <c r="F117" i="3"/>
  <c r="CS117" i="13" s="1"/>
  <c r="B117" i="3"/>
  <c r="CO117" i="13"/>
  <c r="D111" i="3"/>
  <c r="CQ111" i="13"/>
  <c r="B111" i="3"/>
  <c r="CO111" i="13" s="1"/>
  <c r="J110" i="3"/>
  <c r="CW110" i="13" s="1"/>
  <c r="H110" i="3"/>
  <c r="CU110" i="13"/>
  <c r="F110" i="3"/>
  <c r="CS110" i="13" s="1"/>
  <c r="B110" i="3"/>
  <c r="CO110" i="13" s="1"/>
  <c r="J109" i="3"/>
  <c r="CW109" i="13"/>
  <c r="H109" i="3"/>
  <c r="CU109" i="13" s="1"/>
  <c r="F109" i="3"/>
  <c r="CS109" i="13" s="1"/>
  <c r="B109" i="3"/>
  <c r="CO109" i="13"/>
  <c r="J108" i="3"/>
  <c r="CW108" i="13" s="1"/>
  <c r="H108" i="3"/>
  <c r="CU108" i="13"/>
  <c r="F108" i="3"/>
  <c r="CS108" i="13"/>
  <c r="B108" i="3"/>
  <c r="CO108" i="13" s="1"/>
  <c r="J107" i="3"/>
  <c r="CW107" i="13" s="1"/>
  <c r="H107" i="3"/>
  <c r="CU107" i="13"/>
  <c r="F107" i="3"/>
  <c r="CS107" i="13" s="1"/>
  <c r="B107" i="3"/>
  <c r="CO107" i="13"/>
  <c r="J106" i="3"/>
  <c r="CW106" i="13"/>
  <c r="F106" i="3"/>
  <c r="CS106" i="13" s="1"/>
  <c r="B106" i="3"/>
  <c r="CO106" i="13" s="1"/>
  <c r="J105" i="3"/>
  <c r="CW105" i="13"/>
  <c r="F105" i="3"/>
  <c r="CS105" i="13" s="1"/>
  <c r="B105" i="3"/>
  <c r="CO105" i="13" s="1"/>
  <c r="J104" i="3"/>
  <c r="CW104" i="13"/>
  <c r="F104" i="3"/>
  <c r="CS104" i="13" s="1"/>
  <c r="B104" i="3"/>
  <c r="CO104" i="13" s="1"/>
  <c r="J103" i="3"/>
  <c r="CW103" i="13"/>
  <c r="F103" i="3"/>
  <c r="CS103" i="13" s="1"/>
  <c r="B103" i="3"/>
  <c r="CO103" i="13"/>
  <c r="J102" i="3"/>
  <c r="CW102" i="13"/>
  <c r="F102" i="3"/>
  <c r="CS102" i="13" s="1"/>
  <c r="B102" i="3"/>
  <c r="CO102" i="13"/>
  <c r="D78" i="3"/>
  <c r="D63" i="3"/>
  <c r="CQ63" i="13" s="1"/>
  <c r="J77" i="3"/>
  <c r="CW77" i="13"/>
  <c r="J76" i="3"/>
  <c r="CW76" i="13" s="1"/>
  <c r="J75" i="3"/>
  <c r="CW75" i="13" s="1"/>
  <c r="J74" i="3"/>
  <c r="CW74" i="13"/>
  <c r="J73" i="3"/>
  <c r="CW73" i="13" s="1"/>
  <c r="J72" i="3"/>
  <c r="CW72" i="13" s="1"/>
  <c r="J71" i="3"/>
  <c r="CW71" i="13"/>
  <c r="J70" i="3"/>
  <c r="CW70" i="13" s="1"/>
  <c r="J69" i="3"/>
  <c r="CW69" i="13" s="1"/>
  <c r="H77" i="3"/>
  <c r="CU77" i="13"/>
  <c r="H76" i="3"/>
  <c r="CU76" i="13" s="1"/>
  <c r="H75" i="3"/>
  <c r="CU75" i="13" s="1"/>
  <c r="H74" i="3"/>
  <c r="CU74" i="13"/>
  <c r="H73" i="3"/>
  <c r="CU73" i="13" s="1"/>
  <c r="H71" i="3"/>
  <c r="CU71" i="13" s="1"/>
  <c r="H70" i="3"/>
  <c r="CU70" i="13"/>
  <c r="F77" i="3"/>
  <c r="CS77" i="13" s="1"/>
  <c r="F76" i="3"/>
  <c r="CS76" i="13" s="1"/>
  <c r="F75" i="3"/>
  <c r="CS75" i="13"/>
  <c r="F74" i="3"/>
  <c r="CS74" i="13" s="1"/>
  <c r="F73" i="3"/>
  <c r="CS73" i="13" s="1"/>
  <c r="F72" i="3"/>
  <c r="CS72" i="13"/>
  <c r="F71" i="3"/>
  <c r="CS71" i="13" s="1"/>
  <c r="F70" i="3"/>
  <c r="CS70" i="13" s="1"/>
  <c r="F69" i="3"/>
  <c r="CS69" i="13"/>
  <c r="J62" i="3"/>
  <c r="CW62" i="13" s="1"/>
  <c r="J61" i="3"/>
  <c r="CW61" i="13" s="1"/>
  <c r="J60" i="3"/>
  <c r="CW60" i="13"/>
  <c r="J59" i="3"/>
  <c r="CW59" i="13" s="1"/>
  <c r="J58" i="3"/>
  <c r="CW58" i="13" s="1"/>
  <c r="J57" i="3"/>
  <c r="CW57" i="13"/>
  <c r="J56" i="3"/>
  <c r="CW56" i="13" s="1"/>
  <c r="J55" i="3"/>
  <c r="CW55" i="13" s="1"/>
  <c r="J54" i="3"/>
  <c r="CW54" i="13"/>
  <c r="H62" i="3"/>
  <c r="CU62" i="13" s="1"/>
  <c r="H61" i="3"/>
  <c r="CU61" i="13" s="1"/>
  <c r="H60" i="3"/>
  <c r="CU60" i="13"/>
  <c r="H59" i="3"/>
  <c r="CU59" i="13" s="1"/>
  <c r="F62" i="3"/>
  <c r="CS62" i="13" s="1"/>
  <c r="F61" i="3"/>
  <c r="CS61" i="13"/>
  <c r="F60" i="3"/>
  <c r="CS60" i="13" s="1"/>
  <c r="F59" i="3"/>
  <c r="CS59" i="13" s="1"/>
  <c r="F58" i="3"/>
  <c r="CS58" i="13"/>
  <c r="F57" i="3"/>
  <c r="CS57" i="13" s="1"/>
  <c r="F56" i="3"/>
  <c r="CS56" i="13" s="1"/>
  <c r="F55" i="3"/>
  <c r="CS55" i="13"/>
  <c r="F54" i="3"/>
  <c r="CS54" i="13" s="1"/>
  <c r="D95" i="3"/>
  <c r="CQ95" i="13" s="1"/>
  <c r="D94" i="3"/>
  <c r="CQ94" i="13"/>
  <c r="D93" i="3"/>
  <c r="CQ93" i="13" s="1"/>
  <c r="D92" i="3"/>
  <c r="CQ92" i="13" s="1"/>
  <c r="B78" i="3"/>
  <c r="CO78" i="13"/>
  <c r="B77" i="3"/>
  <c r="CO77" i="13" s="1"/>
  <c r="B76" i="3"/>
  <c r="CO76" i="13" s="1"/>
  <c r="B75" i="3"/>
  <c r="CO75" i="13"/>
  <c r="B74" i="3"/>
  <c r="CO74" i="13" s="1"/>
  <c r="B73" i="3"/>
  <c r="CO73" i="13" s="1"/>
  <c r="B72" i="3"/>
  <c r="CO72" i="13"/>
  <c r="B71" i="3"/>
  <c r="CO71" i="13" s="1"/>
  <c r="B70" i="3"/>
  <c r="CO70" i="13" s="1"/>
  <c r="B69" i="3"/>
  <c r="CO69" i="13"/>
  <c r="B63" i="3"/>
  <c r="CO63" i="13" s="1"/>
  <c r="B62" i="3"/>
  <c r="CO62" i="13" s="1"/>
  <c r="B61" i="3"/>
  <c r="CO61" i="13"/>
  <c r="B60" i="3"/>
  <c r="CO60" i="13" s="1"/>
  <c r="B59" i="3"/>
  <c r="CO59" i="13" s="1"/>
  <c r="B58" i="3"/>
  <c r="CO58" i="13"/>
  <c r="B57" i="3"/>
  <c r="CO57" i="13" s="1"/>
  <c r="B56" i="3"/>
  <c r="CO56" i="13" s="1"/>
  <c r="B55" i="3"/>
  <c r="CO55" i="13"/>
  <c r="B54" i="3"/>
  <c r="CO54" i="13" s="1"/>
  <c r="J12" i="2"/>
  <c r="J48" i="2"/>
  <c r="J52" i="2"/>
  <c r="J64" i="2"/>
  <c r="J69" i="2"/>
  <c r="N12" i="2"/>
  <c r="N48" i="2"/>
  <c r="N52" i="2"/>
  <c r="N64" i="2"/>
  <c r="N69" i="2"/>
  <c r="R12" i="2"/>
  <c r="R48" i="2"/>
  <c r="R52" i="2"/>
  <c r="R64" i="2"/>
  <c r="R69" i="2"/>
  <c r="V12" i="2"/>
  <c r="V48" i="2"/>
  <c r="V52" i="2"/>
  <c r="V64" i="2"/>
  <c r="V69" i="2"/>
  <c r="Z12" i="2"/>
  <c r="Z48" i="2"/>
  <c r="Z52" i="2"/>
  <c r="Z64" i="2"/>
  <c r="Z69" i="2"/>
  <c r="AD12" i="2"/>
  <c r="AD48" i="2"/>
  <c r="AD52" i="2"/>
  <c r="AD71" i="2" s="1"/>
  <c r="H11" i="14" s="1"/>
  <c r="AD64" i="2"/>
  <c r="AD69" i="2"/>
  <c r="AH12" i="2"/>
  <c r="AH48" i="2"/>
  <c r="AH52" i="2"/>
  <c r="AH64" i="2"/>
  <c r="AH69" i="2"/>
  <c r="AL12" i="2"/>
  <c r="AL48" i="2"/>
  <c r="AL52" i="2"/>
  <c r="AL64" i="2"/>
  <c r="AL69" i="2"/>
  <c r="AP12" i="2"/>
  <c r="AP48" i="2"/>
  <c r="AP52" i="2"/>
  <c r="AP64" i="2"/>
  <c r="AP69" i="2"/>
  <c r="AT12" i="2"/>
  <c r="AT48" i="2"/>
  <c r="AT52" i="2"/>
  <c r="AT64" i="2"/>
  <c r="AT69" i="2"/>
  <c r="AX12" i="2"/>
  <c r="AX48" i="2"/>
  <c r="AX52" i="2"/>
  <c r="AX64" i="2"/>
  <c r="AX69" i="2"/>
  <c r="BB12" i="2"/>
  <c r="BB48" i="2"/>
  <c r="BB52" i="2"/>
  <c r="BB71" i="2" s="1"/>
  <c r="N11" i="14" s="1"/>
  <c r="BB64" i="2"/>
  <c r="BB69" i="2"/>
  <c r="BF12" i="2"/>
  <c r="BF48" i="2"/>
  <c r="BF52" i="2"/>
  <c r="BF64" i="2"/>
  <c r="BF69" i="2"/>
  <c r="BJ12" i="2"/>
  <c r="BJ48" i="2"/>
  <c r="BJ52" i="2"/>
  <c r="BJ64" i="2"/>
  <c r="BJ69" i="2"/>
  <c r="BN12" i="2"/>
  <c r="BN48" i="2"/>
  <c r="BN52" i="2"/>
  <c r="BN64" i="2"/>
  <c r="BN69" i="2"/>
  <c r="BR12" i="2"/>
  <c r="BR48" i="2"/>
  <c r="BR52" i="2"/>
  <c r="BR64" i="2"/>
  <c r="BR69" i="2"/>
  <c r="BV12" i="2"/>
  <c r="BV48" i="2"/>
  <c r="BV52" i="2"/>
  <c r="BV64" i="2"/>
  <c r="BV69" i="2"/>
  <c r="BZ12" i="2"/>
  <c r="BZ48" i="2"/>
  <c r="BZ52" i="2"/>
  <c r="BZ64" i="2"/>
  <c r="BZ69" i="2"/>
  <c r="CD12" i="2"/>
  <c r="CD48" i="2"/>
  <c r="CD52" i="2"/>
  <c r="CD64" i="2"/>
  <c r="CD69" i="2"/>
  <c r="CH12" i="2"/>
  <c r="CH48" i="2"/>
  <c r="CH52" i="2"/>
  <c r="CH64" i="2"/>
  <c r="CH69" i="2"/>
  <c r="F9" i="2"/>
  <c r="F10" i="2"/>
  <c r="F11" i="2"/>
  <c r="F32" i="2"/>
  <c r="F33" i="2"/>
  <c r="M8" i="2"/>
  <c r="Q8" i="2"/>
  <c r="U8" i="2"/>
  <c r="Y8" i="2"/>
  <c r="AC8" i="2"/>
  <c r="AG8" i="2"/>
  <c r="AK8" i="2"/>
  <c r="AO8" i="2"/>
  <c r="AS8" i="2"/>
  <c r="AW8" i="2"/>
  <c r="BA8" i="2"/>
  <c r="BE8" i="2"/>
  <c r="BI8" i="2"/>
  <c r="BM8" i="2"/>
  <c r="BQ8" i="2"/>
  <c r="BU8" i="2"/>
  <c r="BY8" i="2"/>
  <c r="CC8" i="2"/>
  <c r="CG8" i="2"/>
  <c r="CK8" i="2"/>
  <c r="M9" i="2"/>
  <c r="Q9" i="2"/>
  <c r="U9" i="2"/>
  <c r="Y9" i="2"/>
  <c r="AC9" i="2"/>
  <c r="AG9" i="2"/>
  <c r="AK9" i="2"/>
  <c r="AO9" i="2"/>
  <c r="AS9" i="2"/>
  <c r="AW9" i="2"/>
  <c r="BA9" i="2"/>
  <c r="BE9" i="2"/>
  <c r="BI9" i="2"/>
  <c r="BM9" i="2"/>
  <c r="BQ9" i="2"/>
  <c r="BU9" i="2"/>
  <c r="BY9" i="2"/>
  <c r="CC9" i="2"/>
  <c r="CG9" i="2"/>
  <c r="CK9" i="2"/>
  <c r="M10" i="2"/>
  <c r="Q10" i="2"/>
  <c r="U10" i="2"/>
  <c r="Y10" i="2"/>
  <c r="AC10" i="2"/>
  <c r="AG10" i="2"/>
  <c r="AK10" i="2"/>
  <c r="AO10" i="2"/>
  <c r="AS10" i="2"/>
  <c r="AW10" i="2"/>
  <c r="BA10" i="2"/>
  <c r="BE10" i="2"/>
  <c r="BI10" i="2"/>
  <c r="BM10" i="2"/>
  <c r="BQ10" i="2"/>
  <c r="BU10" i="2"/>
  <c r="BY10" i="2"/>
  <c r="CC10" i="2"/>
  <c r="CG10" i="2"/>
  <c r="CK10" i="2"/>
  <c r="M11" i="2"/>
  <c r="Q11" i="2"/>
  <c r="U11" i="2"/>
  <c r="Y11" i="2"/>
  <c r="AC11" i="2"/>
  <c r="AG11" i="2"/>
  <c r="AK11" i="2"/>
  <c r="AO11" i="2"/>
  <c r="AS11" i="2"/>
  <c r="AW11" i="2"/>
  <c r="BA11" i="2"/>
  <c r="BE11" i="2"/>
  <c r="BI11" i="2"/>
  <c r="BM11" i="2"/>
  <c r="BQ11" i="2"/>
  <c r="BU11" i="2"/>
  <c r="BY11" i="2"/>
  <c r="CC11" i="2"/>
  <c r="CG11" i="2"/>
  <c r="CK11" i="2"/>
  <c r="M12" i="2"/>
  <c r="Q12" i="2"/>
  <c r="BY12" i="2"/>
  <c r="M14" i="2"/>
  <c r="Q14" i="2"/>
  <c r="U14" i="2"/>
  <c r="Y14" i="2"/>
  <c r="AC14" i="2"/>
  <c r="AG14" i="2"/>
  <c r="AK14" i="2"/>
  <c r="AO14" i="2"/>
  <c r="AS14" i="2"/>
  <c r="AW14" i="2"/>
  <c r="BA14" i="2"/>
  <c r="BE14" i="2"/>
  <c r="BI14" i="2"/>
  <c r="BM14" i="2"/>
  <c r="BQ14" i="2"/>
  <c r="BU14" i="2"/>
  <c r="BY14" i="2"/>
  <c r="CC14" i="2"/>
  <c r="CG14" i="2"/>
  <c r="CK14" i="2"/>
  <c r="M15" i="2"/>
  <c r="Q15" i="2"/>
  <c r="U15" i="2"/>
  <c r="Y15" i="2"/>
  <c r="AC15" i="2"/>
  <c r="AG15" i="2"/>
  <c r="AK15" i="2"/>
  <c r="AO15" i="2"/>
  <c r="AS15" i="2"/>
  <c r="AW15" i="2"/>
  <c r="BA15" i="2"/>
  <c r="BE15" i="2"/>
  <c r="BI15" i="2"/>
  <c r="BM15" i="2"/>
  <c r="BQ15" i="2"/>
  <c r="BU15" i="2"/>
  <c r="BY15" i="2"/>
  <c r="CC15" i="2"/>
  <c r="CG15" i="2"/>
  <c r="CK15" i="2"/>
  <c r="M16" i="2"/>
  <c r="Q16" i="2"/>
  <c r="U16" i="2"/>
  <c r="Y16" i="2"/>
  <c r="AC16" i="2"/>
  <c r="AG16" i="2"/>
  <c r="AK16" i="2"/>
  <c r="AO16" i="2"/>
  <c r="AS16" i="2"/>
  <c r="AW16" i="2"/>
  <c r="BA16" i="2"/>
  <c r="BE16" i="2"/>
  <c r="BI16" i="2"/>
  <c r="BM16" i="2"/>
  <c r="BQ16" i="2"/>
  <c r="BU16" i="2"/>
  <c r="BY16" i="2"/>
  <c r="CC16" i="2"/>
  <c r="CG16" i="2"/>
  <c r="CK16" i="2"/>
  <c r="M17" i="2"/>
  <c r="Q17" i="2"/>
  <c r="U17" i="2"/>
  <c r="Y17" i="2"/>
  <c r="AC17" i="2"/>
  <c r="AG17" i="2"/>
  <c r="AK17" i="2"/>
  <c r="AO17" i="2"/>
  <c r="AS17" i="2"/>
  <c r="AW17" i="2"/>
  <c r="BA17" i="2"/>
  <c r="BE17" i="2"/>
  <c r="BI17" i="2"/>
  <c r="BM17" i="2"/>
  <c r="BQ17" i="2"/>
  <c r="BU17" i="2"/>
  <c r="BY17" i="2"/>
  <c r="CC17" i="2"/>
  <c r="CG17" i="2"/>
  <c r="CK17" i="2"/>
  <c r="M18" i="2"/>
  <c r="Q18" i="2"/>
  <c r="U18" i="2"/>
  <c r="Y18" i="2"/>
  <c r="AC18" i="2"/>
  <c r="AG18" i="2"/>
  <c r="AK18" i="2"/>
  <c r="AO18" i="2"/>
  <c r="AS18" i="2"/>
  <c r="AW18" i="2"/>
  <c r="BA18" i="2"/>
  <c r="BE18" i="2"/>
  <c r="BI18" i="2"/>
  <c r="BM18" i="2"/>
  <c r="BQ18" i="2"/>
  <c r="BU18" i="2"/>
  <c r="BY18" i="2"/>
  <c r="CC18" i="2"/>
  <c r="CG18" i="2"/>
  <c r="CK18" i="2"/>
  <c r="M19" i="2"/>
  <c r="Q19" i="2"/>
  <c r="U19" i="2"/>
  <c r="Y19" i="2"/>
  <c r="AC19" i="2"/>
  <c r="AG19" i="2"/>
  <c r="AK19" i="2"/>
  <c r="AO19" i="2"/>
  <c r="AS19" i="2"/>
  <c r="AW19" i="2"/>
  <c r="BA19" i="2"/>
  <c r="BE19" i="2"/>
  <c r="BI19" i="2"/>
  <c r="BM19" i="2"/>
  <c r="BQ19" i="2"/>
  <c r="BU19" i="2"/>
  <c r="BY19" i="2"/>
  <c r="CC19" i="2"/>
  <c r="CG19" i="2"/>
  <c r="CK19" i="2"/>
  <c r="M20" i="2"/>
  <c r="Q20" i="2"/>
  <c r="U20" i="2"/>
  <c r="Y20" i="2"/>
  <c r="AC20" i="2"/>
  <c r="AG20" i="2"/>
  <c r="AK20" i="2"/>
  <c r="AO20" i="2"/>
  <c r="AS20" i="2"/>
  <c r="AW20" i="2"/>
  <c r="BA20" i="2"/>
  <c r="BE20" i="2"/>
  <c r="BI20" i="2"/>
  <c r="BM20" i="2"/>
  <c r="BQ20" i="2"/>
  <c r="BU20" i="2"/>
  <c r="BY20" i="2"/>
  <c r="CC20" i="2"/>
  <c r="CG20" i="2"/>
  <c r="CK20" i="2"/>
  <c r="M21" i="2"/>
  <c r="Q21" i="2"/>
  <c r="U21" i="2"/>
  <c r="Y21" i="2"/>
  <c r="AC21" i="2"/>
  <c r="AG21" i="2"/>
  <c r="AK21" i="2"/>
  <c r="AO21" i="2"/>
  <c r="AS21" i="2"/>
  <c r="AW21" i="2"/>
  <c r="BA21" i="2"/>
  <c r="BE21" i="2"/>
  <c r="BI21" i="2"/>
  <c r="BM21" i="2"/>
  <c r="BQ21" i="2"/>
  <c r="BU21" i="2"/>
  <c r="BY21" i="2"/>
  <c r="CC21" i="2"/>
  <c r="CG21" i="2"/>
  <c r="CK21" i="2"/>
  <c r="M22" i="2"/>
  <c r="Q22" i="2"/>
  <c r="U22" i="2"/>
  <c r="Y22" i="2"/>
  <c r="AC22" i="2"/>
  <c r="AG22" i="2"/>
  <c r="AK22" i="2"/>
  <c r="AO22" i="2"/>
  <c r="AS22" i="2"/>
  <c r="AW22" i="2"/>
  <c r="BA22" i="2"/>
  <c r="BE22" i="2"/>
  <c r="BI22" i="2"/>
  <c r="BM22" i="2"/>
  <c r="BQ22" i="2"/>
  <c r="BU22" i="2"/>
  <c r="BY22" i="2"/>
  <c r="CC22" i="2"/>
  <c r="CG22" i="2"/>
  <c r="CK22" i="2"/>
  <c r="M23" i="2"/>
  <c r="Q23" i="2"/>
  <c r="U23" i="2"/>
  <c r="Y23" i="2"/>
  <c r="AC23" i="2"/>
  <c r="AG23" i="2"/>
  <c r="AK23" i="2"/>
  <c r="AO23" i="2"/>
  <c r="AS23" i="2"/>
  <c r="AW23" i="2"/>
  <c r="BA23" i="2"/>
  <c r="BE23" i="2"/>
  <c r="BI23" i="2"/>
  <c r="BM23" i="2"/>
  <c r="BQ23" i="2"/>
  <c r="BU23" i="2"/>
  <c r="BY23" i="2"/>
  <c r="CC23" i="2"/>
  <c r="CG23" i="2"/>
  <c r="CK23" i="2"/>
  <c r="M24" i="2"/>
  <c r="Q24" i="2"/>
  <c r="U24" i="2"/>
  <c r="Y24" i="2"/>
  <c r="AC24" i="2"/>
  <c r="AG24" i="2"/>
  <c r="AK24" i="2"/>
  <c r="AO24" i="2"/>
  <c r="AS24" i="2"/>
  <c r="AW24" i="2"/>
  <c r="BA24" i="2"/>
  <c r="BE24" i="2"/>
  <c r="BI24" i="2"/>
  <c r="BM24" i="2"/>
  <c r="BQ24" i="2"/>
  <c r="BU24" i="2"/>
  <c r="BY24" i="2"/>
  <c r="CC24" i="2"/>
  <c r="CG24" i="2"/>
  <c r="CK24" i="2"/>
  <c r="M25" i="2"/>
  <c r="Q25" i="2"/>
  <c r="U25" i="2"/>
  <c r="Y25" i="2"/>
  <c r="AC25" i="2"/>
  <c r="AG25" i="2"/>
  <c r="AK25" i="2"/>
  <c r="AO25" i="2"/>
  <c r="AS25" i="2"/>
  <c r="AW25" i="2"/>
  <c r="BA25" i="2"/>
  <c r="BE25" i="2"/>
  <c r="BI25" i="2"/>
  <c r="BM25" i="2"/>
  <c r="BQ25" i="2"/>
  <c r="BU25" i="2"/>
  <c r="BY25" i="2"/>
  <c r="CC25" i="2"/>
  <c r="CG25" i="2"/>
  <c r="CK25" i="2"/>
  <c r="M26" i="2"/>
  <c r="Q26" i="2"/>
  <c r="U26" i="2"/>
  <c r="Y26" i="2"/>
  <c r="AC26" i="2"/>
  <c r="AG26" i="2"/>
  <c r="AK26" i="2"/>
  <c r="AO26" i="2"/>
  <c r="AS26" i="2"/>
  <c r="AW26" i="2"/>
  <c r="BA26" i="2"/>
  <c r="BE26" i="2"/>
  <c r="BI26" i="2"/>
  <c r="BM26" i="2"/>
  <c r="BQ26" i="2"/>
  <c r="BU26" i="2"/>
  <c r="BY26" i="2"/>
  <c r="CC26" i="2"/>
  <c r="CG26" i="2"/>
  <c r="CK26" i="2"/>
  <c r="M27" i="2"/>
  <c r="Q27" i="2"/>
  <c r="U27" i="2"/>
  <c r="Y27" i="2"/>
  <c r="AC27" i="2"/>
  <c r="AG27" i="2"/>
  <c r="AK27" i="2"/>
  <c r="AO27" i="2"/>
  <c r="AS27" i="2"/>
  <c r="AW27" i="2"/>
  <c r="BA27" i="2"/>
  <c r="BE27" i="2"/>
  <c r="BI27" i="2"/>
  <c r="BM27" i="2"/>
  <c r="BQ27" i="2"/>
  <c r="BU27" i="2"/>
  <c r="BY27" i="2"/>
  <c r="CC27" i="2"/>
  <c r="CG27" i="2"/>
  <c r="CK27" i="2"/>
  <c r="M28" i="2"/>
  <c r="Q28" i="2"/>
  <c r="U28" i="2"/>
  <c r="Y28" i="2"/>
  <c r="AC28" i="2"/>
  <c r="AG28" i="2"/>
  <c r="AK28" i="2"/>
  <c r="AO28" i="2"/>
  <c r="AS28" i="2"/>
  <c r="AW28" i="2"/>
  <c r="BA28" i="2"/>
  <c r="BE28" i="2"/>
  <c r="BI28" i="2"/>
  <c r="BM28" i="2"/>
  <c r="BQ28" i="2"/>
  <c r="BU28" i="2"/>
  <c r="BY28" i="2"/>
  <c r="CC28" i="2"/>
  <c r="CG28" i="2"/>
  <c r="CK28" i="2"/>
  <c r="M29" i="2"/>
  <c r="Q29" i="2"/>
  <c r="U29" i="2"/>
  <c r="Y29" i="2"/>
  <c r="AC29" i="2"/>
  <c r="AG29" i="2"/>
  <c r="AK29" i="2"/>
  <c r="AO29" i="2"/>
  <c r="AS29" i="2"/>
  <c r="AW29" i="2"/>
  <c r="BA29" i="2"/>
  <c r="BE29" i="2"/>
  <c r="BI29" i="2"/>
  <c r="BM29" i="2"/>
  <c r="BQ29" i="2"/>
  <c r="BU29" i="2"/>
  <c r="BY29" i="2"/>
  <c r="CC29" i="2"/>
  <c r="CG29" i="2"/>
  <c r="CK29" i="2"/>
  <c r="M30" i="2"/>
  <c r="Q30" i="2"/>
  <c r="U30" i="2"/>
  <c r="Y30" i="2"/>
  <c r="AC30" i="2"/>
  <c r="AG30" i="2"/>
  <c r="AK30" i="2"/>
  <c r="AO30" i="2"/>
  <c r="AS30" i="2"/>
  <c r="AW30" i="2"/>
  <c r="BA30" i="2"/>
  <c r="BE30" i="2"/>
  <c r="BI30" i="2"/>
  <c r="BM30" i="2"/>
  <c r="BQ30" i="2"/>
  <c r="BU30" i="2"/>
  <c r="BY30" i="2"/>
  <c r="CC30" i="2"/>
  <c r="CG30" i="2"/>
  <c r="CK30" i="2"/>
  <c r="M31" i="2"/>
  <c r="Q31" i="2"/>
  <c r="U31" i="2"/>
  <c r="Y31" i="2"/>
  <c r="AC31" i="2"/>
  <c r="AG31" i="2"/>
  <c r="AK31" i="2"/>
  <c r="AO31" i="2"/>
  <c r="AS31" i="2"/>
  <c r="AW31" i="2"/>
  <c r="BA31" i="2"/>
  <c r="BE31" i="2"/>
  <c r="BI31" i="2"/>
  <c r="BM31" i="2"/>
  <c r="BQ31" i="2"/>
  <c r="BU31" i="2"/>
  <c r="BY31" i="2"/>
  <c r="CC31" i="2"/>
  <c r="CG31" i="2"/>
  <c r="CK31" i="2"/>
  <c r="M32" i="2"/>
  <c r="Q32" i="2"/>
  <c r="U32" i="2"/>
  <c r="Y32" i="2"/>
  <c r="AC32" i="2"/>
  <c r="AG32" i="2"/>
  <c r="AK32" i="2"/>
  <c r="AO32" i="2"/>
  <c r="AS32" i="2"/>
  <c r="AW32" i="2"/>
  <c r="BA32" i="2"/>
  <c r="BE32" i="2"/>
  <c r="BI32" i="2"/>
  <c r="BM32" i="2"/>
  <c r="BQ32" i="2"/>
  <c r="BU32" i="2"/>
  <c r="BY32" i="2"/>
  <c r="CC32" i="2"/>
  <c r="CG32" i="2"/>
  <c r="CK32" i="2"/>
  <c r="M33" i="2"/>
  <c r="Q33" i="2"/>
  <c r="U33" i="2"/>
  <c r="Y33" i="2"/>
  <c r="AC33" i="2"/>
  <c r="AG33" i="2"/>
  <c r="AK33" i="2"/>
  <c r="AO33" i="2"/>
  <c r="AS33" i="2"/>
  <c r="AW33" i="2"/>
  <c r="BA33" i="2"/>
  <c r="BE33" i="2"/>
  <c r="BI33" i="2"/>
  <c r="BM33" i="2"/>
  <c r="BQ33" i="2"/>
  <c r="BU33" i="2"/>
  <c r="BY33" i="2"/>
  <c r="CC33" i="2"/>
  <c r="CG33" i="2"/>
  <c r="CK33" i="2"/>
  <c r="M34" i="2"/>
  <c r="Q34" i="2"/>
  <c r="U34" i="2"/>
  <c r="Y34" i="2"/>
  <c r="AC34" i="2"/>
  <c r="AG34" i="2"/>
  <c r="AK34" i="2"/>
  <c r="AO34" i="2"/>
  <c r="AS34" i="2"/>
  <c r="AW34" i="2"/>
  <c r="BA34" i="2"/>
  <c r="BE34" i="2"/>
  <c r="BI34" i="2"/>
  <c r="BM34" i="2"/>
  <c r="BQ34" i="2"/>
  <c r="BU34" i="2"/>
  <c r="BY34" i="2"/>
  <c r="CC34" i="2"/>
  <c r="CG34" i="2"/>
  <c r="CK34" i="2"/>
  <c r="M35" i="2"/>
  <c r="Q35" i="2"/>
  <c r="U35" i="2"/>
  <c r="Y35" i="2"/>
  <c r="AC35" i="2"/>
  <c r="AG35" i="2"/>
  <c r="AK35" i="2"/>
  <c r="AO35" i="2"/>
  <c r="AS35" i="2"/>
  <c r="AW35" i="2"/>
  <c r="BA35" i="2"/>
  <c r="BE35" i="2"/>
  <c r="BI35" i="2"/>
  <c r="BM35" i="2"/>
  <c r="BQ35" i="2"/>
  <c r="BU35" i="2"/>
  <c r="BY35" i="2"/>
  <c r="CC35" i="2"/>
  <c r="CG35" i="2"/>
  <c r="CK35" i="2"/>
  <c r="M36" i="2"/>
  <c r="Q36" i="2"/>
  <c r="U36" i="2"/>
  <c r="Y36" i="2"/>
  <c r="AC36" i="2"/>
  <c r="AG36" i="2"/>
  <c r="AK36" i="2"/>
  <c r="AO36" i="2"/>
  <c r="AS36" i="2"/>
  <c r="AW36" i="2"/>
  <c r="BA36" i="2"/>
  <c r="BE36" i="2"/>
  <c r="BI36" i="2"/>
  <c r="BM36" i="2"/>
  <c r="BQ36" i="2"/>
  <c r="BU36" i="2"/>
  <c r="BY36" i="2"/>
  <c r="CC36" i="2"/>
  <c r="CG36" i="2"/>
  <c r="CK36" i="2"/>
  <c r="M37" i="2"/>
  <c r="Q37" i="2"/>
  <c r="U37" i="2"/>
  <c r="Y37" i="2"/>
  <c r="AC37" i="2"/>
  <c r="AG37" i="2"/>
  <c r="AK37" i="2"/>
  <c r="AO37" i="2"/>
  <c r="AS37" i="2"/>
  <c r="AW37" i="2"/>
  <c r="BA37" i="2"/>
  <c r="BE37" i="2"/>
  <c r="BI37" i="2"/>
  <c r="BM37" i="2"/>
  <c r="BQ37" i="2"/>
  <c r="BU37" i="2"/>
  <c r="BY37" i="2"/>
  <c r="CC37" i="2"/>
  <c r="CG37" i="2"/>
  <c r="CK37" i="2"/>
  <c r="M38" i="2"/>
  <c r="Q38" i="2"/>
  <c r="U38" i="2"/>
  <c r="Y38" i="2"/>
  <c r="AC38" i="2"/>
  <c r="AG38" i="2"/>
  <c r="AK38" i="2"/>
  <c r="AO38" i="2"/>
  <c r="AS38" i="2"/>
  <c r="AW38" i="2"/>
  <c r="BA38" i="2"/>
  <c r="BE38" i="2"/>
  <c r="BI38" i="2"/>
  <c r="BM38" i="2"/>
  <c r="BQ38" i="2"/>
  <c r="BU38" i="2"/>
  <c r="BY38" i="2"/>
  <c r="CC38" i="2"/>
  <c r="CG38" i="2"/>
  <c r="CK38" i="2"/>
  <c r="M45" i="2"/>
  <c r="Q45" i="2"/>
  <c r="U45" i="2"/>
  <c r="Y45" i="2"/>
  <c r="AC45" i="2"/>
  <c r="AG45" i="2"/>
  <c r="AK45" i="2"/>
  <c r="AO45" i="2"/>
  <c r="AS45" i="2"/>
  <c r="AW45" i="2"/>
  <c r="BA45" i="2"/>
  <c r="BE45" i="2"/>
  <c r="BI45" i="2"/>
  <c r="BM45" i="2"/>
  <c r="BQ45" i="2"/>
  <c r="BU45" i="2"/>
  <c r="BY45" i="2"/>
  <c r="CC45" i="2"/>
  <c r="CG45" i="2"/>
  <c r="CK45" i="2"/>
  <c r="M46" i="2"/>
  <c r="Q46" i="2"/>
  <c r="U46" i="2"/>
  <c r="Y46" i="2"/>
  <c r="AC46" i="2"/>
  <c r="AG46" i="2"/>
  <c r="AK46" i="2"/>
  <c r="AO46" i="2"/>
  <c r="AS46" i="2"/>
  <c r="AW46" i="2"/>
  <c r="BA46" i="2"/>
  <c r="BE46" i="2"/>
  <c r="BI46" i="2"/>
  <c r="BM46" i="2"/>
  <c r="BQ46" i="2"/>
  <c r="BU46" i="2"/>
  <c r="BY46" i="2"/>
  <c r="CC46" i="2"/>
  <c r="CG46" i="2"/>
  <c r="CK46" i="2"/>
  <c r="M47" i="2"/>
  <c r="Q47" i="2"/>
  <c r="U47" i="2"/>
  <c r="Y47" i="2"/>
  <c r="AC47" i="2"/>
  <c r="AG47" i="2"/>
  <c r="AK47" i="2"/>
  <c r="AO47" i="2"/>
  <c r="AS47" i="2"/>
  <c r="AW47" i="2"/>
  <c r="BA47" i="2"/>
  <c r="BE47" i="2"/>
  <c r="BI47" i="2"/>
  <c r="BM47" i="2"/>
  <c r="BQ47" i="2"/>
  <c r="BU47" i="2"/>
  <c r="BY47" i="2"/>
  <c r="CC47" i="2"/>
  <c r="CG47" i="2"/>
  <c r="CK47" i="2"/>
  <c r="AS48" i="2"/>
  <c r="M50" i="2"/>
  <c r="Q50" i="2"/>
  <c r="U50" i="2"/>
  <c r="Y50" i="2"/>
  <c r="AC50" i="2"/>
  <c r="AG50" i="2"/>
  <c r="AK50" i="2"/>
  <c r="AO50" i="2"/>
  <c r="AS50" i="2"/>
  <c r="AW50" i="2"/>
  <c r="BA50" i="2"/>
  <c r="BE50" i="2"/>
  <c r="BI50" i="2"/>
  <c r="BM50" i="2"/>
  <c r="BQ50" i="2"/>
  <c r="BU50" i="2"/>
  <c r="BY50" i="2"/>
  <c r="CC50" i="2"/>
  <c r="CG50" i="2"/>
  <c r="CK50" i="2"/>
  <c r="M52" i="2"/>
  <c r="AG52" i="2"/>
  <c r="AW52" i="2"/>
  <c r="BI52" i="2"/>
  <c r="BU52" i="2"/>
  <c r="CC52" i="2"/>
  <c r="M54" i="2"/>
  <c r="Q54" i="2"/>
  <c r="U54" i="2"/>
  <c r="Y54" i="2"/>
  <c r="AC54" i="2"/>
  <c r="AG54" i="2"/>
  <c r="AK54" i="2"/>
  <c r="AO54" i="2"/>
  <c r="AS54" i="2"/>
  <c r="AW54" i="2"/>
  <c r="BA54" i="2"/>
  <c r="BE54" i="2"/>
  <c r="BI54" i="2"/>
  <c r="BM54" i="2"/>
  <c r="BQ54" i="2"/>
  <c r="BU54" i="2"/>
  <c r="BY54" i="2"/>
  <c r="CC54" i="2"/>
  <c r="CG54" i="2"/>
  <c r="CK54" i="2"/>
  <c r="M55" i="2"/>
  <c r="Q55" i="2"/>
  <c r="U55" i="2"/>
  <c r="Y55" i="2"/>
  <c r="AC55" i="2"/>
  <c r="AG55" i="2"/>
  <c r="AK55" i="2"/>
  <c r="AO55" i="2"/>
  <c r="AS55" i="2"/>
  <c r="AW55" i="2"/>
  <c r="BA55" i="2"/>
  <c r="BE55" i="2"/>
  <c r="BI55" i="2"/>
  <c r="BM55" i="2"/>
  <c r="BQ55" i="2"/>
  <c r="BU55" i="2"/>
  <c r="BY55" i="2"/>
  <c r="CC55" i="2"/>
  <c r="CG55" i="2"/>
  <c r="CK55" i="2"/>
  <c r="M56" i="2"/>
  <c r="Q56" i="2"/>
  <c r="U56" i="2"/>
  <c r="Y56" i="2"/>
  <c r="AC56" i="2"/>
  <c r="AG56" i="2"/>
  <c r="AK56" i="2"/>
  <c r="AO56" i="2"/>
  <c r="AS56" i="2"/>
  <c r="AW56" i="2"/>
  <c r="BA56" i="2"/>
  <c r="BE56" i="2"/>
  <c r="BI56" i="2"/>
  <c r="BM56" i="2"/>
  <c r="BQ56" i="2"/>
  <c r="BU56" i="2"/>
  <c r="BY56" i="2"/>
  <c r="CC56" i="2"/>
  <c r="CG56" i="2"/>
  <c r="CK56" i="2"/>
  <c r="M57" i="2"/>
  <c r="Q57" i="2"/>
  <c r="U57" i="2"/>
  <c r="Y57" i="2"/>
  <c r="AC57" i="2"/>
  <c r="AG57" i="2"/>
  <c r="AK57" i="2"/>
  <c r="AO57" i="2"/>
  <c r="AS57" i="2"/>
  <c r="AW57" i="2"/>
  <c r="BA57" i="2"/>
  <c r="BE57" i="2"/>
  <c r="BI57" i="2"/>
  <c r="BM57" i="2"/>
  <c r="BQ57" i="2"/>
  <c r="BU57" i="2"/>
  <c r="BY57" i="2"/>
  <c r="CC57" i="2"/>
  <c r="CG57" i="2"/>
  <c r="CK57" i="2"/>
  <c r="M58" i="2"/>
  <c r="Q58" i="2"/>
  <c r="U58" i="2"/>
  <c r="Y58" i="2"/>
  <c r="AC58" i="2"/>
  <c r="AG58" i="2"/>
  <c r="AK58" i="2"/>
  <c r="AO58" i="2"/>
  <c r="AS58" i="2"/>
  <c r="AW58" i="2"/>
  <c r="BA58" i="2"/>
  <c r="BE58" i="2"/>
  <c r="BI58" i="2"/>
  <c r="BM58" i="2"/>
  <c r="BQ58" i="2"/>
  <c r="BU58" i="2"/>
  <c r="BY58" i="2"/>
  <c r="CC58" i="2"/>
  <c r="CG58" i="2"/>
  <c r="M59" i="2"/>
  <c r="Q59" i="2"/>
  <c r="U59" i="2"/>
  <c r="Y59" i="2"/>
  <c r="AC59" i="2"/>
  <c r="AG59" i="2"/>
  <c r="AK59" i="2"/>
  <c r="AO59" i="2"/>
  <c r="AS59" i="2"/>
  <c r="AW59" i="2"/>
  <c r="BA59" i="2"/>
  <c r="BE59" i="2"/>
  <c r="BI59" i="2"/>
  <c r="BM59" i="2"/>
  <c r="BQ59" i="2"/>
  <c r="BU59" i="2"/>
  <c r="BY59" i="2"/>
  <c r="CC59" i="2"/>
  <c r="CG59" i="2"/>
  <c r="CK59" i="2"/>
  <c r="M60" i="2"/>
  <c r="I60" i="2" s="1"/>
  <c r="Q60" i="2"/>
  <c r="U60" i="2"/>
  <c r="Y60" i="2"/>
  <c r="AC60" i="2"/>
  <c r="AG60" i="2"/>
  <c r="AK60" i="2"/>
  <c r="AO60" i="2"/>
  <c r="AS60" i="2"/>
  <c r="AW60" i="2"/>
  <c r="BA60" i="2"/>
  <c r="BE60" i="2"/>
  <c r="BI60" i="2"/>
  <c r="BM60" i="2"/>
  <c r="BQ60" i="2"/>
  <c r="BU60" i="2"/>
  <c r="BY60" i="2"/>
  <c r="CC60" i="2"/>
  <c r="CG60" i="2"/>
  <c r="CK60" i="2"/>
  <c r="M61" i="2"/>
  <c r="Q61" i="2"/>
  <c r="U61" i="2"/>
  <c r="Y61" i="2"/>
  <c r="AC61" i="2"/>
  <c r="AG61" i="2"/>
  <c r="AK61" i="2"/>
  <c r="AO61" i="2"/>
  <c r="AS61" i="2"/>
  <c r="AW61" i="2"/>
  <c r="BA61" i="2"/>
  <c r="BE61" i="2"/>
  <c r="BI61" i="2"/>
  <c r="BM61" i="2"/>
  <c r="BQ61" i="2"/>
  <c r="BU61" i="2"/>
  <c r="BY61" i="2"/>
  <c r="CC61" i="2"/>
  <c r="CG61" i="2"/>
  <c r="CK61" i="2"/>
  <c r="M62" i="2"/>
  <c r="Q62" i="2"/>
  <c r="U62" i="2"/>
  <c r="Y62" i="2"/>
  <c r="AC62" i="2"/>
  <c r="AG62" i="2"/>
  <c r="AK62" i="2"/>
  <c r="AO62" i="2"/>
  <c r="AS62" i="2"/>
  <c r="AW62" i="2"/>
  <c r="BA62" i="2"/>
  <c r="BE62" i="2"/>
  <c r="BI62" i="2"/>
  <c r="BM62" i="2"/>
  <c r="BQ62" i="2"/>
  <c r="BU62" i="2"/>
  <c r="BY62" i="2"/>
  <c r="CC62" i="2"/>
  <c r="CG62" i="2"/>
  <c r="CK62" i="2"/>
  <c r="M63" i="2"/>
  <c r="Q63" i="2"/>
  <c r="U63" i="2"/>
  <c r="Y63" i="2"/>
  <c r="AC63" i="2"/>
  <c r="AG63" i="2"/>
  <c r="AK63" i="2"/>
  <c r="AO63" i="2"/>
  <c r="AS63" i="2"/>
  <c r="AW63" i="2"/>
  <c r="BA63" i="2"/>
  <c r="BE63" i="2"/>
  <c r="BI63" i="2"/>
  <c r="BM63" i="2"/>
  <c r="BQ63" i="2"/>
  <c r="BU63" i="2"/>
  <c r="BY63" i="2"/>
  <c r="CC63" i="2"/>
  <c r="CG63" i="2"/>
  <c r="CK63" i="2"/>
  <c r="Q64" i="2"/>
  <c r="AS64" i="2"/>
  <c r="BA64" i="2"/>
  <c r="BU64" i="2"/>
  <c r="BY64" i="2"/>
  <c r="M66" i="2"/>
  <c r="Q66" i="2"/>
  <c r="U66" i="2"/>
  <c r="Y66" i="2"/>
  <c r="AC66" i="2"/>
  <c r="AG66" i="2"/>
  <c r="AK66" i="2"/>
  <c r="AO66" i="2"/>
  <c r="AS66" i="2"/>
  <c r="AW66" i="2"/>
  <c r="BA66" i="2"/>
  <c r="BE66" i="2"/>
  <c r="BI66" i="2"/>
  <c r="BM66" i="2"/>
  <c r="BQ66" i="2"/>
  <c r="BU66" i="2"/>
  <c r="BY66" i="2"/>
  <c r="CC66" i="2"/>
  <c r="CG66" i="2"/>
  <c r="CK66" i="2"/>
  <c r="M67" i="2"/>
  <c r="Q67" i="2"/>
  <c r="U67" i="2"/>
  <c r="Y67" i="2"/>
  <c r="AC67" i="2"/>
  <c r="AG67" i="2"/>
  <c r="AK67" i="2"/>
  <c r="AO67" i="2"/>
  <c r="AS67" i="2"/>
  <c r="AW67" i="2"/>
  <c r="BA67" i="2"/>
  <c r="BE67" i="2"/>
  <c r="BI67" i="2"/>
  <c r="BM67" i="2"/>
  <c r="BQ67" i="2"/>
  <c r="BU67" i="2"/>
  <c r="BY67" i="2"/>
  <c r="CC67" i="2"/>
  <c r="CG67" i="2"/>
  <c r="CK67" i="2"/>
  <c r="M68" i="2"/>
  <c r="Q68" i="2"/>
  <c r="U68" i="2"/>
  <c r="Y68" i="2"/>
  <c r="AC68" i="2"/>
  <c r="AG68" i="2"/>
  <c r="AK68" i="2"/>
  <c r="AO68" i="2"/>
  <c r="AS68" i="2"/>
  <c r="AW68" i="2"/>
  <c r="BA68" i="2"/>
  <c r="BE68" i="2"/>
  <c r="BI68" i="2"/>
  <c r="BM68" i="2"/>
  <c r="BQ68" i="2"/>
  <c r="BU68" i="2"/>
  <c r="BY68" i="2"/>
  <c r="CC68" i="2"/>
  <c r="CG68" i="2"/>
  <c r="CK68" i="2"/>
  <c r="U69" i="2"/>
  <c r="AS69" i="2"/>
  <c r="BA69" i="2"/>
  <c r="CC69" i="2"/>
  <c r="H8" i="2"/>
  <c r="H9" i="2"/>
  <c r="H10" i="2"/>
  <c r="H11" i="2"/>
  <c r="H14" i="2"/>
  <c r="H15" i="2"/>
  <c r="H16" i="2"/>
  <c r="H17" i="2"/>
  <c r="H18" i="2"/>
  <c r="H19" i="2"/>
  <c r="H20" i="2"/>
  <c r="H21" i="2"/>
  <c r="H22" i="2"/>
  <c r="H23" i="2"/>
  <c r="H24" i="2"/>
  <c r="H25" i="2"/>
  <c r="H26" i="2"/>
  <c r="H27" i="2"/>
  <c r="H28" i="2"/>
  <c r="H29" i="2"/>
  <c r="H30" i="2"/>
  <c r="H31" i="2"/>
  <c r="H32" i="2"/>
  <c r="H33" i="2"/>
  <c r="H34" i="2"/>
  <c r="H35" i="2"/>
  <c r="H36" i="2"/>
  <c r="H37" i="2"/>
  <c r="H38" i="2"/>
  <c r="H45" i="2"/>
  <c r="H46" i="2"/>
  <c r="H47" i="2"/>
  <c r="H50" i="2"/>
  <c r="H51" i="2"/>
  <c r="H54" i="2"/>
  <c r="H55" i="2"/>
  <c r="H56" i="2"/>
  <c r="H57" i="2"/>
  <c r="H58" i="2"/>
  <c r="H59" i="2"/>
  <c r="H60" i="2"/>
  <c r="H61" i="2"/>
  <c r="H62" i="2"/>
  <c r="H63" i="2"/>
  <c r="H66" i="2"/>
  <c r="H67" i="2"/>
  <c r="H68" i="2"/>
  <c r="G14" i="2"/>
  <c r="G15" i="2"/>
  <c r="G16" i="2"/>
  <c r="G17" i="2"/>
  <c r="G18" i="2"/>
  <c r="G19" i="2"/>
  <c r="G20" i="2"/>
  <c r="G21" i="2"/>
  <c r="G22" i="2"/>
  <c r="G23" i="2"/>
  <c r="G24" i="2"/>
  <c r="G25" i="2"/>
  <c r="G26" i="2"/>
  <c r="G27" i="2"/>
  <c r="G28" i="2"/>
  <c r="G29" i="2"/>
  <c r="G30" i="2"/>
  <c r="G31" i="2"/>
  <c r="G32" i="2"/>
  <c r="G33" i="2"/>
  <c r="G34" i="2"/>
  <c r="G35" i="2"/>
  <c r="G36" i="2"/>
  <c r="G37" i="2"/>
  <c r="G38" i="2"/>
  <c r="G45" i="2"/>
  <c r="G46" i="2"/>
  <c r="G47" i="2"/>
  <c r="G50" i="2"/>
  <c r="G51" i="2"/>
  <c r="G54" i="2"/>
  <c r="G55" i="2"/>
  <c r="G56" i="2"/>
  <c r="G57" i="2"/>
  <c r="G58" i="2"/>
  <c r="G59" i="2"/>
  <c r="G60" i="2"/>
  <c r="G61" i="2"/>
  <c r="G62" i="2"/>
  <c r="G63" i="2"/>
  <c r="G66" i="2"/>
  <c r="G67" i="2"/>
  <c r="G68" i="2"/>
  <c r="M7" i="2"/>
  <c r="Q7" i="2"/>
  <c r="U7" i="2"/>
  <c r="Y7" i="2"/>
  <c r="AC7" i="2"/>
  <c r="AG7" i="2"/>
  <c r="AK7" i="2"/>
  <c r="AO7" i="2"/>
  <c r="AS7" i="2"/>
  <c r="AW7" i="2"/>
  <c r="BA7" i="2"/>
  <c r="BE7" i="2"/>
  <c r="BI7" i="2"/>
  <c r="BM7" i="2"/>
  <c r="BQ7" i="2"/>
  <c r="BU7" i="2"/>
  <c r="BY7" i="2"/>
  <c r="CC7" i="2"/>
  <c r="CG7" i="2"/>
  <c r="CK7" i="2"/>
  <c r="H7" i="2"/>
  <c r="F14" i="2"/>
  <c r="F15" i="2"/>
  <c r="F16" i="2"/>
  <c r="F17" i="2"/>
  <c r="F18" i="2"/>
  <c r="F19" i="2"/>
  <c r="F20" i="2"/>
  <c r="F21" i="2"/>
  <c r="F22" i="2"/>
  <c r="F23" i="2"/>
  <c r="F24" i="2"/>
  <c r="F25" i="2"/>
  <c r="F26" i="2"/>
  <c r="F27" i="2"/>
  <c r="F28" i="2"/>
  <c r="F29" i="2"/>
  <c r="F30" i="2"/>
  <c r="F31" i="2"/>
  <c r="F34" i="2"/>
  <c r="F35" i="2"/>
  <c r="F36" i="2"/>
  <c r="F37" i="2"/>
  <c r="F38" i="2"/>
  <c r="F45" i="2"/>
  <c r="F46" i="2"/>
  <c r="F47" i="2"/>
  <c r="F50" i="2"/>
  <c r="F51" i="2"/>
  <c r="F54" i="2"/>
  <c r="F55" i="2"/>
  <c r="F56" i="2"/>
  <c r="F57" i="2"/>
  <c r="F58" i="2"/>
  <c r="F59" i="2"/>
  <c r="F60" i="2"/>
  <c r="F61" i="2"/>
  <c r="F62" i="2"/>
  <c r="F63" i="2"/>
  <c r="F66" i="2"/>
  <c r="F67" i="2"/>
  <c r="F68" i="2"/>
  <c r="G8" i="2"/>
  <c r="G9" i="2"/>
  <c r="G10" i="2"/>
  <c r="G11" i="2"/>
  <c r="G7" i="2"/>
  <c r="AB33" i="1"/>
  <c r="AB129" i="13"/>
  <c r="Z33" i="1"/>
  <c r="Z35" i="1" s="1"/>
  <c r="Z131" i="13" s="1"/>
  <c r="X33" i="1"/>
  <c r="X129" i="13" s="1"/>
  <c r="V33" i="1"/>
  <c r="V129" i="13" s="1"/>
  <c r="T33" i="1"/>
  <c r="R33" i="1"/>
  <c r="R129" i="13" s="1"/>
  <c r="R37" i="1"/>
  <c r="R133" i="13" s="1"/>
  <c r="P33" i="1"/>
  <c r="P129" i="13" s="1"/>
  <c r="N33" i="1"/>
  <c r="L33" i="1"/>
  <c r="L129" i="13"/>
  <c r="J33" i="1"/>
  <c r="E17" i="5"/>
  <c r="F17" i="5"/>
  <c r="G17" i="5" s="1"/>
  <c r="H17" i="5"/>
  <c r="I17" i="5"/>
  <c r="J17" i="5"/>
  <c r="K17" i="5" s="1"/>
  <c r="L17" i="5" s="1"/>
  <c r="M17" i="5" s="1"/>
  <c r="N17" i="5" s="1"/>
  <c r="O17" i="5" s="1"/>
  <c r="E18" i="5"/>
  <c r="E19" i="5"/>
  <c r="F19" i="5"/>
  <c r="G19" i="5" s="1"/>
  <c r="H19" i="5" s="1"/>
  <c r="I19" i="5"/>
  <c r="J19" i="5"/>
  <c r="K19" i="5" s="1"/>
  <c r="L19" i="5" s="1"/>
  <c r="M19" i="5" s="1"/>
  <c r="N19" i="5" s="1"/>
  <c r="O19" i="5" s="1"/>
  <c r="F18" i="5"/>
  <c r="G18" i="5" s="1"/>
  <c r="H18" i="5" s="1"/>
  <c r="I18" i="5" s="1"/>
  <c r="J18" i="5" s="1"/>
  <c r="K18" i="5" s="1"/>
  <c r="L18" i="5" s="1"/>
  <c r="M18" i="5" s="1"/>
  <c r="N18" i="5"/>
  <c r="O18" i="5" s="1"/>
  <c r="V35" i="1"/>
  <c r="V131" i="13" s="1"/>
  <c r="C14" i="5"/>
  <c r="E292" i="13" s="1"/>
  <c r="E7" i="5"/>
  <c r="F7" i="5"/>
  <c r="G7" i="5"/>
  <c r="H7" i="5" s="1"/>
  <c r="I7" i="5" s="1"/>
  <c r="J7" i="5" s="1"/>
  <c r="K7" i="5" s="1"/>
  <c r="L7" i="5" s="1"/>
  <c r="M7" i="5" s="1"/>
  <c r="N7" i="5" s="1"/>
  <c r="O7" i="5" s="1"/>
  <c r="H35" i="1"/>
  <c r="H131" i="13"/>
  <c r="AD1" i="1"/>
  <c r="C8" i="14"/>
  <c r="CQ78" i="13"/>
  <c r="N35" i="1"/>
  <c r="N131" i="13" s="1"/>
  <c r="AB35" i="1"/>
  <c r="AB131" i="13" s="1"/>
  <c r="C16" i="5"/>
  <c r="J37" i="1"/>
  <c r="J133" i="13" s="1"/>
  <c r="P37" i="1"/>
  <c r="P133" i="13" s="1"/>
  <c r="V37" i="1"/>
  <c r="V133" i="13"/>
  <c r="AB37" i="1"/>
  <c r="CQ127" i="13"/>
  <c r="E8" i="14"/>
  <c r="E9" i="14" s="1"/>
  <c r="CQ175" i="13"/>
  <c r="CQ223" i="13"/>
  <c r="G8" i="14"/>
  <c r="G9" i="14" s="1"/>
  <c r="CQ271" i="13"/>
  <c r="I8" i="14"/>
  <c r="I9" i="14" s="1"/>
  <c r="CQ367" i="13"/>
  <c r="CQ415" i="13"/>
  <c r="K8" i="14"/>
  <c r="K9" i="14" s="1"/>
  <c r="CQ463" i="13"/>
  <c r="L8" i="14"/>
  <c r="L9" i="14" s="1"/>
  <c r="CQ511" i="13"/>
  <c r="M8" i="14"/>
  <c r="M9" i="14" s="1"/>
  <c r="CQ607" i="13"/>
  <c r="O8" i="14"/>
  <c r="O9" i="14" s="1"/>
  <c r="CQ655" i="13"/>
  <c r="P8" i="14"/>
  <c r="P9" i="14" s="1"/>
  <c r="CQ703" i="13"/>
  <c r="Q8" i="14"/>
  <c r="Q9" i="14" s="1"/>
  <c r="CQ751" i="13"/>
  <c r="CQ799" i="13"/>
  <c r="S8" i="14"/>
  <c r="S9" i="14" s="1"/>
  <c r="CQ847" i="13"/>
  <c r="CQ895" i="13"/>
  <c r="U8" i="14"/>
  <c r="U9" i="14" s="1"/>
  <c r="CQ943" i="13"/>
  <c r="V8" i="14"/>
  <c r="V9" i="14" s="1"/>
  <c r="CQ991" i="13"/>
  <c r="AF37" i="1"/>
  <c r="AF133" i="13"/>
  <c r="AH37" i="1"/>
  <c r="AH133" i="13" s="1"/>
  <c r="AL37" i="1"/>
  <c r="AL133" i="13" s="1"/>
  <c r="AP37" i="1"/>
  <c r="AP133" i="13" s="1"/>
  <c r="L110" i="13"/>
  <c r="H37" i="1"/>
  <c r="H133" i="13" s="1"/>
  <c r="H110" i="13"/>
  <c r="D11" i="12"/>
  <c r="F252" i="13" s="1"/>
  <c r="AR23" i="1"/>
  <c r="AR29" i="1" s="1"/>
  <c r="AR124" i="13" s="1"/>
  <c r="AD220" i="13"/>
  <c r="AN23" i="1"/>
  <c r="AN25" i="1" s="1"/>
  <c r="AN27" i="1" s="1"/>
  <c r="AN122" i="13" s="1"/>
  <c r="AD218" i="13"/>
  <c r="AJ23" i="1"/>
  <c r="AD216" i="13"/>
  <c r="AF23" i="1"/>
  <c r="AF118" i="13" s="1"/>
  <c r="AD214" i="13"/>
  <c r="AB23" i="1"/>
  <c r="AD212" i="13"/>
  <c r="X23" i="1"/>
  <c r="X118" i="13" s="1"/>
  <c r="AD210" i="13"/>
  <c r="T23" i="1"/>
  <c r="T118" i="13" s="1"/>
  <c r="AD208" i="13"/>
  <c r="P23" i="1"/>
  <c r="P25" i="1"/>
  <c r="P27" i="1" s="1"/>
  <c r="P122" i="13" s="1"/>
  <c r="AD206" i="13"/>
  <c r="L23" i="1"/>
  <c r="AD204" i="13"/>
  <c r="AT23" i="1"/>
  <c r="AT25" i="1" s="1"/>
  <c r="AT120" i="13" s="1"/>
  <c r="AD221" i="13"/>
  <c r="H23" i="1"/>
  <c r="H29" i="1" s="1"/>
  <c r="AD202" i="13"/>
  <c r="D15" i="5"/>
  <c r="J110" i="13"/>
  <c r="AP23" i="1"/>
  <c r="AD219" i="13"/>
  <c r="AL23" i="1"/>
  <c r="AL25" i="1" s="1"/>
  <c r="AL27" i="1" s="1"/>
  <c r="AL122" i="13" s="1"/>
  <c r="AD217" i="13"/>
  <c r="AH23" i="1"/>
  <c r="AD215" i="13"/>
  <c r="AD23" i="1"/>
  <c r="AD25" i="1" s="1"/>
  <c r="AD120" i="13" s="1"/>
  <c r="AD213" i="13"/>
  <c r="Z23" i="1"/>
  <c r="AD211" i="13"/>
  <c r="V23" i="1"/>
  <c r="AD209" i="13"/>
  <c r="R23" i="1"/>
  <c r="R25" i="1" s="1"/>
  <c r="AD207" i="13"/>
  <c r="N23" i="1"/>
  <c r="N118" i="13"/>
  <c r="AD205" i="13"/>
  <c r="J23" i="1"/>
  <c r="J25" i="1"/>
  <c r="J120" i="13" s="1"/>
  <c r="AD203" i="13"/>
  <c r="F33" i="1"/>
  <c r="F35" i="1" s="1"/>
  <c r="F131" i="13" s="1"/>
  <c r="F127" i="13"/>
  <c r="CB12" i="13"/>
  <c r="BC63" i="13"/>
  <c r="BC42" i="13"/>
  <c r="AY12" i="13"/>
  <c r="BA12" i="13" s="1"/>
  <c r="L63" i="13"/>
  <c r="S2" i="13"/>
  <c r="T2" i="13" s="1"/>
  <c r="L117" i="13"/>
  <c r="CQ163" i="13"/>
  <c r="CQ148" i="13"/>
  <c r="L126" i="13"/>
  <c r="AJ204" i="13"/>
  <c r="CQ178" i="13"/>
  <c r="AO2" i="13"/>
  <c r="AN2" i="13"/>
  <c r="CK2" i="13"/>
  <c r="CJ2" i="13"/>
  <c r="CQ898" i="13"/>
  <c r="CQ868" i="13"/>
  <c r="CQ883" i="13"/>
  <c r="CA2" i="13"/>
  <c r="CC2" i="13"/>
  <c r="AJ219" i="13"/>
  <c r="AP117" i="13"/>
  <c r="AP126" i="13"/>
  <c r="CQ994" i="13"/>
  <c r="CQ964" i="13"/>
  <c r="CQ979" i="13"/>
  <c r="AJ221" i="13"/>
  <c r="AT126" i="13"/>
  <c r="AT117" i="13"/>
  <c r="R4" i="14"/>
  <c r="B772" i="3"/>
  <c r="C9" i="14"/>
  <c r="CI12" i="13"/>
  <c r="BL63" i="13"/>
  <c r="CF63" i="13"/>
  <c r="CE58" i="13"/>
  <c r="BS63" i="13"/>
  <c r="BH12" i="13"/>
  <c r="AV63" i="13"/>
  <c r="H117" i="13"/>
  <c r="CQ66" i="13"/>
  <c r="K2" i="13"/>
  <c r="H100" i="13"/>
  <c r="J100" i="13"/>
  <c r="H126" i="13"/>
  <c r="CQ81" i="13"/>
  <c r="AJ202" i="13"/>
  <c r="CJ12" i="13"/>
  <c r="CF58" i="13"/>
  <c r="CE63" i="13"/>
  <c r="BX42" i="13"/>
  <c r="BW12" i="13"/>
  <c r="BT63" i="13"/>
  <c r="BP12" i="13"/>
  <c r="BL58" i="13"/>
  <c r="BK63" i="13"/>
  <c r="BD63" i="13"/>
  <c r="BC58" i="13"/>
  <c r="AZ12" i="13"/>
  <c r="AU63" i="13"/>
  <c r="AG2" i="13"/>
  <c r="AF2" i="13"/>
  <c r="AW2" i="13"/>
  <c r="AV2" i="13"/>
  <c r="AF12" i="13"/>
  <c r="K63" i="13"/>
  <c r="J117" i="13"/>
  <c r="J126" i="13"/>
  <c r="CQ130" i="13"/>
  <c r="CQ99" i="13"/>
  <c r="Q2" i="13"/>
  <c r="AJ203" i="13"/>
  <c r="AA2" i="13"/>
  <c r="P117" i="13"/>
  <c r="CQ259" i="13"/>
  <c r="BU2" i="13"/>
  <c r="BT2" i="13"/>
  <c r="AH126" i="13"/>
  <c r="CQ691" i="13"/>
  <c r="CQ706" i="13"/>
  <c r="BK2" i="13"/>
  <c r="BM2" i="13" s="1"/>
  <c r="AJ215" i="13"/>
  <c r="CE2" i="13"/>
  <c r="CF2" i="13" s="1"/>
  <c r="CG2" i="13" s="1"/>
  <c r="CQ754" i="13"/>
  <c r="CQ724" i="13"/>
  <c r="BO2" i="13"/>
  <c r="CQ802" i="13"/>
  <c r="CQ772" i="13"/>
  <c r="CQ850" i="13"/>
  <c r="CQ820" i="13"/>
  <c r="BW2" i="13"/>
  <c r="BX2" i="13" s="1"/>
  <c r="BL2" i="13"/>
  <c r="U2" i="13"/>
  <c r="F129" i="13"/>
  <c r="J118" i="13"/>
  <c r="R118" i="13"/>
  <c r="AD118" i="13"/>
  <c r="AH25" i="1"/>
  <c r="AH120" i="13" s="1"/>
  <c r="AP25" i="1"/>
  <c r="AP120" i="13" s="1"/>
  <c r="AP29" i="1"/>
  <c r="AP118" i="13"/>
  <c r="E15" i="5"/>
  <c r="F15" i="5"/>
  <c r="G15" i="5" s="1"/>
  <c r="H15" i="5" s="1"/>
  <c r="I15" i="5" s="1"/>
  <c r="J15" i="5" s="1"/>
  <c r="K15" i="5" s="1"/>
  <c r="L15" i="5" s="1"/>
  <c r="M15" i="5" s="1"/>
  <c r="N15" i="5" s="1"/>
  <c r="O15" i="5" s="1"/>
  <c r="P29" i="1"/>
  <c r="P118" i="13"/>
  <c r="T25" i="1"/>
  <c r="T27" i="1" s="1"/>
  <c r="T122" i="13" s="1"/>
  <c r="AB29" i="1"/>
  <c r="AB25" i="1"/>
  <c r="AB118" i="13"/>
  <c r="AF25" i="1"/>
  <c r="AF120" i="13" s="1"/>
  <c r="AN118" i="13"/>
  <c r="AR25" i="1"/>
  <c r="AR27" i="1" s="1"/>
  <c r="AR118" i="13"/>
  <c r="B787" i="3"/>
  <c r="CO788" i="13" s="1"/>
  <c r="B802" i="3"/>
  <c r="AN120" i="13"/>
  <c r="AL120" i="13"/>
  <c r="AD27" i="1"/>
  <c r="AD122" i="13" s="1"/>
  <c r="J27" i="1"/>
  <c r="J122" i="13" s="1"/>
  <c r="AR122" i="13"/>
  <c r="AN29" i="1"/>
  <c r="AN14" i="1" s="1"/>
  <c r="AN109" i="13" s="1"/>
  <c r="AB27" i="1"/>
  <c r="AB122" i="13" s="1"/>
  <c r="AB120" i="13"/>
  <c r="P120" i="13"/>
  <c r="AP27" i="1"/>
  <c r="AP122" i="13"/>
  <c r="AL29" i="1"/>
  <c r="AL14" i="1" s="1"/>
  <c r="AD29" i="1"/>
  <c r="AD124" i="13"/>
  <c r="R29" i="1"/>
  <c r="R14" i="1" s="1"/>
  <c r="R124" i="13"/>
  <c r="J29" i="1"/>
  <c r="J14" i="1" s="1"/>
  <c r="I14" i="1" s="1"/>
  <c r="AN124" i="13"/>
  <c r="Q1" i="13"/>
  <c r="U1" i="13"/>
  <c r="AA1" i="13"/>
  <c r="AJ1" i="13"/>
  <c r="AV1" i="13"/>
  <c r="BL1" i="13"/>
  <c r="CB1" i="13"/>
  <c r="AP14" i="1"/>
  <c r="AO14" i="1" s="1"/>
  <c r="AO109" i="13" s="1"/>
  <c r="AP124" i="13"/>
  <c r="L25" i="1"/>
  <c r="L118" i="13"/>
  <c r="X25" i="1"/>
  <c r="X120" i="13" s="1"/>
  <c r="X29" i="1"/>
  <c r="AB124" i="13"/>
  <c r="AC2" i="13"/>
  <c r="AB2" i="13"/>
  <c r="AT29" i="1"/>
  <c r="AT124" i="13" s="1"/>
  <c r="AT27" i="1"/>
  <c r="AT122" i="13" s="1"/>
  <c r="T129" i="13"/>
  <c r="T35" i="1"/>
  <c r="T131" i="13" s="1"/>
  <c r="T37" i="1"/>
  <c r="T133" i="13" s="1"/>
  <c r="AF29" i="1"/>
  <c r="AF124" i="13" s="1"/>
  <c r="Z25" i="1"/>
  <c r="Z118" i="13"/>
  <c r="L35" i="1"/>
  <c r="L131" i="13" s="1"/>
  <c r="L37" i="1"/>
  <c r="L133" i="13"/>
  <c r="P15" i="1"/>
  <c r="N110" i="13"/>
  <c r="AL118" i="13"/>
  <c r="Z29" i="1"/>
  <c r="Z124" i="13" s="1"/>
  <c r="N25" i="1"/>
  <c r="N120" i="13" s="1"/>
  <c r="N129" i="13"/>
  <c r="N37" i="1"/>
  <c r="N133" i="13" s="1"/>
  <c r="CB2" i="13"/>
  <c r="Z129" i="13"/>
  <c r="Z37" i="1"/>
  <c r="Z133" i="13" s="1"/>
  <c r="X35" i="1"/>
  <c r="X131" i="13"/>
  <c r="X37" i="1"/>
  <c r="X133" i="13" s="1"/>
  <c r="AL124" i="13"/>
  <c r="AR120" i="13"/>
  <c r="G8" i="9"/>
  <c r="G25" i="9"/>
  <c r="AD129" i="13"/>
  <c r="AD37" i="1"/>
  <c r="F10" i="1"/>
  <c r="D12" i="5"/>
  <c r="E11" i="5"/>
  <c r="AN129" i="13"/>
  <c r="AR129" i="13"/>
  <c r="AT129" i="13"/>
  <c r="F11" i="1"/>
  <c r="D6" i="12"/>
  <c r="F247" i="13" s="1"/>
  <c r="B130" i="3"/>
  <c r="B115" i="3"/>
  <c r="CC14" i="13"/>
  <c r="AW60" i="13"/>
  <c r="AO56" i="13"/>
  <c r="AO50" i="13"/>
  <c r="AO17" i="13"/>
  <c r="AC14" i="13"/>
  <c r="CQ835" i="13"/>
  <c r="AN126" i="13"/>
  <c r="AJ218" i="13"/>
  <c r="AN117" i="13"/>
  <c r="G73" i="13"/>
  <c r="G74" i="13"/>
  <c r="G78" i="13"/>
  <c r="G90" i="13"/>
  <c r="G89" i="13"/>
  <c r="G88" i="13"/>
  <c r="G86" i="13"/>
  <c r="G85" i="13"/>
  <c r="G84" i="13"/>
  <c r="G83" i="13"/>
  <c r="G82" i="13"/>
  <c r="AQ92" i="13"/>
  <c r="AE92" i="13"/>
  <c r="S92" i="13"/>
  <c r="D106" i="13"/>
  <c r="D105" i="13"/>
  <c r="AV12" i="13"/>
  <c r="W2" i="13"/>
  <c r="X2" i="13" s="1"/>
  <c r="N126" i="13"/>
  <c r="CQ226" i="13"/>
  <c r="CQ211" i="13"/>
  <c r="AJ205" i="13"/>
  <c r="CQ196" i="13"/>
  <c r="N117" i="13"/>
  <c r="I4" i="14"/>
  <c r="B340" i="3"/>
  <c r="B6" i="14"/>
  <c r="B29" i="10"/>
  <c r="BW63" i="13"/>
  <c r="BO63" i="13"/>
  <c r="BG63" i="13"/>
  <c r="BI63" i="13" s="1"/>
  <c r="AY63" i="13"/>
  <c r="F4" i="14"/>
  <c r="B26" i="10"/>
  <c r="O4" i="9"/>
  <c r="B196" i="3"/>
  <c r="D14" i="5"/>
  <c r="D16" i="5"/>
  <c r="D20" i="5"/>
  <c r="D21" i="5" s="1"/>
  <c r="AL12" i="13"/>
  <c r="AP12" i="13"/>
  <c r="AT12" i="13"/>
  <c r="BJ12" i="13"/>
  <c r="CF46" i="13"/>
  <c r="CG46" i="13" s="1"/>
  <c r="C4" i="14"/>
  <c r="B52" i="3"/>
  <c r="B82" i="3" s="1"/>
  <c r="CI58" i="13"/>
  <c r="O4" i="14"/>
  <c r="B628" i="3"/>
  <c r="J119" i="13"/>
  <c r="L4" i="14"/>
  <c r="B32" i="10"/>
  <c r="AA4" i="9"/>
  <c r="B484" i="3"/>
  <c r="B499" i="3" s="1"/>
  <c r="BH1" i="13"/>
  <c r="BT1" i="13"/>
  <c r="CF1" i="13"/>
  <c r="CQ562" i="13"/>
  <c r="AB117" i="13"/>
  <c r="BI1" i="13"/>
  <c r="BU1" i="13"/>
  <c r="CQ547" i="13"/>
  <c r="AF14" i="1"/>
  <c r="AP109" i="13"/>
  <c r="CO500" i="13"/>
  <c r="B514" i="3"/>
  <c r="F11" i="5"/>
  <c r="E12" i="5"/>
  <c r="AD133" i="13"/>
  <c r="AR14" i="1"/>
  <c r="AR109" i="13" s="1"/>
  <c r="Z120" i="13"/>
  <c r="Z27" i="1"/>
  <c r="Z122" i="13" s="1"/>
  <c r="N29" i="1"/>
  <c r="N27" i="1"/>
  <c r="N122" i="13" s="1"/>
  <c r="P110" i="13"/>
  <c r="R15" i="1"/>
  <c r="L27" i="1"/>
  <c r="L122" i="13" s="1"/>
  <c r="L120" i="13"/>
  <c r="B211" i="3"/>
  <c r="CO212" i="13" s="1"/>
  <c r="B226" i="3"/>
  <c r="AT14" i="1"/>
  <c r="AJ29" i="1"/>
  <c r="AJ124" i="13" s="1"/>
  <c r="L29" i="1"/>
  <c r="X27" i="1"/>
  <c r="X122" i="13" s="1"/>
  <c r="B67" i="3"/>
  <c r="Y2" i="13"/>
  <c r="AJ14" i="1"/>
  <c r="AI14" i="1" s="1"/>
  <c r="AI109" i="13" s="1"/>
  <c r="AS14" i="1"/>
  <c r="AS109" i="13" s="1"/>
  <c r="AT109" i="13"/>
  <c r="AQ14" i="1"/>
  <c r="AQ109" i="13" s="1"/>
  <c r="AJ109" i="13"/>
  <c r="CK12" i="2" l="1"/>
  <c r="CK14" i="13"/>
  <c r="AU71" i="2"/>
  <c r="Y9" i="1" s="1"/>
  <c r="AW48" i="2"/>
  <c r="AO55" i="13"/>
  <c r="AK32" i="13"/>
  <c r="AC54" i="13"/>
  <c r="Y38" i="13"/>
  <c r="H49" i="13"/>
  <c r="AR42" i="13"/>
  <c r="AS38" i="13"/>
  <c r="AS32" i="13"/>
  <c r="AS26" i="13"/>
  <c r="AS20" i="13"/>
  <c r="AS14" i="13"/>
  <c r="H54" i="13"/>
  <c r="AN58" i="13"/>
  <c r="AM58" i="13"/>
  <c r="AJ63" i="13"/>
  <c r="AJ58" i="13"/>
  <c r="AJ42" i="13"/>
  <c r="AI42" i="13"/>
  <c r="AK42" i="13" s="1"/>
  <c r="AK19" i="13"/>
  <c r="AE58" i="13"/>
  <c r="AG25" i="13"/>
  <c r="AG11" i="13"/>
  <c r="AB63" i="13"/>
  <c r="AC61" i="13"/>
  <c r="AC25" i="13"/>
  <c r="Y53" i="13"/>
  <c r="S58" i="13"/>
  <c r="Q62" i="13"/>
  <c r="Q48" i="13"/>
  <c r="H27" i="13"/>
  <c r="M55" i="13"/>
  <c r="M33" i="13"/>
  <c r="M21" i="13"/>
  <c r="AG54" i="13"/>
  <c r="AC62" i="13"/>
  <c r="AC26" i="13"/>
  <c r="Y54" i="13"/>
  <c r="Y20" i="13"/>
  <c r="CK61" i="13"/>
  <c r="CK45" i="13"/>
  <c r="CK37" i="13"/>
  <c r="CK19" i="13"/>
  <c r="CC62" i="13"/>
  <c r="CC54" i="13"/>
  <c r="CC48" i="13"/>
  <c r="BY37" i="13"/>
  <c r="BY31" i="13"/>
  <c r="BY25" i="13"/>
  <c r="BU53" i="13"/>
  <c r="BU37" i="13"/>
  <c r="BU31" i="13"/>
  <c r="BU25" i="13"/>
  <c r="BQ61" i="13"/>
  <c r="BQ53" i="13"/>
  <c r="BQ45" i="13"/>
  <c r="BQ31" i="13"/>
  <c r="BQ25" i="13"/>
  <c r="BQ19" i="13"/>
  <c r="BQ11" i="13"/>
  <c r="BM61" i="13"/>
  <c r="BK46" i="13"/>
  <c r="BM45" i="13"/>
  <c r="BM19" i="13"/>
  <c r="BI19" i="13"/>
  <c r="BE53" i="13"/>
  <c r="BC46" i="13"/>
  <c r="BE45" i="13"/>
  <c r="BE37" i="13"/>
  <c r="BA37" i="13"/>
  <c r="BA31" i="13"/>
  <c r="AW61" i="13"/>
  <c r="AW53" i="13"/>
  <c r="AW45" i="13"/>
  <c r="AW31" i="13"/>
  <c r="AS61" i="13"/>
  <c r="AS53" i="13"/>
  <c r="AS46" i="13"/>
  <c r="AK20" i="13"/>
  <c r="AG32" i="13"/>
  <c r="AC38" i="13"/>
  <c r="Y32" i="13"/>
  <c r="CK48" i="2"/>
  <c r="CG12" i="2"/>
  <c r="BY69" i="2"/>
  <c r="BQ52" i="2"/>
  <c r="BM48" i="2"/>
  <c r="BI12" i="2"/>
  <c r="AW64" i="2"/>
  <c r="AK12" i="2"/>
  <c r="G64" i="2"/>
  <c r="U52" i="2"/>
  <c r="Q48" i="2"/>
  <c r="CK44" i="13"/>
  <c r="CK36" i="13"/>
  <c r="CK18" i="13"/>
  <c r="CG60" i="13"/>
  <c r="CG19" i="13"/>
  <c r="CC53" i="13"/>
  <c r="CC45" i="13"/>
  <c r="CC37" i="13"/>
  <c r="CC31" i="13"/>
  <c r="BY36" i="13"/>
  <c r="BY30" i="13"/>
  <c r="BY18" i="13"/>
  <c r="BY10" i="13"/>
  <c r="BU52" i="13"/>
  <c r="BU36" i="13"/>
  <c r="BU30" i="13"/>
  <c r="BU18" i="13"/>
  <c r="BQ60" i="13"/>
  <c r="BQ52" i="13"/>
  <c r="BQ44" i="13"/>
  <c r="BQ30" i="13"/>
  <c r="BM60" i="13"/>
  <c r="BM44" i="13"/>
  <c r="BI52" i="13"/>
  <c r="BI30" i="13"/>
  <c r="BE24" i="13"/>
  <c r="BA60" i="13"/>
  <c r="BA52" i="13"/>
  <c r="BA36" i="13"/>
  <c r="BA24" i="13"/>
  <c r="AW44" i="13"/>
  <c r="AW36" i="13"/>
  <c r="AW30" i="13"/>
  <c r="AW24" i="13"/>
  <c r="AW18" i="13"/>
  <c r="AK38" i="13"/>
  <c r="AG38" i="13"/>
  <c r="Y48" i="13"/>
  <c r="Y26" i="13"/>
  <c r="M56" i="13"/>
  <c r="BM63" i="13"/>
  <c r="K71" i="2"/>
  <c r="CG64" i="2"/>
  <c r="BY48" i="2"/>
  <c r="BE52" i="2"/>
  <c r="BM12" i="2"/>
  <c r="AK26" i="13"/>
  <c r="AG26" i="13"/>
  <c r="AC32" i="13"/>
  <c r="Y62" i="13"/>
  <c r="Y14" i="13"/>
  <c r="G15" i="13"/>
  <c r="F8" i="13"/>
  <c r="F53" i="13"/>
  <c r="R46" i="13"/>
  <c r="V46" i="13"/>
  <c r="AD46" i="13"/>
  <c r="AH46" i="13"/>
  <c r="AP46" i="13"/>
  <c r="AX46" i="13"/>
  <c r="BB46" i="13"/>
  <c r="BR46" i="13"/>
  <c r="BV46" i="13"/>
  <c r="BZ46" i="13"/>
  <c r="CC60" i="13"/>
  <c r="CC52" i="13"/>
  <c r="CC36" i="13"/>
  <c r="CC30" i="13"/>
  <c r="CA12" i="13"/>
  <c r="CC12" i="13" s="1"/>
  <c r="BY60" i="13"/>
  <c r="BY52" i="13"/>
  <c r="BY44" i="13"/>
  <c r="BX12" i="13"/>
  <c r="BY12" i="13" s="1"/>
  <c r="BY9" i="13"/>
  <c r="BT58" i="13"/>
  <c r="BU58" i="13" s="1"/>
  <c r="BT42" i="13"/>
  <c r="BT12" i="13"/>
  <c r="BU51" i="13"/>
  <c r="BS42" i="13"/>
  <c r="BU42" i="13" s="1"/>
  <c r="BO58" i="13"/>
  <c r="BL12" i="13"/>
  <c r="BM51" i="13"/>
  <c r="BK42" i="13"/>
  <c r="BG58" i="13"/>
  <c r="BD42" i="13"/>
  <c r="BE42" i="13" s="1"/>
  <c r="BD12" i="13"/>
  <c r="BE29" i="13"/>
  <c r="BE9" i="13"/>
  <c r="BA57" i="13"/>
  <c r="BA35" i="13"/>
  <c r="BA29" i="13"/>
  <c r="BA23" i="13"/>
  <c r="BA9" i="13"/>
  <c r="AV58" i="13"/>
  <c r="AV42" i="13"/>
  <c r="AW57" i="13"/>
  <c r="AW35" i="13"/>
  <c r="AQ63" i="13"/>
  <c r="AS63" i="13" s="1"/>
  <c r="AQ58" i="13"/>
  <c r="AS37" i="13"/>
  <c r="AS31" i="13"/>
  <c r="AS25" i="13"/>
  <c r="AS19" i="13"/>
  <c r="AS11" i="13"/>
  <c r="AO45" i="13"/>
  <c r="AK52" i="13"/>
  <c r="AK30" i="13"/>
  <c r="AK18" i="13"/>
  <c r="AF42" i="13"/>
  <c r="AG52" i="13"/>
  <c r="AG18" i="13"/>
  <c r="AB58" i="13"/>
  <c r="AH63" i="13"/>
  <c r="AX42" i="13"/>
  <c r="BJ63" i="13"/>
  <c r="BR42" i="13"/>
  <c r="CD58" i="13"/>
  <c r="CG29" i="13"/>
  <c r="CG17" i="13"/>
  <c r="CG9" i="13"/>
  <c r="AS44" i="13"/>
  <c r="AX12" i="13"/>
  <c r="AX65" i="13" s="1"/>
  <c r="F55" i="13"/>
  <c r="F49" i="13"/>
  <c r="I11" i="2"/>
  <c r="I9" i="2"/>
  <c r="I47" i="2"/>
  <c r="Y13" i="1"/>
  <c r="Y108" i="13" s="1"/>
  <c r="Y104" i="13"/>
  <c r="I56" i="2"/>
  <c r="I54" i="2"/>
  <c r="AN42" i="13"/>
  <c r="AK61" i="13"/>
  <c r="AK31" i="13"/>
  <c r="AE63" i="13"/>
  <c r="AG61" i="13"/>
  <c r="U33" i="13"/>
  <c r="P42" i="13"/>
  <c r="G34" i="13"/>
  <c r="G16" i="13"/>
  <c r="CC18" i="13"/>
  <c r="BU23" i="13"/>
  <c r="BQ35" i="13"/>
  <c r="BI35" i="13"/>
  <c r="BI23" i="13"/>
  <c r="BE35" i="13"/>
  <c r="BA51" i="13"/>
  <c r="AW23" i="13"/>
  <c r="G17" i="13"/>
  <c r="AW17" i="13"/>
  <c r="AK36" i="13"/>
  <c r="AG36" i="13"/>
  <c r="U62" i="13"/>
  <c r="M27" i="13"/>
  <c r="AQ12" i="13"/>
  <c r="AZ71" i="2"/>
  <c r="AB9" i="1" s="1"/>
  <c r="AV71" i="2"/>
  <c r="Z9" i="1" s="1"/>
  <c r="O71" i="2"/>
  <c r="I9" i="1" s="1"/>
  <c r="BU17" i="13"/>
  <c r="G23" i="13"/>
  <c r="CK56" i="13"/>
  <c r="CK16" i="13"/>
  <c r="CC57" i="13"/>
  <c r="CC51" i="13"/>
  <c r="CC17" i="13"/>
  <c r="BY28" i="13"/>
  <c r="BY22" i="13"/>
  <c r="BY8" i="13"/>
  <c r="BU56" i="13"/>
  <c r="BU50" i="13"/>
  <c r="BU40" i="13"/>
  <c r="BU34" i="13"/>
  <c r="BU22" i="13"/>
  <c r="BU8" i="13"/>
  <c r="BQ50" i="13"/>
  <c r="BQ40" i="13"/>
  <c r="BQ34" i="13"/>
  <c r="BQ28" i="13"/>
  <c r="BQ16" i="13"/>
  <c r="BM50" i="13"/>
  <c r="BM40" i="13"/>
  <c r="BM34" i="13"/>
  <c r="BM28" i="13"/>
  <c r="BM16" i="13"/>
  <c r="BI56" i="13"/>
  <c r="BI50" i="13"/>
  <c r="BI28" i="13"/>
  <c r="BI22" i="13"/>
  <c r="BI16" i="13"/>
  <c r="BI8" i="13"/>
  <c r="BE56" i="13"/>
  <c r="BE22" i="13"/>
  <c r="BE16" i="13"/>
  <c r="BE8" i="13"/>
  <c r="BA56" i="13"/>
  <c r="BA40" i="13"/>
  <c r="BA34" i="13"/>
  <c r="BA22" i="13"/>
  <c r="BA8" i="13"/>
  <c r="AW56" i="13"/>
  <c r="AW50" i="13"/>
  <c r="AW40" i="13"/>
  <c r="AW34" i="13"/>
  <c r="AW28" i="13"/>
  <c r="AW22" i="13"/>
  <c r="AW8" i="13"/>
  <c r="G57" i="13"/>
  <c r="AO62" i="13"/>
  <c r="AK45" i="13"/>
  <c r="AG45" i="13"/>
  <c r="AC45" i="13"/>
  <c r="AC19" i="13"/>
  <c r="H39" i="13"/>
  <c r="Q55" i="13"/>
  <c r="O42" i="13"/>
  <c r="G22" i="13"/>
  <c r="Q15" i="13"/>
  <c r="CA46" i="13"/>
  <c r="CC44" i="13"/>
  <c r="CC24" i="13"/>
  <c r="BY29" i="13"/>
  <c r="BU35" i="13"/>
  <c r="BU9" i="13"/>
  <c r="BQ23" i="13"/>
  <c r="BI41" i="13"/>
  <c r="BI17" i="13"/>
  <c r="BE51" i="13"/>
  <c r="BA17" i="13"/>
  <c r="AW51" i="13"/>
  <c r="AW29" i="13"/>
  <c r="G29" i="13"/>
  <c r="AW9" i="13"/>
  <c r="H30" i="13"/>
  <c r="AS30" i="13"/>
  <c r="AG44" i="13"/>
  <c r="G24" i="13"/>
  <c r="X42" i="13"/>
  <c r="BS58" i="13"/>
  <c r="AY58" i="13"/>
  <c r="CA58" i="13"/>
  <c r="AU42" i="13"/>
  <c r="AW42" i="13" s="1"/>
  <c r="BE63" i="13"/>
  <c r="X12" i="13"/>
  <c r="BK58" i="13"/>
  <c r="BM58" i="13" s="1"/>
  <c r="L71" i="2"/>
  <c r="H9" i="1" s="1"/>
  <c r="H13" i="1" s="1"/>
  <c r="CK49" i="13"/>
  <c r="CK39" i="13"/>
  <c r="CK33" i="13"/>
  <c r="CK27" i="13"/>
  <c r="CK21" i="13"/>
  <c r="CK15" i="13"/>
  <c r="CG55" i="13"/>
  <c r="CG22" i="13"/>
  <c r="CG16" i="13"/>
  <c r="CG8" i="13"/>
  <c r="AO54" i="13"/>
  <c r="AG53" i="13"/>
  <c r="AC31" i="13"/>
  <c r="Y45" i="13"/>
  <c r="G27" i="13"/>
  <c r="U27" i="13"/>
  <c r="H33" i="13"/>
  <c r="Q49" i="13"/>
  <c r="G28" i="13"/>
  <c r="G8" i="13"/>
  <c r="BY23" i="13"/>
  <c r="BU41" i="13"/>
  <c r="BQ41" i="13"/>
  <c r="BQ9" i="13"/>
  <c r="BI57" i="13"/>
  <c r="BI29" i="13"/>
  <c r="BE57" i="13"/>
  <c r="G41" i="13"/>
  <c r="H18" i="13"/>
  <c r="AO25" i="13"/>
  <c r="AK10" i="13"/>
  <c r="AG10" i="13"/>
  <c r="G44" i="13"/>
  <c r="AC18" i="13"/>
  <c r="U48" i="13"/>
  <c r="Q54" i="13"/>
  <c r="M7" i="13"/>
  <c r="BX46" i="13"/>
  <c r="BY46" i="13" s="1"/>
  <c r="BO12" i="13"/>
  <c r="BQ12" i="13" s="1"/>
  <c r="AA42" i="13"/>
  <c r="AC42" i="13" s="1"/>
  <c r="AW63" i="13"/>
  <c r="AU58" i="13"/>
  <c r="AW58" i="13" s="1"/>
  <c r="AW12" i="2"/>
  <c r="G18" i="13"/>
  <c r="AO58" i="13"/>
  <c r="AK53" i="13"/>
  <c r="AK11" i="13"/>
  <c r="AC37" i="13"/>
  <c r="AC11" i="13"/>
  <c r="Y61" i="13"/>
  <c r="U39" i="13"/>
  <c r="U21" i="13"/>
  <c r="H21" i="13"/>
  <c r="H15" i="13"/>
  <c r="AE12" i="13"/>
  <c r="AG12" i="13" s="1"/>
  <c r="CC10" i="13"/>
  <c r="BY17" i="13"/>
  <c r="BU57" i="13"/>
  <c r="BU29" i="13"/>
  <c r="BM9" i="13"/>
  <c r="BI51" i="13"/>
  <c r="BI9" i="13"/>
  <c r="BE41" i="13"/>
  <c r="BE17" i="13"/>
  <c r="G35" i="13"/>
  <c r="AO31" i="13"/>
  <c r="AK60" i="13"/>
  <c r="AF46" i="13"/>
  <c r="AG30" i="13"/>
  <c r="AB46" i="13"/>
  <c r="AC46" i="13" s="1"/>
  <c r="G36" i="13"/>
  <c r="AC36" i="13"/>
  <c r="AC10" i="13"/>
  <c r="X46" i="13"/>
  <c r="Y46" i="13" s="1"/>
  <c r="H44" i="13"/>
  <c r="U54" i="13"/>
  <c r="M39" i="13"/>
  <c r="M15" i="13"/>
  <c r="BX63" i="13"/>
  <c r="BY63" i="13" s="1"/>
  <c r="AF63" i="13"/>
  <c r="S71" i="2"/>
  <c r="K9" i="1" s="1"/>
  <c r="K104" i="13" s="1"/>
  <c r="S63" i="13"/>
  <c r="CG58" i="13"/>
  <c r="M63" i="13"/>
  <c r="BX58" i="13"/>
  <c r="AS60" i="13"/>
  <c r="CJ71" i="2"/>
  <c r="AT9" i="1" s="1"/>
  <c r="CC48" i="2"/>
  <c r="BQ69" i="2"/>
  <c r="BL71" i="2"/>
  <c r="AH9" i="1" s="1"/>
  <c r="AH104" i="13" s="1"/>
  <c r="E237" i="13"/>
  <c r="E239" i="13" s="1"/>
  <c r="F11" i="13"/>
  <c r="F56" i="13"/>
  <c r="R12" i="13"/>
  <c r="V12" i="13"/>
  <c r="V42" i="13"/>
  <c r="V58" i="13"/>
  <c r="Z12" i="13"/>
  <c r="Z42" i="13"/>
  <c r="Z58" i="13"/>
  <c r="AX58" i="13"/>
  <c r="BB58" i="13"/>
  <c r="BF58" i="13"/>
  <c r="BV58" i="13"/>
  <c r="CG33" i="13"/>
  <c r="CG27" i="13"/>
  <c r="CG21" i="13"/>
  <c r="CG15" i="13"/>
  <c r="CE12" i="13"/>
  <c r="CB58" i="13"/>
  <c r="I33" i="2"/>
  <c r="I28" i="2"/>
  <c r="I20" i="2"/>
  <c r="I16" i="2"/>
  <c r="BF71" i="2"/>
  <c r="O11" i="14" s="1"/>
  <c r="O13" i="14" s="1"/>
  <c r="AT71" i="2"/>
  <c r="L11" i="14" s="1"/>
  <c r="L13" i="14" s="1"/>
  <c r="AH71" i="2"/>
  <c r="I11" i="14" s="1"/>
  <c r="I13" i="14" s="1"/>
  <c r="Z71" i="2"/>
  <c r="G11" i="14" s="1"/>
  <c r="G13" i="14" s="1"/>
  <c r="V71" i="2"/>
  <c r="F11" i="14" s="1"/>
  <c r="R71" i="2"/>
  <c r="E11" i="14" s="1"/>
  <c r="F48" i="2"/>
  <c r="N8" i="14"/>
  <c r="N9" i="14" s="1"/>
  <c r="N13" i="14" s="1"/>
  <c r="AC48" i="2"/>
  <c r="Y12" i="2"/>
  <c r="Q69" i="2"/>
  <c r="CK53" i="13"/>
  <c r="CG38" i="13"/>
  <c r="CG32" i="13"/>
  <c r="BE38" i="13"/>
  <c r="BE32" i="13"/>
  <c r="AS40" i="13"/>
  <c r="I34" i="2"/>
  <c r="BZ71" i="2"/>
  <c r="T11" i="14" s="1"/>
  <c r="T13" i="14" s="1"/>
  <c r="BV71" i="2"/>
  <c r="S11" i="14" s="1"/>
  <c r="S13" i="14" s="1"/>
  <c r="BN71" i="2"/>
  <c r="Q11" i="14" s="1"/>
  <c r="Q13" i="14" s="1"/>
  <c r="AI71" i="2"/>
  <c r="S9" i="1" s="1"/>
  <c r="S104" i="13" s="1"/>
  <c r="AE71" i="2"/>
  <c r="Q9" i="1" s="1"/>
  <c r="Q13" i="1" s="1"/>
  <c r="Q108" i="13" s="1"/>
  <c r="V63" i="13"/>
  <c r="CC38" i="13"/>
  <c r="AR71" i="2"/>
  <c r="X9" i="1" s="1"/>
  <c r="X13" i="1" s="1"/>
  <c r="X108" i="13" s="1"/>
  <c r="AO12" i="2"/>
  <c r="AG69" i="2"/>
  <c r="AC64" i="2"/>
  <c r="Y52" i="2"/>
  <c r="U48" i="2"/>
  <c r="CK52" i="2"/>
  <c r="CG48" i="2"/>
  <c r="CA71" i="2"/>
  <c r="AO9" i="1" s="1"/>
  <c r="AO104" i="13" s="1"/>
  <c r="BU69" i="2"/>
  <c r="BM52" i="2"/>
  <c r="BG71" i="2"/>
  <c r="AE9" i="1" s="1"/>
  <c r="J58" i="13"/>
  <c r="R63" i="13"/>
  <c r="AD63" i="13"/>
  <c r="AL58" i="13"/>
  <c r="AP42" i="13"/>
  <c r="AX63" i="13"/>
  <c r="BB42" i="13"/>
  <c r="BJ42" i="13"/>
  <c r="BR63" i="13"/>
  <c r="BV12" i="13"/>
  <c r="BV42" i="13"/>
  <c r="BV63" i="13"/>
  <c r="BZ58" i="13"/>
  <c r="BZ63" i="13"/>
  <c r="CD12" i="13"/>
  <c r="CD42" i="13"/>
  <c r="CD46" i="13"/>
  <c r="BU24" i="13"/>
  <c r="AK54" i="13"/>
  <c r="K13" i="1"/>
  <c r="K108" i="13" s="1"/>
  <c r="AO13" i="1"/>
  <c r="F22" i="13"/>
  <c r="AD42" i="13"/>
  <c r="AK37" i="13"/>
  <c r="H50" i="13"/>
  <c r="BM64" i="2"/>
  <c r="K42" i="13"/>
  <c r="AR12" i="13"/>
  <c r="AS12" i="13" s="1"/>
  <c r="AL71" i="2"/>
  <c r="J11" i="14" s="1"/>
  <c r="J13" i="14" s="1"/>
  <c r="F8" i="14"/>
  <c r="F9" i="14" s="1"/>
  <c r="X71" i="2"/>
  <c r="N9" i="1" s="1"/>
  <c r="G7" i="13"/>
  <c r="U15" i="13"/>
  <c r="AS18" i="13"/>
  <c r="H19" i="13"/>
  <c r="AS52" i="13"/>
  <c r="AS36" i="13"/>
  <c r="AO61" i="13"/>
  <c r="AO53" i="13"/>
  <c r="AC60" i="13"/>
  <c r="AC52" i="13"/>
  <c r="AC30" i="13"/>
  <c r="H36" i="13"/>
  <c r="H48" i="13"/>
  <c r="G62" i="13"/>
  <c r="Q39" i="13"/>
  <c r="Q33" i="13"/>
  <c r="Q27" i="13"/>
  <c r="I27" i="13" s="1"/>
  <c r="H55" i="13"/>
  <c r="M49" i="13"/>
  <c r="G39" i="13"/>
  <c r="G33" i="13"/>
  <c r="K12" i="13"/>
  <c r="AQ42" i="13"/>
  <c r="H7" i="13"/>
  <c r="AY71" i="2"/>
  <c r="AA9" i="1" s="1"/>
  <c r="AA13" i="1" s="1"/>
  <c r="BK71" i="2"/>
  <c r="BU63" i="13"/>
  <c r="BI48" i="2"/>
  <c r="BR71" i="2"/>
  <c r="R11" i="14" s="1"/>
  <c r="R13" i="14" s="1"/>
  <c r="AP71" i="2"/>
  <c r="K11" i="14" s="1"/>
  <c r="K13" i="14" s="1"/>
  <c r="BC71" i="2"/>
  <c r="AC9" i="1" s="1"/>
  <c r="CG7" i="13"/>
  <c r="Q16" i="13"/>
  <c r="G21" i="13"/>
  <c r="G48" i="13"/>
  <c r="AO48" i="13"/>
  <c r="I48" i="13" s="1"/>
  <c r="AL63" i="13"/>
  <c r="AP63" i="13"/>
  <c r="AT63" i="13"/>
  <c r="BB63" i="13"/>
  <c r="BF46" i="13"/>
  <c r="BF63" i="13"/>
  <c r="BJ46" i="13"/>
  <c r="BN46" i="13"/>
  <c r="CD63" i="13"/>
  <c r="F32" i="13"/>
  <c r="F44" i="13"/>
  <c r="CH46" i="13"/>
  <c r="CH63" i="13"/>
  <c r="CK60" i="13"/>
  <c r="CI63" i="13"/>
  <c r="CI46" i="13"/>
  <c r="CK30" i="13"/>
  <c r="CK24" i="13"/>
  <c r="CG52" i="13"/>
  <c r="CG45" i="13"/>
  <c r="CG37" i="13"/>
  <c r="AU12" i="13"/>
  <c r="AW12" i="13" s="1"/>
  <c r="AB12" i="13"/>
  <c r="AC57" i="13"/>
  <c r="AC29" i="13"/>
  <c r="H9" i="13"/>
  <c r="Y51" i="13"/>
  <c r="G51" i="13"/>
  <c r="Y44" i="13"/>
  <c r="G30" i="13"/>
  <c r="Y24" i="13"/>
  <c r="H45" i="13"/>
  <c r="G53" i="13"/>
  <c r="U45" i="13"/>
  <c r="R42" i="13"/>
  <c r="N12" i="13"/>
  <c r="N65" i="13" s="1"/>
  <c r="H24" i="13"/>
  <c r="O58" i="13"/>
  <c r="CC12" i="2"/>
  <c r="AI58" i="13"/>
  <c r="AK58" i="13" s="1"/>
  <c r="O12" i="13"/>
  <c r="Q12" i="13" s="1"/>
  <c r="CE42" i="13"/>
  <c r="J9" i="14"/>
  <c r="I7" i="2"/>
  <c r="I55" i="2"/>
  <c r="I50" i="2"/>
  <c r="N71" i="2"/>
  <c r="D11" i="14" s="1"/>
  <c r="D13" i="14" s="1"/>
  <c r="H69" i="2"/>
  <c r="H52" i="2"/>
  <c r="BO71" i="2"/>
  <c r="AI9" i="1" s="1"/>
  <c r="W71" i="2"/>
  <c r="M9" i="1" s="1"/>
  <c r="Q7" i="13"/>
  <c r="G49" i="13"/>
  <c r="CC49" i="13"/>
  <c r="F25" i="13"/>
  <c r="BS46" i="13"/>
  <c r="BU44" i="13"/>
  <c r="BQ36" i="13"/>
  <c r="BI61" i="13"/>
  <c r="BI45" i="13"/>
  <c r="BI37" i="13"/>
  <c r="BI25" i="13"/>
  <c r="BE61" i="13"/>
  <c r="AW54" i="13"/>
  <c r="AW26" i="13"/>
  <c r="AJ12" i="13"/>
  <c r="AJ65" i="13" s="1"/>
  <c r="G61" i="13"/>
  <c r="S42" i="13"/>
  <c r="AM63" i="13"/>
  <c r="AO63" i="13" s="1"/>
  <c r="AI63" i="13"/>
  <c r="BA48" i="2"/>
  <c r="I21" i="2"/>
  <c r="I19" i="2"/>
  <c r="AA71" i="2"/>
  <c r="O9" i="1" s="1"/>
  <c r="U7" i="13"/>
  <c r="Q21" i="13"/>
  <c r="H10" i="13"/>
  <c r="BY35" i="13"/>
  <c r="BQ29" i="13"/>
  <c r="BM57" i="13"/>
  <c r="BM30" i="13"/>
  <c r="BM10" i="13"/>
  <c r="BH46" i="13"/>
  <c r="BI60" i="13"/>
  <c r="BG46" i="13"/>
  <c r="BI44" i="13"/>
  <c r="BI24" i="13"/>
  <c r="BD46" i="13"/>
  <c r="BE31" i="13"/>
  <c r="AZ63" i="13"/>
  <c r="BA63" i="13" s="1"/>
  <c r="BA61" i="13"/>
  <c r="BA53" i="13"/>
  <c r="AI12" i="13"/>
  <c r="AF58" i="13"/>
  <c r="N58" i="13"/>
  <c r="AK25" i="13"/>
  <c r="M50" i="13"/>
  <c r="K58" i="13"/>
  <c r="M58" i="13" s="1"/>
  <c r="I68" i="2"/>
  <c r="I35" i="2"/>
  <c r="I25" i="2"/>
  <c r="CK64" i="2"/>
  <c r="CD71" i="2"/>
  <c r="U11" i="14" s="1"/>
  <c r="U13" i="14" s="1"/>
  <c r="BJ71" i="2"/>
  <c r="P11" i="14" s="1"/>
  <c r="P13" i="14" s="1"/>
  <c r="P71" i="2"/>
  <c r="J9" i="1" s="1"/>
  <c r="CI71" i="2"/>
  <c r="AS9" i="1" s="1"/>
  <c r="G45" i="13"/>
  <c r="BB12" i="13"/>
  <c r="F23" i="13"/>
  <c r="F17" i="13"/>
  <c r="BN12" i="13"/>
  <c r="BR12" i="13"/>
  <c r="BZ12" i="13"/>
  <c r="CC29" i="13"/>
  <c r="BY40" i="13"/>
  <c r="BY34" i="13"/>
  <c r="AU46" i="13"/>
  <c r="F51" i="13"/>
  <c r="J46" i="13"/>
  <c r="Z63" i="13"/>
  <c r="AD58" i="13"/>
  <c r="AH42" i="13"/>
  <c r="AH58" i="13"/>
  <c r="AL42" i="13"/>
  <c r="AL65" i="13" s="1"/>
  <c r="AP58" i="13"/>
  <c r="AP65" i="13" s="1"/>
  <c r="AT42" i="13"/>
  <c r="AT58" i="13"/>
  <c r="F30" i="13"/>
  <c r="F52" i="13"/>
  <c r="BS12" i="13"/>
  <c r="BE10" i="13"/>
  <c r="AY46" i="13"/>
  <c r="AV46" i="13"/>
  <c r="AV65" i="13" s="1"/>
  <c r="AN46" i="13"/>
  <c r="AI46" i="13"/>
  <c r="AA12" i="13"/>
  <c r="S46" i="13"/>
  <c r="U46" i="13" s="1"/>
  <c r="P63" i="13"/>
  <c r="P46" i="13"/>
  <c r="Q46" i="13" s="1"/>
  <c r="BW42" i="13"/>
  <c r="BY42" i="13" s="1"/>
  <c r="BK12" i="13"/>
  <c r="BK65" i="13" s="1"/>
  <c r="AM12" i="13"/>
  <c r="AG37" i="13"/>
  <c r="B5" i="14"/>
  <c r="H62" i="13"/>
  <c r="CI42" i="13"/>
  <c r="CK42" i="13" s="1"/>
  <c r="CF12" i="13"/>
  <c r="CB63" i="13"/>
  <c r="CB46" i="13"/>
  <c r="H11" i="13"/>
  <c r="BU61" i="13"/>
  <c r="BQ62" i="13"/>
  <c r="BO42" i="13"/>
  <c r="BC12" i="13"/>
  <c r="AE46" i="13"/>
  <c r="AG46" i="13" s="1"/>
  <c r="X63" i="13"/>
  <c r="Q57" i="13"/>
  <c r="L46" i="13"/>
  <c r="K46" i="13"/>
  <c r="F9" i="13"/>
  <c r="F10" i="13"/>
  <c r="AD12" i="13"/>
  <c r="AH12" i="13"/>
  <c r="CG39" i="13"/>
  <c r="BY61" i="13"/>
  <c r="BP63" i="13"/>
  <c r="BQ63" i="13" s="1"/>
  <c r="BO46" i="13"/>
  <c r="BL46" i="13"/>
  <c r="BG42" i="13"/>
  <c r="AA46" i="13"/>
  <c r="T12" i="13"/>
  <c r="U12" i="13" s="1"/>
  <c r="H124" i="13"/>
  <c r="H14" i="1"/>
  <c r="R109" i="13"/>
  <c r="Q14" i="1"/>
  <c r="B658" i="3"/>
  <c r="B643" i="3"/>
  <c r="CO644" i="13" s="1"/>
  <c r="J35" i="1"/>
  <c r="J131" i="13" s="1"/>
  <c r="J129" i="13"/>
  <c r="AC12" i="2"/>
  <c r="H12" i="2"/>
  <c r="AO32" i="13"/>
  <c r="G32" i="13"/>
  <c r="AO14" i="13"/>
  <c r="G14" i="13"/>
  <c r="AM42" i="13"/>
  <c r="Y52" i="13"/>
  <c r="G52" i="13"/>
  <c r="G31" i="13"/>
  <c r="Y31" i="13"/>
  <c r="G19" i="13"/>
  <c r="Y19" i="13"/>
  <c r="I19" i="13" s="1"/>
  <c r="W42" i="13"/>
  <c r="U53" i="13"/>
  <c r="T58" i="13"/>
  <c r="U58" i="13" s="1"/>
  <c r="H38" i="13"/>
  <c r="U38" i="13"/>
  <c r="U20" i="13"/>
  <c r="H20" i="13"/>
  <c r="M40" i="13"/>
  <c r="H40" i="13"/>
  <c r="H28" i="13"/>
  <c r="M28" i="13"/>
  <c r="H8" i="13"/>
  <c r="M8" i="13"/>
  <c r="AJ220" i="13"/>
  <c r="CQ916" i="13"/>
  <c r="AR126" i="13"/>
  <c r="CQ931" i="13"/>
  <c r="AR117" i="13"/>
  <c r="CQ946" i="13"/>
  <c r="AA63" i="13"/>
  <c r="AA58" i="13"/>
  <c r="H8" i="14"/>
  <c r="CQ319" i="13"/>
  <c r="BT71" i="2"/>
  <c r="AL9" i="1" s="1"/>
  <c r="BU12" i="2"/>
  <c r="E115" i="13"/>
  <c r="CC23" i="13"/>
  <c r="CB42" i="13"/>
  <c r="G56" i="13"/>
  <c r="BY56" i="13"/>
  <c r="I56" i="13" s="1"/>
  <c r="T15" i="1"/>
  <c r="R110" i="13"/>
  <c r="Z14" i="1"/>
  <c r="AE14" i="1"/>
  <c r="AE109" i="13" s="1"/>
  <c r="AF109" i="13"/>
  <c r="H26" i="13"/>
  <c r="G80" i="13"/>
  <c r="H60" i="13"/>
  <c r="AG9" i="1"/>
  <c r="AF27" i="1"/>
  <c r="AF122" i="13" s="1"/>
  <c r="I45" i="2"/>
  <c r="I36" i="2"/>
  <c r="I31" i="2"/>
  <c r="I30" i="2"/>
  <c r="I22" i="2"/>
  <c r="I17" i="2"/>
  <c r="I8" i="2"/>
  <c r="H48" i="2"/>
  <c r="AG48" i="2"/>
  <c r="BU48" i="2"/>
  <c r="BS71" i="2"/>
  <c r="AO38" i="13"/>
  <c r="G38" i="13"/>
  <c r="G20" i="13"/>
  <c r="AO20" i="13"/>
  <c r="G11" i="13"/>
  <c r="Y11" i="13"/>
  <c r="W12" i="13"/>
  <c r="P4" i="14"/>
  <c r="B36" i="10"/>
  <c r="B676" i="3"/>
  <c r="AI4" i="9"/>
  <c r="L14" i="1"/>
  <c r="L124" i="13"/>
  <c r="BI2" i="13"/>
  <c r="AH29" i="1"/>
  <c r="AH118" i="13"/>
  <c r="AH119" i="13"/>
  <c r="F24" i="1"/>
  <c r="F119" i="13" s="1"/>
  <c r="H51" i="13"/>
  <c r="BQ51" i="13"/>
  <c r="H41" i="13"/>
  <c r="BM41" i="13"/>
  <c r="BI10" i="13"/>
  <c r="G10" i="13"/>
  <c r="BG12" i="13"/>
  <c r="D35" i="12"/>
  <c r="F276" i="13" s="1"/>
  <c r="O92" i="13"/>
  <c r="G92" i="13" s="1"/>
  <c r="AB71" i="2"/>
  <c r="X14" i="1"/>
  <c r="X124" i="13"/>
  <c r="AK63" i="13"/>
  <c r="CK12" i="13"/>
  <c r="I32" i="2"/>
  <c r="I26" i="2"/>
  <c r="I18" i="2"/>
  <c r="N14" i="1"/>
  <c r="N124" i="13"/>
  <c r="AO64" i="2"/>
  <c r="H64" i="2"/>
  <c r="AN71" i="2"/>
  <c r="V9" i="1" s="1"/>
  <c r="BQ12" i="2"/>
  <c r="G12" i="2"/>
  <c r="CQ29" i="13"/>
  <c r="D30" i="3"/>
  <c r="CQ30" i="13" s="1"/>
  <c r="AO26" i="13"/>
  <c r="G26" i="13"/>
  <c r="AG40" i="13"/>
  <c r="G40" i="13"/>
  <c r="AE42" i="13"/>
  <c r="AG42" i="13" s="1"/>
  <c r="W63" i="13"/>
  <c r="Y60" i="13"/>
  <c r="G60" i="13"/>
  <c r="Y37" i="13"/>
  <c r="G37" i="13"/>
  <c r="G25" i="13"/>
  <c r="Y25" i="13"/>
  <c r="U61" i="13"/>
  <c r="T63" i="13"/>
  <c r="H61" i="13"/>
  <c r="H32" i="13"/>
  <c r="U32" i="13"/>
  <c r="U14" i="13"/>
  <c r="T42" i="13"/>
  <c r="H14" i="13"/>
  <c r="H34" i="13"/>
  <c r="M34" i="13"/>
  <c r="H22" i="13"/>
  <c r="M22" i="13"/>
  <c r="M16" i="13"/>
  <c r="H16" i="13"/>
  <c r="L42" i="13"/>
  <c r="M42" i="13" s="1"/>
  <c r="AM14" i="1"/>
  <c r="AM109" i="13" s="1"/>
  <c r="G9" i="1"/>
  <c r="CF71" i="2"/>
  <c r="AR9" i="1" s="1"/>
  <c r="CG52" i="2"/>
  <c r="M48" i="2"/>
  <c r="G48" i="2"/>
  <c r="CG18" i="13"/>
  <c r="I18" i="13" s="1"/>
  <c r="CF42" i="13"/>
  <c r="BY50" i="13"/>
  <c r="G50" i="13"/>
  <c r="BW58" i="13"/>
  <c r="BQ57" i="13"/>
  <c r="H57" i="13"/>
  <c r="BM35" i="13"/>
  <c r="H35" i="13"/>
  <c r="BM17" i="13"/>
  <c r="BL42" i="13"/>
  <c r="BM42" i="13" s="1"/>
  <c r="H17" i="13"/>
  <c r="H52" i="13"/>
  <c r="BE52" i="13"/>
  <c r="BD58" i="13"/>
  <c r="W58" i="13"/>
  <c r="T120" i="13"/>
  <c r="H25" i="1"/>
  <c r="H118" i="13"/>
  <c r="F23" i="1"/>
  <c r="R35" i="1"/>
  <c r="R131" i="13" s="1"/>
  <c r="I66" i="2"/>
  <c r="Y64" i="2"/>
  <c r="I58" i="2"/>
  <c r="I46" i="2"/>
  <c r="I38" i="2"/>
  <c r="I109" i="13"/>
  <c r="BE69" i="2"/>
  <c r="BD71" i="2"/>
  <c r="AK52" i="2"/>
  <c r="AJ71" i="2"/>
  <c r="BY52" i="2"/>
  <c r="G52" i="2"/>
  <c r="BI69" i="2"/>
  <c r="G69" i="2"/>
  <c r="I15" i="13"/>
  <c r="V118" i="13"/>
  <c r="V25" i="1"/>
  <c r="V29" i="1"/>
  <c r="AL35" i="1"/>
  <c r="AL131" i="13" s="1"/>
  <c r="AL129" i="13"/>
  <c r="E107" i="13"/>
  <c r="G11" i="5"/>
  <c r="F12" i="5"/>
  <c r="B370" i="3"/>
  <c r="B355" i="3"/>
  <c r="CO356" i="13" s="1"/>
  <c r="AF71" i="2"/>
  <c r="AK14" i="1"/>
  <c r="AK109" i="13" s="1"/>
  <c r="AL109" i="13"/>
  <c r="AH27" i="1"/>
  <c r="AH122" i="13" s="1"/>
  <c r="L2" i="13"/>
  <c r="M2" i="13"/>
  <c r="E13" i="14"/>
  <c r="I67" i="2"/>
  <c r="F64" i="2"/>
  <c r="F69" i="2"/>
  <c r="AD14" i="1"/>
  <c r="P124" i="13"/>
  <c r="P14" i="1"/>
  <c r="BY2" i="13"/>
  <c r="BP2" i="13"/>
  <c r="BQ2" i="13"/>
  <c r="AX71" i="2"/>
  <c r="M11" i="14" s="1"/>
  <c r="M13" i="14" s="1"/>
  <c r="F12" i="2"/>
  <c r="AG58" i="13"/>
  <c r="J124" i="13"/>
  <c r="I29" i="2"/>
  <c r="J109" i="13"/>
  <c r="CG63" i="13"/>
  <c r="R27" i="1"/>
  <c r="R122" i="13" s="1"/>
  <c r="R120" i="13"/>
  <c r="AJ118" i="13"/>
  <c r="AJ25" i="1"/>
  <c r="AB133" i="13"/>
  <c r="AB14" i="1"/>
  <c r="E294" i="13"/>
  <c r="C20" i="5"/>
  <c r="I63" i="2"/>
  <c r="I57" i="2"/>
  <c r="I14" i="2"/>
  <c r="AT118" i="13"/>
  <c r="I62" i="2"/>
  <c r="I59" i="2"/>
  <c r="I27" i="2"/>
  <c r="I24" i="2"/>
  <c r="F52" i="2"/>
  <c r="T29" i="1"/>
  <c r="P35" i="1"/>
  <c r="P131" i="13" s="1"/>
  <c r="I37" i="2"/>
  <c r="I10" i="2"/>
  <c r="I61" i="2"/>
  <c r="I23" i="2"/>
  <c r="I15" i="2"/>
  <c r="CH71" i="2"/>
  <c r="V11" i="14" s="1"/>
  <c r="V13" i="14" s="1"/>
  <c r="J71" i="2"/>
  <c r="AP35" i="1"/>
  <c r="AP131" i="13" s="1"/>
  <c r="AP129" i="13"/>
  <c r="E10" i="5"/>
  <c r="E14" i="5" s="1"/>
  <c r="E16" i="5" s="1"/>
  <c r="E20" i="5" s="1"/>
  <c r="E21" i="5" s="1"/>
  <c r="F9" i="5"/>
  <c r="AQ71" i="2"/>
  <c r="BN42" i="13"/>
  <c r="F14" i="13"/>
  <c r="BN58" i="13"/>
  <c r="F48" i="13"/>
  <c r="BN63" i="13"/>
  <c r="F61" i="13"/>
  <c r="G81" i="13"/>
  <c r="BW71" i="2"/>
  <c r="I51" i="2"/>
  <c r="D25" i="5" s="1"/>
  <c r="BP71" i="2"/>
  <c r="AJ9" i="1" s="1"/>
  <c r="BH71" i="2"/>
  <c r="AF9" i="1" s="1"/>
  <c r="CE71" i="2"/>
  <c r="CB71" i="2"/>
  <c r="BX71" i="2"/>
  <c r="AN9" i="1" s="1"/>
  <c r="BF12" i="13"/>
  <c r="F7" i="13"/>
  <c r="BF42" i="13"/>
  <c r="BJ58" i="13"/>
  <c r="BJ65" i="13" s="1"/>
  <c r="CH42" i="13"/>
  <c r="CH58" i="13"/>
  <c r="I55" i="13"/>
  <c r="F16" i="13"/>
  <c r="N42" i="13"/>
  <c r="R58" i="13"/>
  <c r="Q92" i="13"/>
  <c r="AG92" i="13"/>
  <c r="T71" i="2"/>
  <c r="AM71" i="2"/>
  <c r="J42" i="13"/>
  <c r="F60" i="13"/>
  <c r="J63" i="13"/>
  <c r="F45" i="13"/>
  <c r="F26" i="13"/>
  <c r="BR58" i="13"/>
  <c r="BZ42" i="13"/>
  <c r="AU92" i="13"/>
  <c r="Y92" i="13"/>
  <c r="M92" i="13"/>
  <c r="J12" i="13"/>
  <c r="F62" i="13"/>
  <c r="N63" i="13"/>
  <c r="AS92" i="13"/>
  <c r="B259" i="3"/>
  <c r="CO260" i="13" s="1"/>
  <c r="B274" i="3"/>
  <c r="O63" i="13"/>
  <c r="Q60" i="13"/>
  <c r="F115" i="13"/>
  <c r="F288" i="13"/>
  <c r="F292" i="13" s="1"/>
  <c r="F294" i="13" s="1"/>
  <c r="F298" i="13" s="1"/>
  <c r="F299" i="13" s="1"/>
  <c r="F24" i="13"/>
  <c r="F57" i="13"/>
  <c r="G91" i="13"/>
  <c r="D107" i="13"/>
  <c r="BP58" i="13"/>
  <c r="BQ58" i="13" s="1"/>
  <c r="BP42" i="13"/>
  <c r="G54" i="13"/>
  <c r="G55" i="13"/>
  <c r="AY42" i="13"/>
  <c r="H23" i="13"/>
  <c r="CH12" i="13"/>
  <c r="G87" i="13"/>
  <c r="AK92" i="13"/>
  <c r="AD121" i="13"/>
  <c r="F26" i="1"/>
  <c r="F121" i="13" s="1"/>
  <c r="BT46" i="13"/>
  <c r="BU46" i="13" s="1"/>
  <c r="BU60" i="13"/>
  <c r="BH58" i="13"/>
  <c r="BI58" i="13" s="1"/>
  <c r="BH42" i="13"/>
  <c r="X58" i="13"/>
  <c r="H29" i="13"/>
  <c r="CQ402" i="13"/>
  <c r="CQ978" i="13"/>
  <c r="AN1" i="13"/>
  <c r="T126" i="13"/>
  <c r="CQ370" i="13"/>
  <c r="AJ208" i="13"/>
  <c r="CQ355" i="13"/>
  <c r="AI2" i="13"/>
  <c r="T117" i="13"/>
  <c r="CJ63" i="13"/>
  <c r="CJ46" i="13"/>
  <c r="CA63" i="13"/>
  <c r="BP46" i="13"/>
  <c r="BM46" i="13"/>
  <c r="H25" i="13"/>
  <c r="AZ58" i="13"/>
  <c r="BA58" i="13" s="1"/>
  <c r="AZ42" i="13"/>
  <c r="AN12" i="13"/>
  <c r="BG1" i="13"/>
  <c r="T116" i="13"/>
  <c r="C154" i="13"/>
  <c r="AH217" i="13"/>
  <c r="CQ498" i="13"/>
  <c r="CA42" i="13"/>
  <c r="CC42" i="13" s="1"/>
  <c r="AZ46" i="13"/>
  <c r="BA46" i="13" s="1"/>
  <c r="P58" i="13"/>
  <c r="L12" i="13"/>
  <c r="CC1" i="13"/>
  <c r="BE1" i="13"/>
  <c r="AR1" i="13"/>
  <c r="Y1" i="13"/>
  <c r="CQ915" i="13"/>
  <c r="CQ819" i="13"/>
  <c r="CQ723" i="13"/>
  <c r="CQ627" i="13"/>
  <c r="CQ531" i="13"/>
  <c r="CQ435" i="13"/>
  <c r="CQ339" i="13"/>
  <c r="CQ243" i="13"/>
  <c r="CQ147" i="13"/>
  <c r="CQ50" i="13"/>
  <c r="I224" i="13"/>
  <c r="AH219" i="13"/>
  <c r="AH213" i="13"/>
  <c r="AH207" i="13"/>
  <c r="X195" i="13"/>
  <c r="X189" i="13"/>
  <c r="X183" i="13"/>
  <c r="X177" i="13"/>
  <c r="J125" i="13"/>
  <c r="V125" i="13"/>
  <c r="AH125" i="13"/>
  <c r="AT125" i="13"/>
  <c r="AJ116" i="13"/>
  <c r="X116" i="13"/>
  <c r="L116" i="13"/>
  <c r="AP99" i="13"/>
  <c r="AD99" i="13"/>
  <c r="R99" i="13"/>
  <c r="G69" i="13"/>
  <c r="BO1" i="13"/>
  <c r="AQ1" i="13"/>
  <c r="K1" i="13"/>
  <c r="BY1" i="13"/>
  <c r="BD1" i="13"/>
  <c r="AO1" i="13"/>
  <c r="W1" i="13"/>
  <c r="CQ993" i="13"/>
  <c r="CQ897" i="13"/>
  <c r="CQ801" i="13"/>
  <c r="CQ705" i="13"/>
  <c r="CQ609" i="13"/>
  <c r="CQ513" i="13"/>
  <c r="CQ417" i="13"/>
  <c r="CQ321" i="13"/>
  <c r="CQ225" i="13"/>
  <c r="CQ129" i="13"/>
  <c r="CQ32" i="13"/>
  <c r="C162" i="13"/>
  <c r="AH218" i="13"/>
  <c r="AH212" i="13"/>
  <c r="AH206" i="13"/>
  <c r="X194" i="13"/>
  <c r="X188" i="13"/>
  <c r="X182" i="13"/>
  <c r="X176" i="13"/>
  <c r="L125" i="13"/>
  <c r="X125" i="13"/>
  <c r="AJ125" i="13"/>
  <c r="AT116" i="13"/>
  <c r="AH116" i="13"/>
  <c r="V116" i="13"/>
  <c r="J116" i="13"/>
  <c r="AN99" i="13"/>
  <c r="AB99" i="13"/>
  <c r="P99" i="13"/>
  <c r="CI1" i="13"/>
  <c r="BK1" i="13"/>
  <c r="AM1" i="13"/>
  <c r="CG1" i="13"/>
  <c r="BQ1" i="13"/>
  <c r="AZ1" i="13"/>
  <c r="AK1" i="13"/>
  <c r="AC1" i="13"/>
  <c r="T1" i="13"/>
  <c r="P1" i="13"/>
  <c r="CQ963" i="13"/>
  <c r="CQ867" i="13"/>
  <c r="CQ771" i="13"/>
  <c r="CQ675" i="13"/>
  <c r="CQ579" i="13"/>
  <c r="CQ483" i="13"/>
  <c r="CQ387" i="13"/>
  <c r="CQ291" i="13"/>
  <c r="CQ195" i="13"/>
  <c r="CQ98" i="13"/>
  <c r="CQ3" i="13"/>
  <c r="AH216" i="13"/>
  <c r="AH210" i="13"/>
  <c r="AH204" i="13"/>
  <c r="X192" i="13"/>
  <c r="X186" i="13"/>
  <c r="X180" i="13"/>
  <c r="C148" i="13"/>
  <c r="P125" i="13"/>
  <c r="AB125" i="13"/>
  <c r="AN125" i="13"/>
  <c r="AP116" i="13"/>
  <c r="AD116" i="13"/>
  <c r="R116" i="13"/>
  <c r="F99" i="13"/>
  <c r="AJ99" i="13"/>
  <c r="X99" i="13"/>
  <c r="L99" i="13"/>
  <c r="CA1" i="13"/>
  <c r="BC1" i="13"/>
  <c r="AE1" i="13"/>
  <c r="CK1" i="13"/>
  <c r="BP1" i="13"/>
  <c r="AW1" i="13"/>
  <c r="AG1" i="13"/>
  <c r="M1" i="13"/>
  <c r="CQ945" i="13"/>
  <c r="CQ849" i="13"/>
  <c r="CQ753" i="13"/>
  <c r="CQ657" i="13"/>
  <c r="CQ561" i="13"/>
  <c r="CQ465" i="13"/>
  <c r="CQ369" i="13"/>
  <c r="CQ273" i="13"/>
  <c r="CQ177" i="13"/>
  <c r="CQ80" i="13"/>
  <c r="D281" i="13"/>
  <c r="AH221" i="13"/>
  <c r="AH215" i="13"/>
  <c r="AH209" i="13"/>
  <c r="AH203" i="13"/>
  <c r="X191" i="13"/>
  <c r="X185" i="13"/>
  <c r="X179" i="13"/>
  <c r="C137" i="13"/>
  <c r="R125" i="13"/>
  <c r="AD125" i="13"/>
  <c r="AP125" i="13"/>
  <c r="AN116" i="13"/>
  <c r="AB116" i="13"/>
  <c r="P116" i="13"/>
  <c r="AT99" i="13"/>
  <c r="AH99" i="13"/>
  <c r="V99" i="13"/>
  <c r="J99" i="13"/>
  <c r="BW1" i="13"/>
  <c r="AY1" i="13"/>
  <c r="S1" i="13"/>
  <c r="CJ1" i="13"/>
  <c r="BM1" i="13"/>
  <c r="AS1" i="13"/>
  <c r="AF1" i="13"/>
  <c r="X1" i="13"/>
  <c r="L1" i="13"/>
  <c r="CQ930" i="13"/>
  <c r="CQ834" i="13"/>
  <c r="CQ738" i="13"/>
  <c r="CQ642" i="13"/>
  <c r="CQ546" i="13"/>
  <c r="CQ450" i="13"/>
  <c r="CQ354" i="13"/>
  <c r="CQ258" i="13"/>
  <c r="CQ162" i="13"/>
  <c r="CQ65" i="13"/>
  <c r="H242" i="13"/>
  <c r="AH220" i="13"/>
  <c r="AH214" i="13"/>
  <c r="AH208" i="13"/>
  <c r="AH202" i="13"/>
  <c r="X190" i="13"/>
  <c r="X184" i="13"/>
  <c r="X178" i="13"/>
  <c r="H125" i="13"/>
  <c r="T125" i="13"/>
  <c r="AF125" i="13"/>
  <c r="AR125" i="13"/>
  <c r="AL116" i="13"/>
  <c r="Z116" i="13"/>
  <c r="N116" i="13"/>
  <c r="AR99" i="13"/>
  <c r="AF99" i="13"/>
  <c r="T99" i="13"/>
  <c r="H99" i="13"/>
  <c r="BS1" i="13"/>
  <c r="AU1" i="13"/>
  <c r="O1" i="13"/>
  <c r="CQ466" i="13"/>
  <c r="CQ451" i="13"/>
  <c r="AQ2" i="13"/>
  <c r="X117" i="13"/>
  <c r="X126" i="13"/>
  <c r="AY2" i="13"/>
  <c r="CQ532" i="13"/>
  <c r="AJ212" i="13"/>
  <c r="CJ58" i="13"/>
  <c r="CK58" i="13" s="1"/>
  <c r="AR58" i="13"/>
  <c r="AM46" i="13"/>
  <c r="AO46" i="13" s="1"/>
  <c r="H53" i="13"/>
  <c r="Z99" i="13"/>
  <c r="AL125" i="13"/>
  <c r="X193" i="13"/>
  <c r="CQ210" i="13"/>
  <c r="CQ786" i="13"/>
  <c r="AJ213" i="13"/>
  <c r="AH117" i="13"/>
  <c r="CQ595" i="13"/>
  <c r="BC2" i="13"/>
  <c r="AD126" i="13"/>
  <c r="AD117" i="13"/>
  <c r="CQ580" i="13"/>
  <c r="F13" i="14" l="1"/>
  <c r="H104" i="13"/>
  <c r="M71" i="2"/>
  <c r="I41" i="13"/>
  <c r="BE12" i="13"/>
  <c r="CE65" i="13"/>
  <c r="BX65" i="13"/>
  <c r="I11" i="13"/>
  <c r="CC58" i="13"/>
  <c r="Q42" i="13"/>
  <c r="Z65" i="13"/>
  <c r="CC46" i="13"/>
  <c r="I33" i="13"/>
  <c r="S13" i="1"/>
  <c r="S108" i="13" s="1"/>
  <c r="AG63" i="13"/>
  <c r="I39" i="13"/>
  <c r="AC12" i="13"/>
  <c r="X65" i="13"/>
  <c r="BD65" i="13"/>
  <c r="I50" i="13"/>
  <c r="I16" i="13"/>
  <c r="AC63" i="13"/>
  <c r="AW46" i="13"/>
  <c r="AF65" i="13"/>
  <c r="BE46" i="13"/>
  <c r="I21" i="13"/>
  <c r="X104" i="13"/>
  <c r="BV65" i="13"/>
  <c r="I52" i="2"/>
  <c r="I53" i="13"/>
  <c r="BB65" i="13"/>
  <c r="V65" i="13"/>
  <c r="I54" i="13"/>
  <c r="I34" i="13"/>
  <c r="I26" i="13"/>
  <c r="AB65" i="13"/>
  <c r="AS42" i="13"/>
  <c r="CK63" i="13"/>
  <c r="BI42" i="13"/>
  <c r="Y63" i="13"/>
  <c r="Y42" i="13"/>
  <c r="I62" i="13"/>
  <c r="I49" i="13"/>
  <c r="AW71" i="2"/>
  <c r="I9" i="13"/>
  <c r="U42" i="13"/>
  <c r="I69" i="2"/>
  <c r="I51" i="13"/>
  <c r="AA104" i="13"/>
  <c r="M46" i="13"/>
  <c r="BO65" i="13"/>
  <c r="CG12" i="13"/>
  <c r="AI65" i="13"/>
  <c r="BI46" i="13"/>
  <c r="Y71" i="2"/>
  <c r="I30" i="13"/>
  <c r="AU65" i="13"/>
  <c r="I22" i="13"/>
  <c r="I35" i="13"/>
  <c r="AE65" i="13"/>
  <c r="AG65" i="13" s="1"/>
  <c r="I57" i="13"/>
  <c r="I23" i="13"/>
  <c r="CD65" i="13"/>
  <c r="Q104" i="13"/>
  <c r="AH13" i="1"/>
  <c r="AH108" i="13" s="1"/>
  <c r="I36" i="13"/>
  <c r="AB13" i="1"/>
  <c r="AB108" i="13" s="1"/>
  <c r="AB104" i="13"/>
  <c r="CC63" i="13"/>
  <c r="I60" i="13"/>
  <c r="BZ65" i="13"/>
  <c r="R65" i="13"/>
  <c r="I48" i="2"/>
  <c r="I40" i="13"/>
  <c r="BQ71" i="2"/>
  <c r="AD65" i="13"/>
  <c r="AK12" i="13"/>
  <c r="BF65" i="13"/>
  <c r="I28" i="13"/>
  <c r="BQ46" i="13"/>
  <c r="BR65" i="13"/>
  <c r="CI65" i="13"/>
  <c r="I17" i="13"/>
  <c r="I37" i="13"/>
  <c r="I10" i="13"/>
  <c r="BA71" i="2"/>
  <c r="I8" i="13"/>
  <c r="AT65" i="13"/>
  <c r="I24" i="13"/>
  <c r="I29" i="13"/>
  <c r="I52" i="13"/>
  <c r="BM71" i="2"/>
  <c r="J13" i="1"/>
  <c r="J104" i="13"/>
  <c r="AK46" i="13"/>
  <c r="N13" i="1"/>
  <c r="N108" i="13" s="1"/>
  <c r="N104" i="13"/>
  <c r="I13" i="1"/>
  <c r="I104" i="13"/>
  <c r="P65" i="13"/>
  <c r="S65" i="13"/>
  <c r="I31" i="13"/>
  <c r="I7" i="13"/>
  <c r="F46" i="13"/>
  <c r="AC13" i="1"/>
  <c r="AC108" i="13" s="1"/>
  <c r="AC104" i="13"/>
  <c r="AH65" i="13"/>
  <c r="I44" i="13"/>
  <c r="Z13" i="1"/>
  <c r="Z108" i="13" s="1"/>
  <c r="Z104" i="13"/>
  <c r="G12" i="13"/>
  <c r="I61" i="13"/>
  <c r="I45" i="13"/>
  <c r="AO108" i="13"/>
  <c r="AO16" i="1"/>
  <c r="AQ65" i="13"/>
  <c r="AW65" i="13"/>
  <c r="BM12" i="13"/>
  <c r="I25" i="13"/>
  <c r="CK71" i="2"/>
  <c r="CB65" i="13"/>
  <c r="K65" i="13"/>
  <c r="O13" i="1"/>
  <c r="O108" i="13" s="1"/>
  <c r="O104" i="13"/>
  <c r="AZ65" i="13"/>
  <c r="CJ65" i="13"/>
  <c r="BN65" i="13"/>
  <c r="BU12" i="13"/>
  <c r="BS65" i="13"/>
  <c r="AS13" i="1"/>
  <c r="AS104" i="13"/>
  <c r="BC65" i="13"/>
  <c r="BE65" i="13" s="1"/>
  <c r="Q71" i="2"/>
  <c r="AJ120" i="13"/>
  <c r="AJ27" i="1"/>
  <c r="AJ122" i="13" s="1"/>
  <c r="H108" i="13"/>
  <c r="H16" i="1"/>
  <c r="AE104" i="13"/>
  <c r="AE13" i="1"/>
  <c r="AJ2" i="13"/>
  <c r="AK2" i="13"/>
  <c r="J65" i="13"/>
  <c r="F12" i="13"/>
  <c r="AQ9" i="1"/>
  <c r="CG71" i="2"/>
  <c r="H46" i="13"/>
  <c r="CH65" i="13"/>
  <c r="BQ42" i="13"/>
  <c r="BP65" i="13"/>
  <c r="T124" i="13"/>
  <c r="T14" i="1"/>
  <c r="BH65" i="13"/>
  <c r="AK71" i="2"/>
  <c r="T9" i="1"/>
  <c r="BI71" i="2"/>
  <c r="I64" i="2"/>
  <c r="AR13" i="1"/>
  <c r="AR108" i="13" s="1"/>
  <c r="AR104" i="13"/>
  <c r="Y12" i="13"/>
  <c r="W65" i="13"/>
  <c r="Y65" i="13" s="1"/>
  <c r="Q58" i="13"/>
  <c r="AA16" i="1"/>
  <c r="AA108" i="13"/>
  <c r="AI13" i="1"/>
  <c r="AI104" i="13"/>
  <c r="BE2" i="13"/>
  <c r="BD2" i="13"/>
  <c r="AR2" i="13"/>
  <c r="AS2" i="13"/>
  <c r="AO12" i="13"/>
  <c r="AN65" i="13"/>
  <c r="AJ13" i="1"/>
  <c r="AJ108" i="13" s="1"/>
  <c r="AJ104" i="13"/>
  <c r="AM9" i="1"/>
  <c r="BY71" i="2"/>
  <c r="AS71" i="2"/>
  <c r="W9" i="1"/>
  <c r="AK65" i="13"/>
  <c r="AA14" i="1"/>
  <c r="AA109" i="13" s="1"/>
  <c r="AB109" i="13"/>
  <c r="CA65" i="13"/>
  <c r="O14" i="1"/>
  <c r="P109" i="13"/>
  <c r="CG42" i="13"/>
  <c r="CF65" i="13"/>
  <c r="CG65" i="13" s="1"/>
  <c r="T65" i="13"/>
  <c r="U65" i="13" s="1"/>
  <c r="M14" i="1"/>
  <c r="M109" i="13" s="1"/>
  <c r="N109" i="13"/>
  <c r="AT13" i="1"/>
  <c r="AT108" i="13" s="1"/>
  <c r="AT104" i="13"/>
  <c r="K14" i="1"/>
  <c r="L109" i="13"/>
  <c r="T110" i="13"/>
  <c r="V15" i="1"/>
  <c r="H9" i="14"/>
  <c r="B8" i="14"/>
  <c r="G42" i="13"/>
  <c r="Q109" i="13"/>
  <c r="Q16" i="1"/>
  <c r="G14" i="1"/>
  <c r="G109" i="13" s="1"/>
  <c r="H109" i="13"/>
  <c r="V124" i="13"/>
  <c r="V14" i="1"/>
  <c r="BW65" i="13"/>
  <c r="BY65" i="13" s="1"/>
  <c r="BY58" i="13"/>
  <c r="F42" i="13"/>
  <c r="E298" i="13"/>
  <c r="E299" i="13" s="1"/>
  <c r="C21" i="5"/>
  <c r="AL104" i="13"/>
  <c r="AL13" i="1"/>
  <c r="AL108" i="13" s="1"/>
  <c r="AF13" i="1"/>
  <c r="AF108" i="13" s="1"/>
  <c r="AF104" i="13"/>
  <c r="U9" i="1"/>
  <c r="AO71" i="2"/>
  <c r="G71" i="2"/>
  <c r="BE58" i="13"/>
  <c r="R9" i="1"/>
  <c r="AG71" i="2"/>
  <c r="AD9" i="1"/>
  <c r="BE71" i="2"/>
  <c r="G104" i="13"/>
  <c r="G13" i="1"/>
  <c r="I14" i="13"/>
  <c r="H63" i="13"/>
  <c r="V104" i="13"/>
  <c r="V13" i="1"/>
  <c r="V108" i="13" s="1"/>
  <c r="X109" i="13"/>
  <c r="W14" i="1"/>
  <c r="W109" i="13" s="1"/>
  <c r="AG104" i="13"/>
  <c r="AG13" i="1"/>
  <c r="CK46" i="13"/>
  <c r="I46" i="13" s="1"/>
  <c r="AA65" i="13"/>
  <c r="AC65" i="13" s="1"/>
  <c r="AC58" i="13"/>
  <c r="I20" i="13"/>
  <c r="AO42" i="13"/>
  <c r="AM65" i="13"/>
  <c r="M13" i="1"/>
  <c r="M104" i="13"/>
  <c r="BT65" i="13"/>
  <c r="AZ2" i="13"/>
  <c r="BA2" i="13"/>
  <c r="AP9" i="1"/>
  <c r="CC71" i="2"/>
  <c r="Z109" i="13"/>
  <c r="Y14" i="1"/>
  <c r="I12" i="2"/>
  <c r="Q63" i="13"/>
  <c r="O65" i="13"/>
  <c r="Q65" i="13" s="1"/>
  <c r="G63" i="13"/>
  <c r="V27" i="1"/>
  <c r="V122" i="13" s="1"/>
  <c r="V120" i="13"/>
  <c r="H27" i="1"/>
  <c r="H120" i="13"/>
  <c r="F25" i="1"/>
  <c r="F120" i="13" s="1"/>
  <c r="H42" i="13"/>
  <c r="AS58" i="13"/>
  <c r="AR65" i="13"/>
  <c r="M12" i="13"/>
  <c r="L65" i="13"/>
  <c r="H12" i="13"/>
  <c r="BA42" i="13"/>
  <c r="AY65" i="13"/>
  <c r="BA65" i="13" s="1"/>
  <c r="F107" i="13"/>
  <c r="F63" i="13"/>
  <c r="L9" i="1"/>
  <c r="U71" i="2"/>
  <c r="H71" i="2"/>
  <c r="AN13" i="1"/>
  <c r="AN108" i="13" s="1"/>
  <c r="AN104" i="13"/>
  <c r="F58" i="13"/>
  <c r="F10" i="5"/>
  <c r="F14" i="5"/>
  <c r="F16" i="5" s="1"/>
  <c r="F20" i="5" s="1"/>
  <c r="F21" i="5" s="1"/>
  <c r="G9" i="5"/>
  <c r="C11" i="14"/>
  <c r="F71" i="2"/>
  <c r="H58" i="13"/>
  <c r="AD109" i="13"/>
  <c r="AC14" i="1"/>
  <c r="BL65" i="13"/>
  <c r="BM65" i="13" s="1"/>
  <c r="H11" i="5"/>
  <c r="G12" i="5"/>
  <c r="F118" i="13"/>
  <c r="F29" i="1"/>
  <c r="F124" i="13" s="1"/>
  <c r="Y58" i="13"/>
  <c r="G58" i="13"/>
  <c r="I32" i="13"/>
  <c r="P9" i="1"/>
  <c r="AC71" i="2"/>
  <c r="BI12" i="13"/>
  <c r="BG65" i="13"/>
  <c r="BI65" i="13" s="1"/>
  <c r="AH14" i="1"/>
  <c r="AH124" i="13"/>
  <c r="B691" i="3"/>
  <c r="CO692" i="13" s="1"/>
  <c r="B706" i="3"/>
  <c r="G46" i="13"/>
  <c r="BU71" i="2"/>
  <c r="AK9" i="1"/>
  <c r="U63" i="13"/>
  <c r="I38" i="13"/>
  <c r="M65" i="13" l="1"/>
  <c r="I42" i="13"/>
  <c r="CK65" i="13"/>
  <c r="AS65" i="13"/>
  <c r="BU65" i="13"/>
  <c r="BQ65" i="13"/>
  <c r="F65" i="13"/>
  <c r="N16" i="1"/>
  <c r="N19" i="1" s="1"/>
  <c r="N114" i="13" s="1"/>
  <c r="AS108" i="13"/>
  <c r="AS16" i="1"/>
  <c r="I71" i="2"/>
  <c r="C10" i="4" s="1"/>
  <c r="C14" i="4" s="1"/>
  <c r="CC65" i="13"/>
  <c r="J108" i="13"/>
  <c r="J16" i="1"/>
  <c r="AO19" i="1"/>
  <c r="AO114" i="13" s="1"/>
  <c r="AO111" i="13"/>
  <c r="I108" i="13"/>
  <c r="I16" i="1"/>
  <c r="I11" i="5"/>
  <c r="H12" i="5"/>
  <c r="G16" i="1"/>
  <c r="G108" i="13"/>
  <c r="H9" i="5"/>
  <c r="G10" i="5"/>
  <c r="G14" i="5" s="1"/>
  <c r="G16" i="5" s="1"/>
  <c r="G20" i="5" s="1"/>
  <c r="G21" i="5" s="1"/>
  <c r="K16" i="1"/>
  <c r="K109" i="13"/>
  <c r="H111" i="13"/>
  <c r="H19" i="1"/>
  <c r="H23" i="10"/>
  <c r="AD13" i="1"/>
  <c r="AD108" i="13" s="1"/>
  <c r="AD104" i="13"/>
  <c r="U13" i="1"/>
  <c r="U104" i="13"/>
  <c r="H13" i="14"/>
  <c r="B9" i="14"/>
  <c r="AM13" i="1"/>
  <c r="AM104" i="13"/>
  <c r="AA111" i="13"/>
  <c r="AA19" i="1"/>
  <c r="AA114" i="13" s="1"/>
  <c r="S14" i="1"/>
  <c r="T109" i="13"/>
  <c r="G65" i="13"/>
  <c r="L13" i="1"/>
  <c r="L104" i="13"/>
  <c r="E9" i="1"/>
  <c r="H65" i="13"/>
  <c r="Y16" i="1"/>
  <c r="Y109" i="13"/>
  <c r="I58" i="13"/>
  <c r="AQ13" i="1"/>
  <c r="AQ104" i="13"/>
  <c r="M108" i="13"/>
  <c r="M16" i="1"/>
  <c r="H26" i="10"/>
  <c r="W104" i="13"/>
  <c r="W13" i="1"/>
  <c r="AC109" i="13"/>
  <c r="AC16" i="1"/>
  <c r="P13" i="1"/>
  <c r="P104" i="13"/>
  <c r="I12" i="13"/>
  <c r="H122" i="13"/>
  <c r="F27" i="1"/>
  <c r="F122" i="13" s="1"/>
  <c r="D9" i="1"/>
  <c r="R104" i="13"/>
  <c r="R13" i="1"/>
  <c r="Q111" i="13"/>
  <c r="Q19" i="1"/>
  <c r="Q114" i="13" s="1"/>
  <c r="V16" i="1"/>
  <c r="V110" i="13"/>
  <c r="X15" i="1"/>
  <c r="AE108" i="13"/>
  <c r="AE16" i="1"/>
  <c r="T13" i="1"/>
  <c r="T104" i="13"/>
  <c r="AK13" i="1"/>
  <c r="AK104" i="13"/>
  <c r="D104" i="13" s="1"/>
  <c r="AG14" i="1"/>
  <c r="AG109" i="13" s="1"/>
  <c r="AH109" i="13"/>
  <c r="B11" i="14"/>
  <c r="C13" i="14"/>
  <c r="I63" i="13"/>
  <c r="AP13" i="1"/>
  <c r="AP108" i="13" s="1"/>
  <c r="AP104" i="13"/>
  <c r="AO65" i="13"/>
  <c r="AG16" i="1"/>
  <c r="AG108" i="13"/>
  <c r="U14" i="1"/>
  <c r="U109" i="13" s="1"/>
  <c r="V109" i="13"/>
  <c r="O16" i="1"/>
  <c r="O109" i="13"/>
  <c r="AI108" i="13"/>
  <c r="AI16" i="1"/>
  <c r="F9" i="1" l="1"/>
  <c r="C16" i="4"/>
  <c r="B18" i="4" s="1"/>
  <c r="N111" i="13"/>
  <c r="I65" i="13"/>
  <c r="A5" i="13" s="1"/>
  <c r="C1" i="13" s="1"/>
  <c r="H54" i="10" s="1"/>
  <c r="H99" i="10" s="1"/>
  <c r="I111" i="13"/>
  <c r="I19" i="1"/>
  <c r="I114" i="13" s="1"/>
  <c r="AS111" i="13"/>
  <c r="AS19" i="1"/>
  <c r="AS114" i="13" s="1"/>
  <c r="B13" i="14"/>
  <c r="J19" i="1"/>
  <c r="J114" i="13" s="1"/>
  <c r="H24" i="10"/>
  <c r="J111" i="13"/>
  <c r="AK108" i="13"/>
  <c r="AK16" i="1"/>
  <c r="AG111" i="13"/>
  <c r="AG19" i="1"/>
  <c r="AG114" i="13" s="1"/>
  <c r="T108" i="13"/>
  <c r="T16" i="1"/>
  <c r="Y111" i="13"/>
  <c r="Y19" i="1"/>
  <c r="Y114" i="13" s="1"/>
  <c r="G111" i="13"/>
  <c r="G19" i="1"/>
  <c r="AE19" i="1"/>
  <c r="AE114" i="13" s="1"/>
  <c r="AE111" i="13"/>
  <c r="R108" i="13"/>
  <c r="R16" i="1"/>
  <c r="S109" i="13"/>
  <c r="S16" i="1"/>
  <c r="H10" i="5"/>
  <c r="H14" i="5" s="1"/>
  <c r="H16" i="5" s="1"/>
  <c r="H20" i="5" s="1"/>
  <c r="H21" i="5" s="1"/>
  <c r="I9" i="5"/>
  <c r="I12" i="5"/>
  <c r="J11" i="5"/>
  <c r="AI111" i="13"/>
  <c r="AI19" i="1"/>
  <c r="AI114" i="13" s="1"/>
  <c r="M111" i="13"/>
  <c r="M19" i="1"/>
  <c r="M114" i="13" s="1"/>
  <c r="AM108" i="13"/>
  <c r="AM16" i="1"/>
  <c r="K111" i="13"/>
  <c r="K19" i="1"/>
  <c r="K114" i="13" s="1"/>
  <c r="O111" i="13"/>
  <c r="O19" i="1"/>
  <c r="O114" i="13" s="1"/>
  <c r="W16" i="1"/>
  <c r="W108" i="13"/>
  <c r="Z15" i="1"/>
  <c r="X16" i="1"/>
  <c r="X110" i="13"/>
  <c r="P108" i="13"/>
  <c r="P16" i="1"/>
  <c r="AQ108" i="13"/>
  <c r="AQ16" i="1"/>
  <c r="E104" i="13"/>
  <c r="F104" i="13" s="1"/>
  <c r="H114" i="13"/>
  <c r="L108" i="13"/>
  <c r="L16" i="1"/>
  <c r="E13" i="1"/>
  <c r="U108" i="13"/>
  <c r="U16" i="1"/>
  <c r="D13" i="1"/>
  <c r="V111" i="13"/>
  <c r="H30" i="10"/>
  <c r="V19" i="1"/>
  <c r="V114" i="13" s="1"/>
  <c r="AC19" i="1"/>
  <c r="AC114" i="13" s="1"/>
  <c r="AC111" i="13"/>
  <c r="D108" i="13" l="1"/>
  <c r="I21" i="5"/>
  <c r="H31" i="10"/>
  <c r="X19" i="1"/>
  <c r="X114" i="13" s="1"/>
  <c r="X111" i="13"/>
  <c r="T19" i="1"/>
  <c r="T114" i="13" s="1"/>
  <c r="H29" i="10"/>
  <c r="T111" i="13"/>
  <c r="S111" i="13"/>
  <c r="S19" i="1"/>
  <c r="S114" i="13" s="1"/>
  <c r="H25" i="10"/>
  <c r="L19" i="1"/>
  <c r="L111" i="13"/>
  <c r="AM19" i="1"/>
  <c r="AM114" i="13" s="1"/>
  <c r="AM111" i="13"/>
  <c r="J12" i="5"/>
  <c r="K11" i="5"/>
  <c r="G114" i="13"/>
  <c r="F13" i="1"/>
  <c r="E108" i="13"/>
  <c r="P19" i="1"/>
  <c r="P114" i="13" s="1"/>
  <c r="H27" i="10"/>
  <c r="P111" i="13"/>
  <c r="W19" i="1"/>
  <c r="W114" i="13" s="1"/>
  <c r="W111" i="13"/>
  <c r="R111" i="13"/>
  <c r="R19" i="1"/>
  <c r="R114" i="13" s="1"/>
  <c r="H28" i="10"/>
  <c r="J9" i="5"/>
  <c r="I10" i="5"/>
  <c r="I14" i="5"/>
  <c r="I16" i="5" s="1"/>
  <c r="I20" i="5" s="1"/>
  <c r="AK111" i="13"/>
  <c r="AK19" i="1"/>
  <c r="AK114" i="13" s="1"/>
  <c r="AQ19" i="1"/>
  <c r="AQ114" i="13" s="1"/>
  <c r="AQ111" i="13"/>
  <c r="AB15" i="1"/>
  <c r="Z16" i="1"/>
  <c r="Z110" i="13"/>
  <c r="D16" i="1"/>
  <c r="U19" i="1"/>
  <c r="U114" i="13" s="1"/>
  <c r="U111" i="13"/>
  <c r="D111" i="13" l="1"/>
  <c r="F108" i="13"/>
  <c r="L11" i="5"/>
  <c r="K12" i="5"/>
  <c r="Z19" i="1"/>
  <c r="Z114" i="13" s="1"/>
  <c r="Z111" i="13"/>
  <c r="H32" i="10"/>
  <c r="AD15" i="1"/>
  <c r="AB110" i="13"/>
  <c r="AB16" i="1"/>
  <c r="D114" i="13"/>
  <c r="L114" i="13"/>
  <c r="K9" i="5"/>
  <c r="J10" i="5"/>
  <c r="J14" i="5"/>
  <c r="J16" i="5" s="1"/>
  <c r="J20" i="5" s="1"/>
  <c r="J21" i="5" s="1"/>
  <c r="D19" i="1"/>
  <c r="AB111" i="13" l="1"/>
  <c r="H33" i="10"/>
  <c r="AB19" i="1"/>
  <c r="L9" i="5"/>
  <c r="K14" i="5"/>
  <c r="K16" i="5" s="1"/>
  <c r="K20" i="5" s="1"/>
  <c r="K21" i="5" s="1"/>
  <c r="K10" i="5"/>
  <c r="M11" i="5"/>
  <c r="L12" i="5"/>
  <c r="AD16" i="1"/>
  <c r="AF15" i="1"/>
  <c r="AD110" i="13"/>
  <c r="L10" i="5" l="1"/>
  <c r="L14" i="5" s="1"/>
  <c r="L16" i="5" s="1"/>
  <c r="L20" i="5" s="1"/>
  <c r="L21" i="5" s="1"/>
  <c r="M9" i="5"/>
  <c r="AB114" i="13"/>
  <c r="AF16" i="1"/>
  <c r="AH15" i="1"/>
  <c r="AF110" i="13"/>
  <c r="AD19" i="1"/>
  <c r="AD114" i="13" s="1"/>
  <c r="AD111" i="13"/>
  <c r="H34" i="10"/>
  <c r="M12" i="5"/>
  <c r="N11" i="5"/>
  <c r="H35" i="10" l="1"/>
  <c r="AF111" i="13"/>
  <c r="AF19" i="1"/>
  <c r="AH16" i="1"/>
  <c r="AJ15" i="1"/>
  <c r="AH110" i="13"/>
  <c r="O11" i="5"/>
  <c r="O12" i="5" s="1"/>
  <c r="N12" i="5"/>
  <c r="N9" i="5"/>
  <c r="M10" i="5"/>
  <c r="M14" i="5"/>
  <c r="M16" i="5" s="1"/>
  <c r="M20" i="5" s="1"/>
  <c r="M21" i="5" s="1"/>
  <c r="AJ16" i="1" l="1"/>
  <c r="AL15" i="1"/>
  <c r="AJ110" i="13"/>
  <c r="O9" i="5"/>
  <c r="N10" i="5"/>
  <c r="N14" i="5" s="1"/>
  <c r="N16" i="5" s="1"/>
  <c r="N20" i="5" s="1"/>
  <c r="N21" i="5" s="1"/>
  <c r="AH19" i="1"/>
  <c r="AH114" i="13" s="1"/>
  <c r="AH111" i="13"/>
  <c r="H36" i="10"/>
  <c r="AF114" i="13"/>
  <c r="O10" i="5" l="1"/>
  <c r="O14" i="5"/>
  <c r="O16" i="5" s="1"/>
  <c r="O20" i="5" s="1"/>
  <c r="O21" i="5" s="1"/>
  <c r="D24" i="5" s="1"/>
  <c r="D26" i="5" s="1"/>
  <c r="B27" i="5" s="1"/>
  <c r="AL16" i="1"/>
  <c r="AL110" i="13"/>
  <c r="AN15" i="1"/>
  <c r="AJ111" i="13"/>
  <c r="H37" i="10"/>
  <c r="AJ19" i="1"/>
  <c r="AJ114" i="13" s="1"/>
  <c r="AL111" i="13" l="1"/>
  <c r="AL19" i="1"/>
  <c r="H38" i="10"/>
  <c r="AP15" i="1"/>
  <c r="AN110" i="13"/>
  <c r="AN16" i="1"/>
  <c r="AN111" i="13" l="1"/>
  <c r="AN19" i="1"/>
  <c r="AN114" i="13" s="1"/>
  <c r="H39" i="10"/>
  <c r="AP110" i="13"/>
  <c r="AP16" i="1"/>
  <c r="AR15" i="1"/>
  <c r="AL114" i="13"/>
  <c r="AT15" i="1" l="1"/>
  <c r="AR110" i="13"/>
  <c r="AR16" i="1"/>
  <c r="H40" i="10"/>
  <c r="AP111" i="13"/>
  <c r="AP19" i="1"/>
  <c r="AP114" i="13" l="1"/>
  <c r="H41" i="10"/>
  <c r="AR19" i="1"/>
  <c r="AR114" i="13" s="1"/>
  <c r="AR111" i="13"/>
  <c r="AT110" i="13"/>
  <c r="AT16" i="1"/>
  <c r="AT19" i="1" l="1"/>
  <c r="H42" i="10"/>
  <c r="AT111" i="13"/>
  <c r="E111" i="13" s="1"/>
  <c r="F111" i="13" s="1"/>
  <c r="E16" i="1"/>
  <c r="F16" i="1" s="1"/>
  <c r="AT114" i="13" l="1"/>
  <c r="E114" i="13" s="1"/>
  <c r="F114" i="13" s="1"/>
  <c r="E19" i="1"/>
  <c r="F19"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D228DF8-048B-4045-AF2D-AD7152520F6E}" name="8609FinancialUpdate10-07-09" type="4" refreshedVersion="0" background="1">
    <webPr xml="1" sourceData="1" url="S:\docs\Systems Design\Financial Update (8609)\8609 Excel Build\8609FinancialUpdate10-07-09.xml" htmlTables="1" htmlFormat="all"/>
  </connection>
</connections>
</file>

<file path=xl/sharedStrings.xml><?xml version="1.0" encoding="utf-8"?>
<sst xmlns="http://schemas.openxmlformats.org/spreadsheetml/2006/main" count="2692" uniqueCount="392">
  <si>
    <t>QUALIFIED BASIS ANALYSIS</t>
  </si>
  <si>
    <t>CALCULATION OF MAXIMUM CREDIT AMT.</t>
  </si>
  <si>
    <t>Other Deductions:</t>
  </si>
  <si>
    <t>(Specify)</t>
  </si>
  <si>
    <t>Applicable Fraction (from below)</t>
  </si>
  <si>
    <t>Qualified Basis</t>
  </si>
  <si>
    <t>Maximum Annual Credit Amount</t>
  </si>
  <si>
    <t>Requested Annual Credit Amount</t>
  </si>
  <si>
    <t>APPLICABLE FRACTION</t>
  </si>
  <si>
    <t>Credit Eligible Units</t>
  </si>
  <si>
    <t>Other Resid. Rental Units</t>
  </si>
  <si>
    <t>Total Resid. Rental Units</t>
  </si>
  <si>
    <t>Non Rent-paying Super Units</t>
  </si>
  <si>
    <t>Total Residential Units</t>
  </si>
  <si>
    <t>Commercial Units</t>
  </si>
  <si>
    <t>Applicable Fraction (based on units)</t>
  </si>
  <si>
    <t>Credit Eligible Sq. Ft.</t>
  </si>
  <si>
    <t>Other Resid. Rental Sq. Ft.</t>
  </si>
  <si>
    <t>Total Resid. Rental Sq. Ft.</t>
  </si>
  <si>
    <t>Non Rent-paying Super Sq. Ft.</t>
  </si>
  <si>
    <t>Total Residential Sq. Ft.</t>
  </si>
  <si>
    <t>Commercial Sq. Ft.</t>
  </si>
  <si>
    <t>Applicable Fraction (based on sq. ft.)</t>
  </si>
  <si>
    <t>Owner:</t>
  </si>
  <si>
    <t xml:space="preserve"> </t>
  </si>
  <si>
    <t>Total Costs</t>
  </si>
  <si>
    <t>ACQUISITION / CONSTRUCTION</t>
  </si>
  <si>
    <t>Acquisition (Land)</t>
  </si>
  <si>
    <t>Acquisition (Building)</t>
  </si>
  <si>
    <t>Contractor Price</t>
  </si>
  <si>
    <t>Furnishings</t>
  </si>
  <si>
    <t>Other: (Specify)</t>
  </si>
  <si>
    <t>SUBTOTAL</t>
  </si>
  <si>
    <t>SOFT COSTS</t>
  </si>
  <si>
    <t>Architect</t>
  </si>
  <si>
    <t>Owner's Legal Costs</t>
  </si>
  <si>
    <t>Development Consultant</t>
  </si>
  <si>
    <t>Construction Interest</t>
  </si>
  <si>
    <t>Real Estate Taxes</t>
  </si>
  <si>
    <t>Water &amp; Sewer</t>
  </si>
  <si>
    <t>Title Insurance</t>
  </si>
  <si>
    <t>Constr. Insurance (Fire &amp; Liability)</t>
  </si>
  <si>
    <t>License Agreement Insurance</t>
  </si>
  <si>
    <t>Leasing/Marketing Expense</t>
  </si>
  <si>
    <t>Lease-Up Period Expense</t>
  </si>
  <si>
    <t>Working Capital (occup. bldgs only)</t>
  </si>
  <si>
    <t>Loan Commitment Fees</t>
  </si>
  <si>
    <t>DEVELOPER FEE</t>
  </si>
  <si>
    <t>Syndicator's Fee and Overhead</t>
  </si>
  <si>
    <t>Limited Partner (Upper Tier) Reserves</t>
  </si>
  <si>
    <t>Tax Credit Consultant</t>
  </si>
  <si>
    <t>Tax Opinion</t>
  </si>
  <si>
    <t>Accounting/Cost Certification</t>
  </si>
  <si>
    <t>Partnership Management Fee</t>
  </si>
  <si>
    <t>Partnership Publication</t>
  </si>
  <si>
    <t>Bridge Loan Fees and Interest</t>
  </si>
  <si>
    <t>Partnership Organization / Legal</t>
  </si>
  <si>
    <t>RESERVES</t>
  </si>
  <si>
    <t>Operating Reserve</t>
  </si>
  <si>
    <t>Social Service Reserves</t>
  </si>
  <si>
    <t>46.  TOTAL COSTS / ELIGIBLE COSTS</t>
  </si>
  <si>
    <t>::</t>
  </si>
  <si>
    <t>SYNDIC, PARTNER &amp; BRIDGE LOAN COSTS</t>
  </si>
  <si>
    <t>Project:</t>
  </si>
  <si>
    <t>Month-yr</t>
  </si>
  <si>
    <t>Acquisition</t>
  </si>
  <si>
    <t>Rehab</t>
  </si>
  <si>
    <t>Cash Flow Analysis - Deferred Developer Fees</t>
  </si>
  <si>
    <t>Year 0</t>
  </si>
  <si>
    <t>Year 1</t>
  </si>
  <si>
    <t>Year 2</t>
  </si>
  <si>
    <t>Year 3</t>
  </si>
  <si>
    <t>Year 4</t>
  </si>
  <si>
    <t>Year 5</t>
  </si>
  <si>
    <t>Year 6</t>
  </si>
  <si>
    <t>Year 7</t>
  </si>
  <si>
    <t>Year 8</t>
  </si>
  <si>
    <t>Year 9</t>
  </si>
  <si>
    <t>Year 10</t>
  </si>
  <si>
    <t>Year 11</t>
  </si>
  <si>
    <t>Year 12</t>
  </si>
  <si>
    <t>Residential Rental Income (3%)</t>
  </si>
  <si>
    <t>Less Vacancy (5%)</t>
  </si>
  <si>
    <t>Comm'l Income (if any)</t>
  </si>
  <si>
    <t>Less Vacancy (10%)</t>
  </si>
  <si>
    <r>
      <t xml:space="preserve">Ancillary Income </t>
    </r>
    <r>
      <rPr>
        <sz val="8"/>
        <rFont val="Arial"/>
        <family val="2"/>
      </rPr>
      <t>(Laundry/Parking)</t>
    </r>
  </si>
  <si>
    <t>Total Net Income</t>
  </si>
  <si>
    <t>Operating Expenses (4%)</t>
  </si>
  <si>
    <t>Net Operating Income</t>
  </si>
  <si>
    <t>Less Debt Service</t>
  </si>
  <si>
    <t>Cash Flow</t>
  </si>
  <si>
    <t>Cumulative Cash Flow</t>
  </si>
  <si>
    <t>Total Cumulative 12 year Cash Flow:</t>
  </si>
  <si>
    <t>Deferred Developer Fee:</t>
  </si>
  <si>
    <t>Net 12 year Cash Flow After Dev Fee:</t>
  </si>
  <si>
    <t>Building Addresses:</t>
  </si>
  <si>
    <t>BIN</t>
  </si>
  <si>
    <t>Sponsor :</t>
  </si>
  <si>
    <t>Project Name:</t>
  </si>
  <si>
    <t>Program:</t>
  </si>
  <si>
    <t>Owner Address:</t>
  </si>
  <si>
    <t>Owner City:</t>
  </si>
  <si>
    <t>Owner State:</t>
  </si>
  <si>
    <t>Owner Zip:</t>
  </si>
  <si>
    <t>Building Zip</t>
  </si>
  <si>
    <t>Boro</t>
  </si>
  <si>
    <t>Block</t>
  </si>
  <si>
    <t>Lot</t>
  </si>
  <si>
    <t>B: Building Information</t>
  </si>
  <si>
    <t>Yes</t>
  </si>
  <si>
    <t>HOME Funds</t>
  </si>
  <si>
    <t>Owner TIN:</t>
  </si>
  <si>
    <t>Page 3 of 7</t>
  </si>
  <si>
    <t>Acquisition
Basis</t>
  </si>
  <si>
    <t>Rehab
Basis</t>
  </si>
  <si>
    <t>J-51/ 421a/421b Filing Fee</t>
  </si>
  <si>
    <t>Survey &amp; Environmental Reports</t>
  </si>
  <si>
    <t>Relocation</t>
  </si>
  <si>
    <t>NPHDFC Administration Fee</t>
  </si>
  <si>
    <t>Project Supervision</t>
  </si>
  <si>
    <t>Tax credit Allocation Fee</t>
  </si>
  <si>
    <t>Bond Fees/ Cost of Issuance Fee</t>
  </si>
  <si>
    <t>Letter of Credit Fees</t>
  </si>
  <si>
    <t>Interest Rate Cap</t>
  </si>
  <si>
    <t>Bank Engineering Fee</t>
  </si>
  <si>
    <t>NYS Transfer tax</t>
  </si>
  <si>
    <t>Development Financing or Equity</t>
  </si>
  <si>
    <t>Deferred Portion (from cash flow)</t>
  </si>
  <si>
    <t>Total
Eligible Basis</t>
  </si>
  <si>
    <t>Building 1</t>
  </si>
  <si>
    <t>Building 2</t>
  </si>
  <si>
    <t>Building 3</t>
  </si>
  <si>
    <t>Building 4</t>
  </si>
  <si>
    <t>Building 5</t>
  </si>
  <si>
    <t>Building 6</t>
  </si>
  <si>
    <t>Building 7</t>
  </si>
  <si>
    <t>Building 8</t>
  </si>
  <si>
    <t>Building 9</t>
  </si>
  <si>
    <t>Building 10</t>
  </si>
  <si>
    <t>Building 11</t>
  </si>
  <si>
    <t>Building 12</t>
  </si>
  <si>
    <t>Building 13</t>
  </si>
  <si>
    <t>Building 14</t>
  </si>
  <si>
    <t>Building 15</t>
  </si>
  <si>
    <t>Building 16</t>
  </si>
  <si>
    <t>Building 17</t>
  </si>
  <si>
    <t>Building 18</t>
  </si>
  <si>
    <t>Building 19</t>
  </si>
  <si>
    <t>Building 20</t>
  </si>
  <si>
    <t>Building
City</t>
  </si>
  <si>
    <t>A: Applicant Information</t>
  </si>
  <si>
    <t>Placed in Service</t>
  </si>
  <si>
    <t>Project Summary</t>
  </si>
  <si>
    <t>Total 
TDC</t>
  </si>
  <si>
    <t>Total
Acquis Basis</t>
  </si>
  <si>
    <t>Total
Rehab Basis</t>
  </si>
  <si>
    <t>Construction Financing</t>
  </si>
  <si>
    <t>Lender/ Source</t>
  </si>
  <si>
    <t>Amount of Funds</t>
  </si>
  <si>
    <t>Type</t>
  </si>
  <si>
    <t>Term (yrs.)</t>
  </si>
  <si>
    <t>Annual Debt Service</t>
  </si>
  <si>
    <t>Permanent Financing</t>
  </si>
  <si>
    <t>Public Sources of Funds</t>
  </si>
  <si>
    <t>New York City Capital Budget Funds</t>
  </si>
  <si>
    <t>HOPWA Funds</t>
  </si>
  <si>
    <t>Historic Tax Credit</t>
  </si>
  <si>
    <t>Tax Exempt Financing</t>
  </si>
  <si>
    <t>Other:</t>
  </si>
  <si>
    <t>State Financing:</t>
  </si>
  <si>
    <t>(Specify Source)</t>
  </si>
  <si>
    <t>Specify the amount of all development financing provided from public sources (City, State, Federal):</t>
  </si>
  <si>
    <t>Amount</t>
  </si>
  <si>
    <t>Source</t>
  </si>
  <si>
    <t>SOURCES OF FUNDS</t>
  </si>
  <si>
    <t>Loan</t>
  </si>
  <si>
    <t>Grant</t>
  </si>
  <si>
    <t>Interest Rate(%)</t>
  </si>
  <si>
    <t>Total Construction Financing</t>
  </si>
  <si>
    <t>Total Permanent Financing</t>
  </si>
  <si>
    <t>EQUITY AND SYNDICATION INFORMATION</t>
  </si>
  <si>
    <t>Equity Contribution from General Partner</t>
  </si>
  <si>
    <t>Gross Syndication Equity (gross proceeds from sale of credits, including all syndication costs)</t>
  </si>
  <si>
    <t>Total Gross Equity</t>
  </si>
  <si>
    <t>NET EQUITY PAYMENT SCHEDULE</t>
  </si>
  <si>
    <t xml:space="preserve">Specify Milestone </t>
  </si>
  <si>
    <t>1st</t>
  </si>
  <si>
    <t>2nd</t>
  </si>
  <si>
    <t>3rd</t>
  </si>
  <si>
    <t>4th</t>
  </si>
  <si>
    <t>5th</t>
  </si>
  <si>
    <t>6th</t>
  </si>
  <si>
    <t>7th</t>
  </si>
  <si>
    <t>8th</t>
  </si>
  <si>
    <t>9th</t>
  </si>
  <si>
    <t>10th</t>
  </si>
  <si>
    <t>11th</t>
  </si>
  <si>
    <t>12th</t>
  </si>
  <si>
    <t>13th</t>
  </si>
  <si>
    <t>14th</t>
  </si>
  <si>
    <t>Total Net Equity</t>
  </si>
  <si>
    <t>MM/YYYY</t>
  </si>
  <si>
    <t>TCO
Date</t>
  </si>
  <si>
    <t>Building
State</t>
  </si>
  <si>
    <t>NY</t>
  </si>
  <si>
    <t>(NY)</t>
  </si>
  <si>
    <t>Rent Up
Status %</t>
  </si>
  <si>
    <t>(XXX%)</t>
  </si>
  <si>
    <t>HPD Loan</t>
  </si>
  <si>
    <t>HDC Tax Exempt Bonds</t>
  </si>
  <si>
    <t>HDC Loan</t>
  </si>
  <si>
    <t>Deferred Developer Fee</t>
  </si>
  <si>
    <t>Other (Specify)</t>
  </si>
  <si>
    <t>PAYMENT
DATE</t>
  </si>
  <si>
    <t>PHN</t>
  </si>
  <si>
    <t>Brooklyn</t>
  </si>
  <si>
    <t>Bronx</t>
  </si>
  <si>
    <t>Manhattan</t>
  </si>
  <si>
    <t>Queens</t>
  </si>
  <si>
    <t>Staten Ils</t>
  </si>
  <si>
    <t>(XXXXXXX)</t>
  </si>
  <si>
    <t xml:space="preserve">Street </t>
  </si>
  <si>
    <t>(MM/DD/YYYY)</t>
  </si>
  <si>
    <t>Eligible Costs</t>
  </si>
  <si>
    <t>Total Eligible Basis</t>
  </si>
  <si>
    <t>No</t>
  </si>
  <si>
    <t>Basis Boost (if applicable):</t>
  </si>
  <si>
    <t>Project Total</t>
  </si>
  <si>
    <t>Allocation Type:</t>
  </si>
  <si>
    <t>9% Competitive</t>
  </si>
  <si>
    <t>4% As of Right</t>
  </si>
  <si>
    <t>B: Contact Information</t>
  </si>
  <si>
    <t>Email:</t>
  </si>
  <si>
    <t>Phone:</t>
  </si>
  <si>
    <t>Name:</t>
  </si>
  <si>
    <t>Less Grant Financing:</t>
  </si>
  <si>
    <t>Less Federal Financing:</t>
  </si>
  <si>
    <t>Credit Rates</t>
  </si>
  <si>
    <t>Credit Month</t>
  </si>
  <si>
    <t>UNIT DISTRIBUTION</t>
  </si>
  <si>
    <t>Building Address</t>
  </si>
  <si>
    <t>0 BR</t>
  </si>
  <si>
    <t>1 BR</t>
  </si>
  <si>
    <t>2 BR</t>
  </si>
  <si>
    <t>3 BR</t>
  </si>
  <si>
    <t>4 BR</t>
  </si>
  <si>
    <t>Super
Unit</t>
  </si>
  <si>
    <t>Low Income Units
(51-60% AMI)</t>
  </si>
  <si>
    <t>Other Units
(greater than 60% AMI)</t>
  </si>
  <si>
    <t>Tax
Credit
Units</t>
  </si>
  <si>
    <t xml:space="preserve">
HOME
Units</t>
  </si>
  <si>
    <t>INCOME &amp; EXPENSE</t>
  </si>
  <si>
    <t>Gross Residential Income</t>
  </si>
  <si>
    <t>Net Residential Income</t>
  </si>
  <si>
    <t xml:space="preserve">Commercial Income </t>
  </si>
  <si>
    <t>Ancillary Income</t>
  </si>
  <si>
    <t>Net Commercial &amp; Ancillary</t>
  </si>
  <si>
    <t>Annual Maintenance/ Operation Expense</t>
  </si>
  <si>
    <r>
      <t xml:space="preserve">Real Estate Tax </t>
    </r>
    <r>
      <rPr>
        <sz val="8"/>
        <rFont val="Arial"/>
        <family val="2"/>
      </rPr>
      <t>(after abatement/ exemption)</t>
    </r>
  </si>
  <si>
    <t>Water and Sewer</t>
  </si>
  <si>
    <t>Insurance</t>
  </si>
  <si>
    <t>Salaries</t>
  </si>
  <si>
    <t>Elevator</t>
  </si>
  <si>
    <t>Cleaning/ Exterminating</t>
  </si>
  <si>
    <t>Heating</t>
  </si>
  <si>
    <t>Gas</t>
  </si>
  <si>
    <t>Electric</t>
  </si>
  <si>
    <t>Painting</t>
  </si>
  <si>
    <t>Repairs</t>
  </si>
  <si>
    <t>Operating Reserve Contribution</t>
  </si>
  <si>
    <t>Replacement Reserve Contribution</t>
  </si>
  <si>
    <t>Legal/ Accounting</t>
  </si>
  <si>
    <t>Management Fee</t>
  </si>
  <si>
    <t>Other (specify)</t>
  </si>
  <si>
    <t>Total Expense</t>
  </si>
  <si>
    <t>Less Other (specify)</t>
  </si>
  <si>
    <t>Fully
Occupied</t>
  </si>
  <si>
    <t>Placed in 
Service Yr</t>
  </si>
  <si>
    <t>Income</t>
  </si>
  <si>
    <t>AGGREGATE BASIS CALCULATION</t>
  </si>
  <si>
    <t>Tax Exempt Bond Amount:</t>
  </si>
  <si>
    <t>Eligible Basis:</t>
  </si>
  <si>
    <t>Land Costs:</t>
  </si>
  <si>
    <t>Commercial Costs:</t>
  </si>
  <si>
    <t>Aggregate Basis:</t>
  </si>
  <si>
    <t>% Aggregate Basis Funded by Bonds:</t>
  </si>
  <si>
    <t>C: Syndicator Information</t>
  </si>
  <si>
    <t>Contact Person:</t>
  </si>
  <si>
    <t>City/State/Zip:</t>
  </si>
  <si>
    <t>Address:</t>
  </si>
  <si>
    <t>D: CPA Information</t>
  </si>
  <si>
    <t>SUBMISSION PAGE</t>
  </si>
  <si>
    <t>Very Low Income Units
(up to 30% AMI)</t>
  </si>
  <si>
    <t>Very Low Income Units
(31-40% AMI)</t>
  </si>
  <si>
    <t>Very Low Income Units
(41-50% AMI)</t>
  </si>
  <si>
    <t>Total
Units</t>
  </si>
  <si>
    <t>The undersigned, being duty authorized, hereby certifies:</t>
  </si>
  <si>
    <t>Addresses</t>
  </si>
  <si>
    <t>Placed in Service Dates</t>
  </si>
  <si>
    <t>Qualified</t>
  </si>
  <si>
    <t>Basis</t>
  </si>
  <si>
    <t>Requested</t>
  </si>
  <si>
    <t>Credit Amount</t>
  </si>
  <si>
    <t>I have verified the CPA providing the cost certification for this project to be in good standing with the state of New York, as evidenced by this license number which is currently issued the state:</t>
  </si>
  <si>
    <t>Link to NYS Office of Professions:</t>
  </si>
  <si>
    <t>http://www.op.nysed.gov/opsearches.htm#nme</t>
  </si>
  <si>
    <t>I further certify that I have reviewed all the foregoing information and that it completely and accurately describes this project.  I recognize that the City of New York will rely upon this certification in completing Part I of IRS Form 8609.  The undersigned affirms that this page is identical to the electronic submission.</t>
  </si>
  <si>
    <t>IN WITNESS WHEREOF, the owner has caused this document to be duly executed in its name on this</t>
  </si>
  <si>
    <t>day of</t>
  </si>
  <si>
    <t>Legal Name of Ownership Entity</t>
  </si>
  <si>
    <t>By:</t>
  </si>
  <si>
    <t>Signature</t>
  </si>
  <si>
    <t>Enter Name</t>
  </si>
  <si>
    <t>Enter Title</t>
  </si>
  <si>
    <t>NOTE:  This form must be executed by an officer of the general partner.</t>
  </si>
  <si>
    <t>STATE OF NEW YORK</t>
  </si>
  <si>
    <t>COUNTY OF________SS</t>
  </si>
  <si>
    <t>On this _______day of __________________________, 20______, before me personally</t>
  </si>
  <si>
    <t>______________________________________________, known to me to be the person</t>
  </si>
  <si>
    <t xml:space="preserve">who executed the foregoing certification, and he/she duly acknowledge to me the he/she </t>
  </si>
  <si>
    <t xml:space="preserve"> executed the same.</t>
  </si>
  <si>
    <t>Notary Public</t>
  </si>
  <si>
    <t>P.S.  The credit amount calculated on this page is not necessarily the final credit amount.</t>
  </si>
  <si>
    <t xml:space="preserve">The final credit determination will be issued after agency review and approval.  </t>
  </si>
  <si>
    <t>BIN:</t>
  </si>
  <si>
    <t xml:space="preserve">8609 Financial Update </t>
  </si>
  <si>
    <t>(Enter numbers only, do not include spaces, dashes or parenthesis)</t>
  </si>
  <si>
    <t>E: Building Information</t>
  </si>
  <si>
    <t>F: UNIT DISTRIBUTION</t>
  </si>
  <si>
    <t>G: USES OF FUNDS</t>
  </si>
  <si>
    <t>H: QUALIFIED BASIS ANALYSIS</t>
  </si>
  <si>
    <t>TCO</t>
  </si>
  <si>
    <t>Date</t>
  </si>
  <si>
    <t>Rent Up</t>
  </si>
  <si>
    <t>Status %</t>
  </si>
  <si>
    <t>B1: Buildings and Credits</t>
  </si>
  <si>
    <t>C:  CPA License Verification</t>
  </si>
  <si>
    <r>
      <t>B2:</t>
    </r>
    <r>
      <rPr>
        <sz val="10"/>
        <rFont val="Arial"/>
      </rPr>
      <t xml:space="preserve"> If a Directive 14 was filed for this project please list date(s):</t>
    </r>
  </si>
  <si>
    <t>Code Fragement</t>
  </si>
  <si>
    <t>Validation Code:</t>
  </si>
  <si>
    <t>HPD Use Only</t>
  </si>
  <si>
    <t>Application Number:</t>
  </si>
  <si>
    <t>Appnum</t>
  </si>
  <si>
    <t>Super
Units</t>
  </si>
  <si>
    <t>0</t>
  </si>
  <si>
    <t>I: SOURCES OF FUNDS</t>
  </si>
  <si>
    <t>J: EQUITY AND SYNDICATION INFORMATION</t>
  </si>
  <si>
    <t>K: Sources/ Uses Check</t>
  </si>
  <si>
    <t>General Partner Equity</t>
  </si>
  <si>
    <t>Gross Syndication Equity</t>
  </si>
  <si>
    <t>Loans/ Grants</t>
  </si>
  <si>
    <t>Total Sources</t>
  </si>
  <si>
    <t>Total Uses</t>
  </si>
  <si>
    <t>Difference</t>
  </si>
  <si>
    <t>P.S. For multiple building projects, owners may elect to use the placed in service date of the last building.  Not all buildings financed under a single agreement are considered a multiple building project.  The IRS has specific guidelines on what constitutes a multiple building project. Please refer to the instruction document for more information.</t>
  </si>
  <si>
    <r>
      <t xml:space="preserve">This workbook was designed to work with </t>
    </r>
    <r>
      <rPr>
        <b/>
        <u/>
        <sz val="10"/>
        <color indexed="10"/>
        <rFont val="Arial"/>
        <family val="2"/>
      </rPr>
      <t>Windows Excel 2003 or later</t>
    </r>
    <r>
      <rPr>
        <b/>
        <sz val="10"/>
        <color indexed="10"/>
        <rFont val="Arial"/>
        <family val="2"/>
      </rPr>
      <t xml:space="preserve">.  If you have an older version of Excel you will have to upgrade to a 2003 version or later.  No support for other platforms is available at this time.  </t>
    </r>
  </si>
  <si>
    <t>8609 Financial Update Submission Page</t>
  </si>
  <si>
    <t>Exhibit Checklist</t>
  </si>
  <si>
    <t>Letter from the syndicator confirming they have reviewed this submission.</t>
  </si>
  <si>
    <t>A: Syndicators's Review:</t>
  </si>
  <si>
    <t>B: Equity Verification:</t>
  </si>
  <si>
    <t>C: CPA Cost Certification:</t>
  </si>
  <si>
    <t>D: Loan Documentation:</t>
  </si>
  <si>
    <t>E: Rent Roll:</t>
  </si>
  <si>
    <t>F: Deed</t>
  </si>
  <si>
    <t>G: Regulatory Agreement:</t>
  </si>
  <si>
    <t>H: Cash Flow Projection:</t>
  </si>
  <si>
    <t>I: Allocation Fee:</t>
  </si>
  <si>
    <t xml:space="preserve">Statement from syndicator or investor of the final gross and Net Equity </t>
  </si>
  <si>
    <t>amounts to be invested in the project.  This information must be reconciled against the Equity Tab in the Excel workbook.</t>
  </si>
  <si>
    <r>
      <t xml:space="preserve">The CPA certification must state that the CPA has reviewed and audited the </t>
    </r>
    <r>
      <rPr>
        <u/>
        <sz val="10"/>
        <rFont val="Arial"/>
        <family val="2"/>
      </rPr>
      <t/>
    </r>
  </si>
  <si>
    <t>Total Development Costs and Eligible Basis.</t>
  </si>
  <si>
    <t xml:space="preserve">Loan amounts shown on the Financing Tab of the Excel workbook should be </t>
  </si>
  <si>
    <t xml:space="preserve">A rent roll current as of the date of the Financial Update.  The rent roll must </t>
  </si>
  <si>
    <t>be consistent with the Unit Distribution tab of the Excel workbook.  The rent roll must be consistent with the latest regulatory agreement.  At minimum, HPD suggests the following information provided in columns on a per unit basis: apartment number, tenant name, unit size (number of bedrooms and square footage); rent information (contract rent and tenant portion); unit designation (tax credit low income or very low; HOME unit low income or very low; or market unit).  Provide totals for each column described above.  The instructions for the suggested format can be accessed using this link: http://www.nyc.gov/html/hpd/downloads/pdf/Rent-Roll-Instructions-new.pdf</t>
  </si>
  <si>
    <t xml:space="preserve">Copy showing the limited partnership or limited liability corporation has </t>
  </si>
  <si>
    <t>taken title to all parcels in the project.  Include the executed beneficial nominee agreement if an entity other than the partnership has title to the property. NOTE: Deeds and other documents evidencing title must be fully executed and/or recorded as necessary to satisfy this requirement.</t>
  </si>
  <si>
    <t xml:space="preserve">Copy of latest regulatory agreement confirming the number of tax credit units </t>
  </si>
  <si>
    <t>and very low income unit requirements.  Please be aware that discrepancies between the regulatory agreement and rent roll significantly delay the review process.  Be certain to reconcile unit counts and unit types against the rent roll prior to submission.  NOTE:  The regulatory agreement must be fully executed and/or recorded as necessary to satisfy this requirement.</t>
  </si>
  <si>
    <t xml:space="preserve">Submit a hard copy of the projected cash flow representing at minimum, </t>
  </si>
  <si>
    <t>the income and expenses for the 15 year tax credit compliance period.</t>
  </si>
  <si>
    <t xml:space="preserve">Submit a certified check or money order payable to “NYC Department of </t>
  </si>
  <si>
    <t>Finance.”  For projects that submitted under the 2004-2007 QAPs, the fee is 4% of requested credit amount.  For projects that submitted under the 2008 QAP or later, the fee is 5% of requested credit amount  (2.5% payable at Carryover Allocation or DOCE Issuance 2.5% due at 8609 submission).</t>
  </si>
  <si>
    <t>J: Certificate of Owner Entity:</t>
  </si>
  <si>
    <t xml:space="preserve">Submit the certificate of incorporation, including state seal page and filing </t>
  </si>
  <si>
    <t>receipt, of the final ownership entity claiming credits.  In addition, submit IRS tax ID verification.</t>
  </si>
  <si>
    <t>HPDLIHTC@hpd.nyc.gov</t>
  </si>
  <si>
    <t>the same as reflected in the original financing commitment letters unless the loans have subsequently been amended by the lender (s).  If your loan amount has changed from what was shown on your original Tax Credit Application, you must attach loan documents (e.g. amended commitment letter, mortgage, and note) to verify.  Tax-exempt bond projects must attach documentation for all permanent financing sources (including purchase agreements for 421a certificates or air rights) not submitted with the original tax credit application.  Be sure to include a copy of any loan commitment or note that has been amended.  If there has been any change to the documents since initial application, be sure to include an updated, fully executed version with your submission. In cases where the contractor price has increased pass the contingency, a verification of the final price is needed from the construction lender. NOTE:  All financing documentation must be fully executed and/or recorded as necessary to satisfy this requirement.</t>
  </si>
  <si>
    <r>
      <t>Submission Instructions:</t>
    </r>
    <r>
      <rPr>
        <sz val="10"/>
        <rFont val="Arial"/>
        <family val="2"/>
      </rPr>
      <t xml:space="preserve"> Please print the "Submission Page" tab of the workbook and have it signed by the appropriate parties. Submit this Excel workbook, all required exhibits and attachments along with the signed submission pages to the email address below. If you do not have email capability or are having trouble transmitting the file, please contact HPD at HPDLIHTC@hpd.nyc.gov for alternate submission instructions.  
</t>
    </r>
  </si>
  <si>
    <t>Click on the email address below to submit this workbook when complete:</t>
  </si>
  <si>
    <t>60.  TOTAL COSTS / ELIGIBLE COSTS</t>
  </si>
  <si>
    <t>(Revised 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</si>
</sst>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42" formatCode="_(&quot;$&quot;* #,##0_);_(&quot;$&quot;* \(#,##0\);_(&quot;$&quot;* &quot;-&quot;_);_(@_)"/>
    <numFmt numFmtId="44" formatCode="_(&quot;$&quot;* #,##0.00_);_(&quot;$&quot;* \(#,##0.00\);_(&quot;$&quot;* &quot;-&quot;??_);_(@_)"/>
    <numFmt numFmtId="164" formatCode="0.0%"/>
    <numFmt numFmtId="165" formatCode="&quot;$&quot;#,##0"/>
    <numFmt numFmtId="166" formatCode="m/d/yy"/>
    <numFmt numFmtId="167" formatCode="0.0000"/>
    <numFmt numFmtId="168" formatCode="m/d/yyyy;@"/>
    <numFmt numFmtId="169" formatCode="[&lt;=9999999]###\-####;\(###\)\ ###\-####"/>
    <numFmt numFmtId="170" formatCode="00000"/>
    <numFmt numFmtId="171" formatCode="[$-409]mmm\-yy;@"/>
  </numFmts>
  <fonts count="39">
    <font>
      <sz val="10"/>
      <name val="Arial"/>
    </font>
    <font>
      <sz val="10"/>
      <name val="Arial"/>
    </font>
    <font>
      <sz val="10"/>
      <name val="Times New Roman"/>
      <family val="1"/>
    </font>
    <font>
      <b/>
      <sz val="10"/>
      <name val="Times New Roman"/>
      <family val="1"/>
    </font>
    <font>
      <sz val="9"/>
      <name val="Times New Roman"/>
      <family val="1"/>
    </font>
    <font>
      <b/>
      <sz val="9"/>
      <name val="Times New Roman"/>
      <family val="1"/>
    </font>
    <font>
      <u/>
      <sz val="9"/>
      <name val="Times New Roman"/>
      <family val="1"/>
    </font>
    <font>
      <sz val="10"/>
      <name val="Arial MT"/>
    </font>
    <font>
      <sz val="10"/>
      <name val="Arial"/>
      <family val="2"/>
    </font>
    <font>
      <sz val="8"/>
      <name val="Arial"/>
      <family val="2"/>
    </font>
    <font>
      <b/>
      <sz val="10"/>
      <name val="Arial"/>
      <family val="2"/>
    </font>
    <font>
      <b/>
      <u/>
      <sz val="10"/>
      <name val="Arial"/>
      <family val="2"/>
    </font>
    <font>
      <u/>
      <sz val="10"/>
      <name val="Arial"/>
      <family val="2"/>
    </font>
    <font>
      <sz val="11"/>
      <name val="Arial"/>
      <family val="2"/>
    </font>
    <font>
      <b/>
      <sz val="11"/>
      <name val="Arial"/>
      <family val="2"/>
    </font>
    <font>
      <b/>
      <u/>
      <sz val="12"/>
      <name val="Arial"/>
      <family val="2"/>
    </font>
    <font>
      <u/>
      <sz val="8"/>
      <name val="Arial"/>
      <family val="2"/>
    </font>
    <font>
      <u/>
      <sz val="10"/>
      <color indexed="12"/>
      <name val="Arial"/>
    </font>
    <font>
      <sz val="10"/>
      <color indexed="12"/>
      <name val="Arial"/>
      <family val="2"/>
    </font>
    <font>
      <u/>
      <sz val="10"/>
      <color indexed="12"/>
      <name val="Arial"/>
      <family val="2"/>
    </font>
    <font>
      <b/>
      <u/>
      <sz val="10"/>
      <name val="Times New Roman"/>
      <family val="1"/>
    </font>
    <font>
      <sz val="10"/>
      <color indexed="12"/>
      <name val="Arial"/>
    </font>
    <font>
      <sz val="8"/>
      <name val="Arial"/>
    </font>
    <font>
      <b/>
      <sz val="12"/>
      <name val="Arial"/>
      <family val="2"/>
    </font>
    <font>
      <b/>
      <sz val="10"/>
      <color indexed="12"/>
      <name val="Arial"/>
      <family val="2"/>
    </font>
    <font>
      <sz val="10"/>
      <color indexed="12"/>
      <name val="Arial MT"/>
    </font>
    <font>
      <u/>
      <sz val="8"/>
      <color indexed="12"/>
      <name val="Arial"/>
      <family val="2"/>
    </font>
    <font>
      <sz val="8"/>
      <color indexed="12"/>
      <name val="Arial"/>
      <family val="2"/>
    </font>
    <font>
      <u/>
      <sz val="10"/>
      <name val="Arial"/>
    </font>
    <font>
      <b/>
      <sz val="10"/>
      <name val="Arial"/>
    </font>
    <font>
      <sz val="10"/>
      <name val="Arial"/>
    </font>
    <font>
      <sz val="10"/>
      <color indexed="12"/>
      <name val="Times New Roman"/>
      <family val="1"/>
    </font>
    <font>
      <u/>
      <sz val="10"/>
      <name val="Times New Roman"/>
      <family val="1"/>
    </font>
    <font>
      <b/>
      <sz val="10"/>
      <color indexed="10"/>
      <name val="Arial"/>
      <family val="2"/>
    </font>
    <font>
      <sz val="10"/>
      <color indexed="56"/>
      <name val="Arial"/>
      <family val="2"/>
    </font>
    <font>
      <i/>
      <sz val="10"/>
      <name val="Arial"/>
      <family val="2"/>
    </font>
    <font>
      <b/>
      <u/>
      <sz val="10"/>
      <color indexed="10"/>
      <name val="Arial"/>
      <family val="2"/>
    </font>
    <font>
      <sz val="20"/>
      <name val="Arial"/>
    </font>
    <font>
      <b/>
      <sz val="14"/>
      <name val="Arial"/>
      <family val="2"/>
    </font>
  </fonts>
  <fills count="8">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44"/>
        <bgColor indexed="64"/>
      </patternFill>
    </fill>
    <fill>
      <patternFill patternType="solid">
        <fgColor indexed="43"/>
        <bgColor indexed="64"/>
      </patternFill>
    </fill>
    <fill>
      <patternFill patternType="lightGray"/>
    </fill>
    <fill>
      <patternFill patternType="solid">
        <fgColor indexed="13"/>
        <bgColor indexed="64"/>
      </patternFill>
    </fill>
  </fills>
  <borders count="59">
    <border>
      <left/>
      <right/>
      <top/>
      <bottom/>
      <diagonal/>
    </border>
    <border>
      <left style="thin">
        <color indexed="8"/>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44" fontId="1" fillId="0" borderId="0" applyFont="0" applyFill="0" applyBorder="0" applyAlignment="0" applyProtection="0"/>
    <xf numFmtId="0" fontId="17" fillId="0" borderId="0" applyNumberFormat="0" applyFill="0" applyBorder="0" applyAlignment="0" applyProtection="0">
      <alignment vertical="top"/>
      <protection locked="0"/>
    </xf>
    <xf numFmtId="3" fontId="7" fillId="0" borderId="0"/>
  </cellStyleXfs>
  <cellXfs count="963">
    <xf numFmtId="0" fontId="0" fillId="0" borderId="0" xfId="0"/>
    <xf numFmtId="0" fontId="2" fillId="0" borderId="0" xfId="0" applyFont="1" applyAlignment="1"/>
    <xf numFmtId="0" fontId="2" fillId="0" borderId="0" xfId="0" applyNumberFormat="1" applyFont="1" applyAlignment="1"/>
    <xf numFmtId="0" fontId="4" fillId="0" borderId="0" xfId="0" applyFont="1" applyAlignment="1"/>
    <xf numFmtId="0" fontId="4" fillId="0" borderId="0" xfId="0" applyNumberFormat="1" applyFont="1" applyAlignment="1"/>
    <xf numFmtId="0" fontId="5" fillId="0" borderId="0" xfId="0" applyFont="1" applyAlignment="1"/>
    <xf numFmtId="3" fontId="6" fillId="0" borderId="0" xfId="0" applyNumberFormat="1" applyFont="1" applyAlignment="1"/>
    <xf numFmtId="3" fontId="2" fillId="0" borderId="0" xfId="3" applyFont="1" applyAlignment="1"/>
    <xf numFmtId="3" fontId="2" fillId="0" borderId="0" xfId="3" applyNumberFormat="1" applyFont="1" applyAlignment="1"/>
    <xf numFmtId="3" fontId="2" fillId="0" borderId="0" xfId="3" applyNumberFormat="1" applyFont="1" applyAlignment="1" applyProtection="1">
      <protection locked="0"/>
    </xf>
    <xf numFmtId="3" fontId="3" fillId="0" borderId="0" xfId="3" applyFont="1" applyAlignment="1"/>
    <xf numFmtId="0" fontId="2" fillId="0" borderId="0" xfId="3" applyNumberFormat="1" applyFont="1" applyAlignment="1"/>
    <xf numFmtId="0" fontId="8" fillId="0" borderId="0" xfId="0" applyFont="1" applyAlignment="1">
      <alignment horizontal="center"/>
    </xf>
    <xf numFmtId="0" fontId="8" fillId="0" borderId="0" xfId="0" applyFont="1" applyAlignment="1">
      <alignment horizontal="centerContinuous"/>
    </xf>
    <xf numFmtId="3" fontId="8" fillId="0" borderId="0" xfId="3" applyFont="1" applyAlignment="1"/>
    <xf numFmtId="3" fontId="8" fillId="0" borderId="0" xfId="3" applyNumberFormat="1" applyFont="1" applyAlignment="1">
      <alignment horizontal="centerContinuous"/>
    </xf>
    <xf numFmtId="15" fontId="8" fillId="0" borderId="0" xfId="3" applyNumberFormat="1" applyFont="1" applyAlignment="1"/>
    <xf numFmtId="3" fontId="8" fillId="0" borderId="0" xfId="3" applyFont="1" applyAlignment="1">
      <alignment horizontal="left"/>
    </xf>
    <xf numFmtId="3" fontId="8" fillId="0" borderId="0" xfId="3" applyFont="1" applyAlignment="1">
      <alignment horizontal="center"/>
    </xf>
    <xf numFmtId="3" fontId="11" fillId="0" borderId="0" xfId="3" applyFont="1" applyAlignment="1"/>
    <xf numFmtId="3" fontId="8" fillId="0" borderId="0" xfId="3" applyNumberFormat="1" applyFont="1" applyAlignment="1" applyProtection="1">
      <protection locked="0"/>
    </xf>
    <xf numFmtId="164" fontId="8" fillId="0" borderId="0" xfId="3" applyNumberFormat="1" applyFont="1" applyAlignment="1"/>
    <xf numFmtId="0" fontId="8" fillId="0" borderId="0" xfId="3" applyNumberFormat="1" applyFont="1" applyAlignment="1">
      <alignment horizontal="left"/>
    </xf>
    <xf numFmtId="3" fontId="10" fillId="0" borderId="0" xfId="3" applyFont="1" applyAlignment="1"/>
    <xf numFmtId="3" fontId="13" fillId="0" borderId="0" xfId="3" applyFont="1" applyAlignment="1"/>
    <xf numFmtId="3" fontId="13" fillId="0" borderId="0" xfId="3" applyNumberFormat="1" applyFont="1" applyAlignment="1"/>
    <xf numFmtId="1" fontId="13" fillId="0" borderId="0" xfId="3" applyNumberFormat="1" applyFont="1" applyAlignment="1">
      <alignment horizontal="left"/>
    </xf>
    <xf numFmtId="0" fontId="8" fillId="0" borderId="0" xfId="0" applyFont="1" applyAlignment="1"/>
    <xf numFmtId="0" fontId="8" fillId="0" borderId="0" xfId="0" applyFont="1" applyAlignment="1">
      <alignment horizontal="left"/>
    </xf>
    <xf numFmtId="0" fontId="8" fillId="0" borderId="0" xfId="0" applyFont="1" applyAlignment="1">
      <alignment horizontal="right"/>
    </xf>
    <xf numFmtId="0" fontId="10" fillId="0" borderId="0" xfId="0" applyFont="1" applyAlignment="1">
      <alignment horizontal="left"/>
    </xf>
    <xf numFmtId="0" fontId="10" fillId="0" borderId="0" xfId="0" applyFont="1" applyAlignment="1"/>
    <xf numFmtId="0" fontId="8" fillId="0" borderId="0" xfId="0" applyNumberFormat="1" applyFont="1" applyAlignment="1">
      <alignment horizontal="centerContinuous"/>
    </xf>
    <xf numFmtId="0" fontId="16" fillId="0" borderId="0" xfId="0" applyFont="1" applyAlignment="1">
      <alignment horizontal="right"/>
    </xf>
    <xf numFmtId="0" fontId="12" fillId="0" borderId="0" xfId="0" applyFont="1" applyAlignment="1">
      <alignment horizontal="right"/>
    </xf>
    <xf numFmtId="0" fontId="10" fillId="0" borderId="0" xfId="0" applyFont="1" applyAlignment="1">
      <alignment horizontal="right"/>
    </xf>
    <xf numFmtId="165" fontId="8" fillId="0" borderId="0" xfId="0" applyNumberFormat="1" applyFont="1" applyAlignment="1"/>
    <xf numFmtId="166" fontId="8" fillId="0" borderId="0" xfId="0" applyNumberFormat="1" applyFont="1" applyAlignment="1"/>
    <xf numFmtId="165" fontId="12" fillId="0" borderId="0" xfId="0" applyNumberFormat="1" applyFont="1" applyAlignment="1"/>
    <xf numFmtId="0" fontId="0" fillId="0" borderId="0" xfId="0" applyBorder="1"/>
    <xf numFmtId="0" fontId="10" fillId="0" borderId="0" xfId="0" applyFont="1"/>
    <xf numFmtId="3" fontId="10" fillId="0" borderId="0" xfId="3" applyFont="1" applyAlignment="1">
      <alignment horizontal="left"/>
    </xf>
    <xf numFmtId="3" fontId="10" fillId="0" borderId="1" xfId="3" applyNumberFormat="1" applyFont="1" applyBorder="1" applyAlignment="1"/>
    <xf numFmtId="3" fontId="10" fillId="0" borderId="0" xfId="3" applyNumberFormat="1" applyFont="1" applyBorder="1" applyAlignment="1"/>
    <xf numFmtId="3" fontId="10" fillId="0" borderId="0" xfId="3" applyFont="1" applyAlignment="1">
      <alignment horizontal="center"/>
    </xf>
    <xf numFmtId="3" fontId="3" fillId="0" borderId="0" xfId="3" applyNumberFormat="1" applyFont="1" applyAlignment="1"/>
    <xf numFmtId="3" fontId="10" fillId="0" borderId="0" xfId="3" applyNumberFormat="1" applyFont="1" applyAlignment="1" applyProtection="1">
      <protection locked="0"/>
    </xf>
    <xf numFmtId="0" fontId="10" fillId="0" borderId="0" xfId="3" applyNumberFormat="1" applyFont="1" applyAlignment="1">
      <alignment horizontal="left"/>
    </xf>
    <xf numFmtId="3" fontId="15" fillId="0" borderId="0" xfId="3" applyNumberFormat="1" applyFont="1" applyAlignment="1">
      <alignment horizontal="left"/>
    </xf>
    <xf numFmtId="3" fontId="10" fillId="2" borderId="0" xfId="3" applyFont="1" applyFill="1" applyAlignment="1"/>
    <xf numFmtId="0" fontId="8" fillId="2" borderId="0" xfId="3" applyNumberFormat="1" applyFont="1" applyFill="1" applyAlignment="1"/>
    <xf numFmtId="3" fontId="8" fillId="2" borderId="0" xfId="3" applyFont="1" applyFill="1" applyAlignment="1"/>
    <xf numFmtId="0" fontId="23" fillId="0" borderId="0" xfId="0" applyFont="1"/>
    <xf numFmtId="0" fontId="14" fillId="0" borderId="0" xfId="0" applyFont="1"/>
    <xf numFmtId="14" fontId="0" fillId="0" borderId="0" xfId="0" applyNumberFormat="1" applyAlignment="1" applyProtection="1">
      <alignment horizontal="right"/>
    </xf>
    <xf numFmtId="0" fontId="0" fillId="0" borderId="0" xfId="0" applyAlignment="1">
      <alignment horizontal="right"/>
    </xf>
    <xf numFmtId="0" fontId="0" fillId="0" borderId="2" xfId="0" applyBorder="1" applyAlignment="1">
      <alignment horizontal="center" vertical="center" wrapText="1"/>
    </xf>
    <xf numFmtId="0" fontId="0" fillId="0" borderId="3" xfId="0" applyBorder="1" applyAlignment="1">
      <alignment horizontal="center"/>
    </xf>
    <xf numFmtId="0" fontId="0" fillId="0" borderId="4" xfId="0" applyBorder="1" applyAlignment="1">
      <alignment horizontal="center"/>
    </xf>
    <xf numFmtId="0" fontId="0" fillId="0" borderId="4" xfId="0" applyFill="1" applyBorder="1" applyAlignment="1">
      <alignment horizontal="center"/>
    </xf>
    <xf numFmtId="0" fontId="0" fillId="0" borderId="0" xfId="0" applyFill="1" applyBorder="1" applyAlignment="1">
      <alignment horizontal="center"/>
    </xf>
    <xf numFmtId="165" fontId="0" fillId="0" borderId="0" xfId="0" applyNumberFormat="1"/>
    <xf numFmtId="165" fontId="0" fillId="0" borderId="0" xfId="0" applyNumberFormat="1" applyAlignment="1">
      <alignment horizontal="right"/>
    </xf>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10" fillId="3" borderId="12" xfId="0" applyFont="1" applyFill="1" applyBorder="1" applyAlignment="1">
      <alignment wrapText="1"/>
    </xf>
    <xf numFmtId="0" fontId="10" fillId="3" borderId="13" xfId="0" applyFont="1" applyFill="1" applyBorder="1" applyAlignment="1">
      <alignment wrapText="1"/>
    </xf>
    <xf numFmtId="0" fontId="0" fillId="2" borderId="12" xfId="0" applyFill="1" applyBorder="1"/>
    <xf numFmtId="168" fontId="0" fillId="0" borderId="0" xfId="0" applyNumberFormat="1" applyBorder="1" applyAlignment="1">
      <alignment vertical="top"/>
    </xf>
    <xf numFmtId="0" fontId="10" fillId="0" borderId="0" xfId="0" applyFont="1" applyBorder="1" applyAlignment="1">
      <alignment vertical="top"/>
    </xf>
    <xf numFmtId="0" fontId="0" fillId="2" borderId="0" xfId="0" applyFill="1"/>
    <xf numFmtId="10" fontId="0" fillId="0" borderId="0" xfId="0" applyNumberFormat="1" applyFill="1"/>
    <xf numFmtId="0" fontId="0" fillId="0" borderId="0" xfId="0" applyFill="1"/>
    <xf numFmtId="2" fontId="0" fillId="0" borderId="0" xfId="0" applyNumberFormat="1" applyFill="1"/>
    <xf numFmtId="0" fontId="0" fillId="0" borderId="14" xfId="0" applyFill="1" applyBorder="1"/>
    <xf numFmtId="0" fontId="21" fillId="0" borderId="10" xfId="0" applyFont="1" applyBorder="1"/>
    <xf numFmtId="0" fontId="21" fillId="0" borderId="0" xfId="0" applyFont="1" applyBorder="1" applyAlignment="1" applyProtection="1">
      <alignment vertical="top" wrapText="1"/>
      <protection locked="0"/>
    </xf>
    <xf numFmtId="3" fontId="8" fillId="0" borderId="1" xfId="3" applyFont="1" applyBorder="1" applyAlignment="1"/>
    <xf numFmtId="3" fontId="8" fillId="0" borderId="0" xfId="3" applyFont="1" applyBorder="1" applyAlignment="1"/>
    <xf numFmtId="3" fontId="8" fillId="2" borderId="15" xfId="3" applyFont="1" applyFill="1" applyBorder="1" applyAlignment="1">
      <alignment horizontal="center" wrapText="1"/>
    </xf>
    <xf numFmtId="3" fontId="8" fillId="0" borderId="0" xfId="3" applyNumberFormat="1" applyFont="1" applyBorder="1" applyAlignment="1"/>
    <xf numFmtId="3" fontId="8" fillId="0" borderId="0" xfId="3" applyNumberFormat="1" applyFont="1" applyBorder="1" applyAlignment="1">
      <alignment horizontal="centerContinuous"/>
    </xf>
    <xf numFmtId="3" fontId="18" fillId="0" borderId="0" xfId="3" applyNumberFormat="1" applyFont="1" applyBorder="1" applyAlignment="1" applyProtection="1">
      <protection locked="0"/>
    </xf>
    <xf numFmtId="3" fontId="8" fillId="0" borderId="0" xfId="3" applyNumberFormat="1" applyFont="1" applyBorder="1" applyAlignment="1" applyProtection="1">
      <protection locked="0"/>
    </xf>
    <xf numFmtId="3" fontId="2" fillId="0" borderId="0" xfId="3" applyFont="1" applyBorder="1" applyAlignment="1"/>
    <xf numFmtId="3" fontId="2" fillId="0" borderId="0" xfId="3" applyNumberFormat="1" applyFont="1" applyBorder="1" applyAlignment="1" applyProtection="1">
      <protection locked="0"/>
    </xf>
    <xf numFmtId="3" fontId="2" fillId="0" borderId="0" xfId="3" applyNumberFormat="1" applyFont="1" applyBorder="1" applyAlignment="1"/>
    <xf numFmtId="3" fontId="18" fillId="0" borderId="1" xfId="3" applyNumberFormat="1" applyFont="1" applyBorder="1" applyAlignment="1" applyProtection="1">
      <protection locked="0"/>
    </xf>
    <xf numFmtId="3" fontId="8" fillId="0" borderId="1" xfId="3" applyNumberFormat="1" applyFont="1" applyBorder="1" applyAlignment="1" applyProtection="1">
      <protection locked="0"/>
    </xf>
    <xf numFmtId="3" fontId="8" fillId="0" borderId="1" xfId="3" applyNumberFormat="1" applyFont="1" applyBorder="1" applyAlignment="1"/>
    <xf numFmtId="3" fontId="10" fillId="0" borderId="0" xfId="3" applyNumberFormat="1" applyFont="1" applyAlignment="1">
      <alignment horizontal="centerContinuous"/>
    </xf>
    <xf numFmtId="165" fontId="3" fillId="0" borderId="0" xfId="3" applyNumberFormat="1" applyFont="1" applyAlignment="1"/>
    <xf numFmtId="3" fontId="8" fillId="2" borderId="16" xfId="3" applyFont="1" applyFill="1" applyBorder="1" applyAlignment="1">
      <alignment horizontal="right"/>
    </xf>
    <xf numFmtId="3" fontId="8" fillId="2" borderId="17" xfId="3" applyFont="1" applyFill="1" applyBorder="1" applyAlignment="1" applyProtection="1">
      <alignment horizontal="center" wrapText="1"/>
    </xf>
    <xf numFmtId="3" fontId="8" fillId="0" borderId="8" xfId="3" applyFont="1" applyBorder="1" applyAlignment="1"/>
    <xf numFmtId="3" fontId="8" fillId="0" borderId="9" xfId="3" applyFont="1" applyBorder="1" applyAlignment="1" applyProtection="1"/>
    <xf numFmtId="3" fontId="18" fillId="0" borderId="8" xfId="3" applyNumberFormat="1" applyFont="1" applyBorder="1" applyAlignment="1" applyProtection="1">
      <protection locked="0"/>
    </xf>
    <xf numFmtId="3" fontId="8" fillId="0" borderId="9" xfId="3" applyNumberFormat="1" applyFont="1" applyBorder="1" applyAlignment="1" applyProtection="1"/>
    <xf numFmtId="3" fontId="19" fillId="0" borderId="8" xfId="3" applyNumberFormat="1" applyFont="1" applyBorder="1" applyAlignment="1" applyProtection="1">
      <protection locked="0"/>
    </xf>
    <xf numFmtId="3" fontId="10" fillId="0" borderId="18" xfId="3" applyNumberFormat="1" applyFont="1" applyBorder="1" applyAlignment="1"/>
    <xf numFmtId="3" fontId="10" fillId="0" borderId="9" xfId="3" applyNumberFormat="1" applyFont="1" applyBorder="1" applyAlignment="1" applyProtection="1"/>
    <xf numFmtId="3" fontId="8" fillId="0" borderId="8" xfId="3" applyNumberFormat="1" applyFont="1" applyBorder="1" applyAlignment="1" applyProtection="1">
      <protection locked="0"/>
    </xf>
    <xf numFmtId="3" fontId="18" fillId="0" borderId="18" xfId="3" applyNumberFormat="1" applyFont="1" applyBorder="1" applyAlignment="1" applyProtection="1">
      <protection locked="0"/>
    </xf>
    <xf numFmtId="3" fontId="10" fillId="0" borderId="8" xfId="3" applyNumberFormat="1" applyFont="1" applyBorder="1" applyAlignment="1"/>
    <xf numFmtId="3" fontId="8" fillId="0" borderId="8" xfId="3" applyNumberFormat="1" applyFont="1" applyBorder="1" applyAlignment="1"/>
    <xf numFmtId="3" fontId="10" fillId="2" borderId="19" xfId="3" applyNumberFormat="1" applyFont="1" applyFill="1" applyBorder="1" applyAlignment="1"/>
    <xf numFmtId="3" fontId="10" fillId="2" borderId="20" xfId="3" applyNumberFormat="1" applyFont="1" applyFill="1" applyBorder="1" applyAlignment="1"/>
    <xf numFmtId="3" fontId="10" fillId="2" borderId="21" xfId="3" applyNumberFormat="1" applyFont="1" applyFill="1" applyBorder="1" applyAlignment="1"/>
    <xf numFmtId="3" fontId="10" fillId="0" borderId="0" xfId="3" applyFont="1" applyBorder="1" applyAlignment="1"/>
    <xf numFmtId="3" fontId="8" fillId="0" borderId="0" xfId="3" applyFont="1" applyBorder="1" applyAlignment="1">
      <alignment horizontal="right"/>
    </xf>
    <xf numFmtId="3" fontId="12" fillId="0" borderId="0" xfId="3" applyNumberFormat="1" applyFont="1" applyBorder="1" applyAlignment="1" applyProtection="1">
      <protection locked="0"/>
    </xf>
    <xf numFmtId="3" fontId="10" fillId="0" borderId="0" xfId="3" applyNumberFormat="1" applyFont="1" applyBorder="1" applyAlignment="1" applyProtection="1">
      <protection locked="0"/>
    </xf>
    <xf numFmtId="3" fontId="10" fillId="0" borderId="8" xfId="3" applyFont="1" applyBorder="1" applyAlignment="1">
      <alignment horizontal="right"/>
    </xf>
    <xf numFmtId="3" fontId="10" fillId="0" borderId="9" xfId="3" applyFont="1" applyBorder="1" applyAlignment="1">
      <alignment horizontal="right"/>
    </xf>
    <xf numFmtId="0" fontId="13" fillId="0" borderId="0" xfId="0" applyFont="1" applyBorder="1"/>
    <xf numFmtId="0" fontId="0" fillId="0" borderId="0" xfId="0" applyBorder="1" applyAlignment="1">
      <alignment vertical="top"/>
    </xf>
    <xf numFmtId="0" fontId="13" fillId="0" borderId="0" xfId="0" applyFont="1" applyBorder="1" applyAlignment="1">
      <alignment horizontal="center"/>
    </xf>
    <xf numFmtId="0" fontId="8" fillId="0" borderId="0" xfId="0" applyFont="1" applyBorder="1" applyAlignment="1">
      <alignment horizontal="center"/>
    </xf>
    <xf numFmtId="49" fontId="8" fillId="0" borderId="0" xfId="0" applyNumberFormat="1" applyFont="1" applyBorder="1" applyAlignment="1">
      <alignment horizontal="center"/>
    </xf>
    <xf numFmtId="3" fontId="8" fillId="2" borderId="16" xfId="3" applyFont="1" applyFill="1" applyBorder="1" applyAlignment="1">
      <alignment horizontal="center" wrapText="1"/>
    </xf>
    <xf numFmtId="3" fontId="8" fillId="2" borderId="17" xfId="3" applyFont="1" applyFill="1" applyBorder="1" applyAlignment="1">
      <alignment horizontal="center" wrapText="1"/>
    </xf>
    <xf numFmtId="3" fontId="10" fillId="0" borderId="0" xfId="3" applyFont="1" applyBorder="1" applyAlignment="1">
      <alignment horizontal="right"/>
    </xf>
    <xf numFmtId="0" fontId="3" fillId="0" borderId="0" xfId="0" applyNumberFormat="1" applyFont="1" applyAlignment="1"/>
    <xf numFmtId="0" fontId="8" fillId="0" borderId="0" xfId="0" applyNumberFormat="1" applyFont="1" applyAlignment="1"/>
    <xf numFmtId="0" fontId="8" fillId="0" borderId="0" xfId="0" applyFont="1" applyFill="1" applyBorder="1" applyAlignment="1"/>
    <xf numFmtId="3" fontId="8" fillId="0" borderId="0" xfId="0" applyNumberFormat="1" applyFont="1" applyFill="1" applyBorder="1" applyAlignment="1"/>
    <xf numFmtId="2" fontId="8" fillId="0" borderId="0" xfId="0" applyNumberFormat="1" applyFont="1" applyFill="1" applyBorder="1" applyAlignment="1" applyProtection="1">
      <protection locked="0"/>
    </xf>
    <xf numFmtId="0" fontId="0" fillId="0" borderId="0" xfId="0" applyFill="1" applyBorder="1"/>
    <xf numFmtId="2" fontId="8" fillId="0" borderId="0" xfId="0" applyNumberFormat="1" applyFont="1" applyFill="1" applyBorder="1" applyAlignment="1"/>
    <xf numFmtId="2" fontId="10" fillId="0" borderId="0" xfId="0" applyNumberFormat="1" applyFont="1" applyFill="1" applyBorder="1" applyAlignment="1"/>
    <xf numFmtId="165" fontId="8" fillId="0" borderId="0" xfId="0" applyNumberFormat="1" applyFont="1" applyFill="1" applyBorder="1" applyAlignment="1" applyProtection="1"/>
    <xf numFmtId="0" fontId="10" fillId="0" borderId="0" xfId="0" applyFont="1" applyFill="1" applyBorder="1" applyAlignment="1">
      <alignment horizontal="right"/>
    </xf>
    <xf numFmtId="165" fontId="8" fillId="0" borderId="0" xfId="0" applyNumberFormat="1" applyFont="1" applyFill="1" applyBorder="1" applyAlignment="1"/>
    <xf numFmtId="165" fontId="11" fillId="0" borderId="0" xfId="0" applyNumberFormat="1" applyFont="1" applyFill="1" applyBorder="1" applyAlignment="1"/>
    <xf numFmtId="0" fontId="10" fillId="0" borderId="0" xfId="0" applyFont="1" applyFill="1" applyBorder="1" applyAlignment="1"/>
    <xf numFmtId="165" fontId="18" fillId="0" borderId="0" xfId="0" applyNumberFormat="1" applyFont="1" applyFill="1" applyBorder="1" applyAlignment="1" applyProtection="1">
      <protection locked="0"/>
    </xf>
    <xf numFmtId="0" fontId="8" fillId="0" borderId="0" xfId="0" applyNumberFormat="1" applyFont="1" applyFill="1" applyBorder="1" applyAlignment="1" applyProtection="1">
      <protection locked="0"/>
    </xf>
    <xf numFmtId="165" fontId="19" fillId="0" borderId="0" xfId="0" applyNumberFormat="1" applyFont="1" applyFill="1" applyBorder="1" applyAlignment="1" applyProtection="1">
      <protection locked="0"/>
    </xf>
    <xf numFmtId="165" fontId="12" fillId="0" borderId="0" xfId="0" applyNumberFormat="1" applyFont="1" applyFill="1" applyBorder="1" applyAlignment="1"/>
    <xf numFmtId="0" fontId="10" fillId="0" borderId="0" xfId="0" applyNumberFormat="1" applyFont="1" applyFill="1" applyBorder="1" applyAlignment="1" applyProtection="1">
      <protection locked="0"/>
    </xf>
    <xf numFmtId="167" fontId="10" fillId="0" borderId="0" xfId="0" applyNumberFormat="1" applyFont="1" applyFill="1" applyBorder="1" applyAlignment="1"/>
    <xf numFmtId="0" fontId="10" fillId="0" borderId="0" xfId="0" applyFont="1" applyFill="1" applyBorder="1"/>
    <xf numFmtId="0" fontId="10" fillId="0" borderId="0" xfId="0" applyFont="1" applyFill="1" applyBorder="1" applyAlignment="1" applyProtection="1">
      <alignment horizontal="right"/>
    </xf>
    <xf numFmtId="0" fontId="8" fillId="0" borderId="0" xfId="0" applyFont="1" applyFill="1" applyBorder="1" applyAlignment="1" applyProtection="1"/>
    <xf numFmtId="3" fontId="8" fillId="0" borderId="0" xfId="0" applyNumberFormat="1" applyFont="1" applyFill="1" applyBorder="1" applyAlignment="1" applyProtection="1"/>
    <xf numFmtId="165" fontId="8" fillId="0" borderId="0" xfId="0" applyNumberFormat="1" applyFont="1" applyFill="1" applyBorder="1" applyAlignment="1" applyProtection="1">
      <alignment horizontal="right"/>
    </xf>
    <xf numFmtId="0" fontId="10" fillId="0" borderId="0" xfId="0" applyFont="1" applyFill="1" applyBorder="1" applyAlignment="1" applyProtection="1"/>
    <xf numFmtId="0" fontId="8" fillId="0" borderId="0" xfId="0" applyFont="1" applyFill="1" applyBorder="1" applyAlignment="1" applyProtection="1">
      <alignment horizontal="right"/>
    </xf>
    <xf numFmtId="164" fontId="8" fillId="0" borderId="0" xfId="0" applyNumberFormat="1" applyFont="1" applyFill="1" applyBorder="1" applyAlignment="1" applyProtection="1"/>
    <xf numFmtId="0" fontId="8" fillId="0" borderId="0" xfId="0" applyNumberFormat="1" applyFont="1" applyFill="1" applyBorder="1" applyAlignment="1" applyProtection="1"/>
    <xf numFmtId="165" fontId="10" fillId="0" borderId="0" xfId="0" applyNumberFormat="1" applyFont="1" applyFill="1" applyBorder="1" applyAlignment="1" applyProtection="1">
      <alignment horizontal="right"/>
    </xf>
    <xf numFmtId="0" fontId="18" fillId="0" borderId="4" xfId="0" applyFont="1" applyBorder="1" applyAlignment="1"/>
    <xf numFmtId="0" fontId="18" fillId="0" borderId="0" xfId="0" applyFont="1" applyBorder="1" applyAlignment="1"/>
    <xf numFmtId="0" fontId="12" fillId="2" borderId="15" xfId="0" applyNumberFormat="1" applyFont="1" applyFill="1" applyBorder="1" applyAlignment="1">
      <alignment horizontal="left"/>
    </xf>
    <xf numFmtId="0" fontId="12" fillId="2" borderId="15" xfId="0" applyNumberFormat="1" applyFont="1" applyFill="1" applyBorder="1" applyAlignment="1">
      <alignment horizontal="center"/>
    </xf>
    <xf numFmtId="0" fontId="8" fillId="2" borderId="15" xfId="0" applyNumberFormat="1" applyFont="1" applyFill="1" applyBorder="1" applyAlignment="1"/>
    <xf numFmtId="0" fontId="26" fillId="0" borderId="0" xfId="0" applyFont="1" applyBorder="1" applyAlignment="1">
      <alignment horizontal="right"/>
    </xf>
    <xf numFmtId="165" fontId="18" fillId="0" borderId="0" xfId="0" applyNumberFormat="1" applyFont="1" applyBorder="1" applyAlignment="1"/>
    <xf numFmtId="165" fontId="19" fillId="0" borderId="0" xfId="0" applyNumberFormat="1" applyFont="1" applyBorder="1" applyAlignment="1"/>
    <xf numFmtId="165" fontId="18" fillId="0" borderId="4" xfId="0" applyNumberFormat="1" applyFont="1" applyBorder="1" applyAlignment="1"/>
    <xf numFmtId="0" fontId="8" fillId="0" borderId="0" xfId="0" applyFont="1" applyAlignment="1">
      <alignment wrapText="1"/>
    </xf>
    <xf numFmtId="165" fontId="10" fillId="0" borderId="0" xfId="0" applyNumberFormat="1" applyFont="1" applyFill="1" applyBorder="1" applyAlignment="1"/>
    <xf numFmtId="0" fontId="27" fillId="0" borderId="0" xfId="0" applyFont="1" applyAlignment="1">
      <alignment horizontal="left"/>
    </xf>
    <xf numFmtId="0" fontId="12" fillId="0" borderId="0" xfId="0" applyNumberFormat="1" applyFont="1" applyFill="1" applyBorder="1" applyAlignment="1"/>
    <xf numFmtId="0" fontId="8" fillId="0" borderId="4" xfId="0" applyFont="1" applyFill="1" applyBorder="1" applyAlignment="1" applyProtection="1"/>
    <xf numFmtId="0" fontId="12" fillId="2" borderId="15" xfId="0" applyFont="1" applyFill="1" applyBorder="1"/>
    <xf numFmtId="0" fontId="8" fillId="4" borderId="4" xfId="0" applyFont="1" applyFill="1" applyBorder="1" applyAlignment="1"/>
    <xf numFmtId="0" fontId="8" fillId="4" borderId="4" xfId="0" applyFont="1" applyFill="1" applyBorder="1" applyAlignment="1">
      <alignment horizontal="center"/>
    </xf>
    <xf numFmtId="0" fontId="18" fillId="0" borderId="4" xfId="0" applyFont="1" applyBorder="1" applyAlignment="1" applyProtection="1">
      <protection locked="0"/>
    </xf>
    <xf numFmtId="0" fontId="8" fillId="0" borderId="0" xfId="0" applyFont="1" applyFill="1" applyAlignment="1">
      <alignment horizontal="left"/>
    </xf>
    <xf numFmtId="0" fontId="10" fillId="0" borderId="0" xfId="0" applyFont="1" applyFill="1" applyAlignment="1">
      <alignment horizontal="left"/>
    </xf>
    <xf numFmtId="0" fontId="8" fillId="0" borderId="0" xfId="0" applyFont="1" applyFill="1" applyAlignment="1"/>
    <xf numFmtId="0" fontId="8" fillId="0" borderId="0" xfId="0" applyFont="1" applyFill="1" applyAlignment="1">
      <alignment horizontal="center"/>
    </xf>
    <xf numFmtId="165" fontId="8" fillId="0" borderId="22" xfId="0" applyNumberFormat="1" applyFont="1" applyFill="1" applyBorder="1" applyAlignment="1" applyProtection="1">
      <protection locked="0"/>
    </xf>
    <xf numFmtId="165" fontId="18" fillId="0" borderId="4" xfId="0" applyNumberFormat="1" applyFont="1" applyBorder="1" applyAlignment="1" applyProtection="1">
      <alignment horizontal="right"/>
      <protection locked="0"/>
    </xf>
    <xf numFmtId="165" fontId="18" fillId="0" borderId="4" xfId="0" applyNumberFormat="1" applyFont="1" applyBorder="1" applyAlignment="1" applyProtection="1">
      <protection locked="0"/>
    </xf>
    <xf numFmtId="10" fontId="18" fillId="0" borderId="4" xfId="0" applyNumberFormat="1" applyFont="1" applyBorder="1" applyAlignment="1" applyProtection="1">
      <protection locked="0"/>
    </xf>
    <xf numFmtId="0" fontId="18" fillId="0" borderId="4" xfId="0" applyFont="1" applyBorder="1" applyAlignment="1" applyProtection="1"/>
    <xf numFmtId="165" fontId="10" fillId="4" borderId="4" xfId="0" applyNumberFormat="1" applyFont="1" applyFill="1" applyBorder="1" applyAlignment="1"/>
    <xf numFmtId="165" fontId="18" fillId="0" borderId="23" xfId="0" applyNumberFormat="1" applyFont="1" applyBorder="1" applyAlignment="1" applyProtection="1">
      <alignment horizontal="right"/>
      <protection locked="0"/>
    </xf>
    <xf numFmtId="165" fontId="18" fillId="0" borderId="23" xfId="0" applyNumberFormat="1" applyFont="1" applyBorder="1" applyAlignment="1" applyProtection="1">
      <protection locked="0"/>
    </xf>
    <xf numFmtId="165" fontId="10" fillId="0" borderId="4" xfId="0" applyNumberFormat="1" applyFont="1" applyBorder="1" applyAlignment="1" applyProtection="1">
      <alignment horizontal="right"/>
      <protection locked="0"/>
    </xf>
    <xf numFmtId="165" fontId="10" fillId="0" borderId="4" xfId="0" applyNumberFormat="1" applyFont="1" applyBorder="1" applyAlignment="1" applyProtection="1">
      <protection locked="0"/>
    </xf>
    <xf numFmtId="0" fontId="8" fillId="0" borderId="4" xfId="0" applyFont="1" applyFill="1" applyBorder="1" applyAlignment="1" applyProtection="1">
      <alignment horizontal="center"/>
    </xf>
    <xf numFmtId="0" fontId="12" fillId="2" borderId="24" xfId="0" applyNumberFormat="1" applyFont="1" applyFill="1" applyBorder="1" applyAlignment="1">
      <alignment horizontal="left"/>
    </xf>
    <xf numFmtId="0" fontId="12" fillId="2" borderId="25" xfId="0" applyNumberFormat="1" applyFont="1" applyFill="1" applyBorder="1" applyAlignment="1">
      <alignment horizontal="left"/>
    </xf>
    <xf numFmtId="0" fontId="12" fillId="2" borderId="25" xfId="0" applyNumberFormat="1" applyFont="1" applyFill="1" applyBorder="1" applyAlignment="1">
      <alignment horizontal="center"/>
    </xf>
    <xf numFmtId="0" fontId="8" fillId="2" borderId="25" xfId="0" applyNumberFormat="1" applyFont="1" applyFill="1" applyBorder="1" applyAlignment="1"/>
    <xf numFmtId="0" fontId="12" fillId="2" borderId="26" xfId="0" applyNumberFormat="1" applyFont="1" applyFill="1" applyBorder="1" applyAlignment="1"/>
    <xf numFmtId="165" fontId="18" fillId="0" borderId="27" xfId="0" applyNumberFormat="1" applyFont="1" applyBorder="1" applyAlignment="1" applyProtection="1">
      <protection locked="0"/>
    </xf>
    <xf numFmtId="0" fontId="18" fillId="0" borderId="16" xfId="0" applyFont="1" applyBorder="1" applyAlignment="1" applyProtection="1">
      <alignment horizontal="left"/>
      <protection locked="0"/>
    </xf>
    <xf numFmtId="0" fontId="10" fillId="0" borderId="16" xfId="0" applyFont="1" applyBorder="1" applyAlignment="1" applyProtection="1">
      <alignment horizontal="left"/>
      <protection locked="0"/>
    </xf>
    <xf numFmtId="165" fontId="18" fillId="0" borderId="27" xfId="0" applyNumberFormat="1" applyFont="1" applyBorder="1" applyAlignment="1" applyProtection="1"/>
    <xf numFmtId="0" fontId="8" fillId="0" borderId="8" xfId="0" applyFont="1" applyFill="1" applyBorder="1" applyAlignment="1"/>
    <xf numFmtId="165" fontId="8" fillId="0" borderId="9" xfId="0" applyNumberFormat="1" applyFont="1" applyFill="1" applyBorder="1" applyAlignment="1"/>
    <xf numFmtId="0" fontId="8" fillId="0" borderId="0" xfId="0" applyFont="1" applyBorder="1" applyAlignment="1">
      <alignment horizontal="left"/>
    </xf>
    <xf numFmtId="0" fontId="10" fillId="0" borderId="0" xfId="0" applyFont="1" applyBorder="1" applyAlignment="1">
      <alignment horizontal="left"/>
    </xf>
    <xf numFmtId="0" fontId="8" fillId="0" borderId="0" xfId="0" applyFont="1" applyBorder="1" applyAlignment="1"/>
    <xf numFmtId="0" fontId="8" fillId="0" borderId="9" xfId="0" applyFont="1" applyBorder="1" applyAlignment="1"/>
    <xf numFmtId="0" fontId="8" fillId="0" borderId="8" xfId="0" applyFont="1" applyBorder="1" applyAlignment="1">
      <alignment horizontal="left"/>
    </xf>
    <xf numFmtId="0" fontId="12" fillId="2" borderId="16" xfId="0" applyNumberFormat="1" applyFont="1" applyFill="1" applyBorder="1" applyAlignment="1">
      <alignment horizontal="left"/>
    </xf>
    <xf numFmtId="0" fontId="12" fillId="2" borderId="17" xfId="0" applyNumberFormat="1" applyFont="1" applyFill="1" applyBorder="1" applyAlignment="1"/>
    <xf numFmtId="0" fontId="18" fillId="0" borderId="8" xfId="0" applyFont="1" applyBorder="1" applyAlignment="1"/>
    <xf numFmtId="0" fontId="18" fillId="0" borderId="9" xfId="0" applyFont="1" applyBorder="1" applyAlignment="1"/>
    <xf numFmtId="0" fontId="11" fillId="0" borderId="8" xfId="0" applyFont="1" applyFill="1" applyBorder="1"/>
    <xf numFmtId="0" fontId="8" fillId="0" borderId="9" xfId="0" applyFont="1" applyFill="1" applyBorder="1" applyAlignment="1"/>
    <xf numFmtId="0" fontId="8" fillId="0" borderId="8" xfId="0" applyFont="1" applyFill="1" applyBorder="1"/>
    <xf numFmtId="0" fontId="12" fillId="2" borderId="16" xfId="0" applyFont="1" applyFill="1" applyBorder="1"/>
    <xf numFmtId="0" fontId="8" fillId="0" borderId="28" xfId="0" applyFont="1" applyFill="1" applyBorder="1" applyAlignment="1"/>
    <xf numFmtId="0" fontId="8" fillId="0" borderId="16" xfId="0" applyFont="1" applyFill="1" applyBorder="1" applyAlignment="1"/>
    <xf numFmtId="0" fontId="8" fillId="0" borderId="16" xfId="0" applyFont="1" applyFill="1" applyBorder="1" applyAlignment="1" applyProtection="1"/>
    <xf numFmtId="3" fontId="8" fillId="0" borderId="9" xfId="0" applyNumberFormat="1" applyFont="1" applyFill="1" applyBorder="1" applyAlignment="1" applyProtection="1"/>
    <xf numFmtId="165" fontId="8" fillId="0" borderId="9" xfId="0" applyNumberFormat="1" applyFont="1" applyFill="1" applyBorder="1" applyAlignment="1" applyProtection="1"/>
    <xf numFmtId="0" fontId="8" fillId="0" borderId="9" xfId="0" applyFont="1" applyFill="1" applyBorder="1" applyAlignment="1" applyProtection="1"/>
    <xf numFmtId="164" fontId="8" fillId="0" borderId="9" xfId="0" applyNumberFormat="1" applyFont="1" applyFill="1" applyBorder="1" applyAlignment="1" applyProtection="1"/>
    <xf numFmtId="0" fontId="8" fillId="0" borderId="19" xfId="0" applyFont="1" applyFill="1" applyBorder="1" applyAlignment="1" applyProtection="1"/>
    <xf numFmtId="0" fontId="8" fillId="0" borderId="10" xfId="0" applyFont="1" applyFill="1" applyBorder="1" applyAlignment="1" applyProtection="1"/>
    <xf numFmtId="0" fontId="8" fillId="0" borderId="11" xfId="0" applyFont="1" applyFill="1" applyBorder="1" applyAlignment="1" applyProtection="1"/>
    <xf numFmtId="49" fontId="8" fillId="4" borderId="28" xfId="0" applyNumberFormat="1" applyFont="1" applyFill="1" applyBorder="1" applyAlignment="1">
      <alignment horizontal="left"/>
    </xf>
    <xf numFmtId="49" fontId="8" fillId="4" borderId="16" xfId="0" applyNumberFormat="1" applyFont="1" applyFill="1" applyBorder="1" applyAlignment="1">
      <alignment horizontal="left"/>
    </xf>
    <xf numFmtId="49" fontId="10" fillId="0" borderId="16" xfId="0" applyNumberFormat="1" applyFont="1" applyFill="1" applyBorder="1" applyAlignment="1">
      <alignment horizontal="left"/>
    </xf>
    <xf numFmtId="49" fontId="10" fillId="0" borderId="28" xfId="0" applyNumberFormat="1" applyFont="1" applyFill="1" applyBorder="1" applyAlignment="1">
      <alignment horizontal="left"/>
    </xf>
    <xf numFmtId="165" fontId="8" fillId="0" borderId="29" xfId="0" applyNumberFormat="1" applyFont="1" applyFill="1" applyBorder="1" applyAlignment="1" applyProtection="1">
      <protection locked="0"/>
    </xf>
    <xf numFmtId="0" fontId="0" fillId="0" borderId="0" xfId="0" applyAlignment="1">
      <alignment wrapText="1"/>
    </xf>
    <xf numFmtId="0" fontId="28" fillId="0" borderId="0" xfId="0" applyFont="1"/>
    <xf numFmtId="0" fontId="21" fillId="0" borderId="4" xfId="0" applyFont="1" applyBorder="1" applyProtection="1">
      <protection locked="0"/>
    </xf>
    <xf numFmtId="165" fontId="10" fillId="0" borderId="0" xfId="0" applyNumberFormat="1" applyFont="1"/>
    <xf numFmtId="0" fontId="21" fillId="0" borderId="0" xfId="0" applyFont="1" applyBorder="1" applyProtection="1">
      <protection locked="0"/>
    </xf>
    <xf numFmtId="0" fontId="28" fillId="0" borderId="0" xfId="0" applyFont="1" applyAlignment="1">
      <alignment horizontal="center"/>
    </xf>
    <xf numFmtId="0" fontId="0" fillId="2" borderId="0" xfId="0" applyFill="1" applyAlignment="1">
      <alignment horizontal="center"/>
    </xf>
    <xf numFmtId="0" fontId="0" fillId="0" borderId="0" xfId="0" applyBorder="1" applyAlignment="1">
      <alignment wrapText="1"/>
    </xf>
    <xf numFmtId="0" fontId="10" fillId="0" borderId="0" xfId="0" applyFont="1" applyBorder="1"/>
    <xf numFmtId="0" fontId="21" fillId="0" borderId="0" xfId="0" applyFont="1" applyBorder="1" applyAlignment="1" applyProtection="1">
      <alignment horizontal="center"/>
      <protection locked="0"/>
    </xf>
    <xf numFmtId="168" fontId="0" fillId="2" borderId="3" xfId="0" applyNumberFormat="1" applyFill="1" applyBorder="1" applyAlignment="1">
      <alignment horizontal="center"/>
    </xf>
    <xf numFmtId="0" fontId="0" fillId="2" borderId="12" xfId="0" applyFill="1" applyBorder="1" applyAlignment="1">
      <alignment horizontal="center"/>
    </xf>
    <xf numFmtId="0" fontId="21" fillId="0" borderId="12" xfId="0" applyFont="1" applyBorder="1" applyProtection="1">
      <protection locked="0"/>
    </xf>
    <xf numFmtId="0" fontId="8" fillId="0" borderId="28" xfId="0" applyFont="1" applyBorder="1" applyAlignment="1" applyProtection="1">
      <alignment horizontal="left"/>
    </xf>
    <xf numFmtId="0" fontId="8" fillId="0" borderId="16" xfId="0" applyFont="1" applyBorder="1" applyAlignment="1" applyProtection="1">
      <alignment horizontal="left"/>
    </xf>
    <xf numFmtId="0" fontId="28" fillId="0" borderId="0" xfId="0" applyFont="1" applyAlignment="1">
      <alignment horizontal="center" wrapText="1"/>
    </xf>
    <xf numFmtId="49" fontId="21" fillId="0" borderId="12" xfId="0" applyNumberFormat="1" applyFont="1" applyBorder="1" applyProtection="1">
      <protection locked="0"/>
    </xf>
    <xf numFmtId="165" fontId="10" fillId="4" borderId="23" xfId="0" applyNumberFormat="1" applyFont="1" applyFill="1" applyBorder="1"/>
    <xf numFmtId="165" fontId="1" fillId="4" borderId="4" xfId="0" applyNumberFormat="1" applyFont="1" applyFill="1" applyBorder="1"/>
    <xf numFmtId="165" fontId="29" fillId="4" borderId="23" xfId="0" applyNumberFormat="1" applyFont="1" applyFill="1" applyBorder="1"/>
    <xf numFmtId="165" fontId="29" fillId="0" borderId="0" xfId="0" applyNumberFormat="1" applyFont="1"/>
    <xf numFmtId="165" fontId="30" fillId="0" borderId="0" xfId="0" applyNumberFormat="1" applyFont="1"/>
    <xf numFmtId="0" fontId="11" fillId="0" borderId="0" xfId="0" applyNumberFormat="1" applyFont="1" applyAlignment="1">
      <alignment horizontal="left"/>
    </xf>
    <xf numFmtId="0" fontId="2" fillId="0" borderId="0" xfId="0" applyNumberFormat="1" applyFont="1" applyAlignment="1">
      <alignment horizontal="left"/>
    </xf>
    <xf numFmtId="0" fontId="8" fillId="0" borderId="0" xfId="0" applyNumberFormat="1" applyFont="1" applyAlignment="1">
      <alignment horizontal="left"/>
    </xf>
    <xf numFmtId="0" fontId="18" fillId="0" borderId="0" xfId="0" applyNumberFormat="1" applyFont="1" applyAlignment="1" applyProtection="1">
      <alignment horizontal="left"/>
      <protection locked="0"/>
    </xf>
    <xf numFmtId="0" fontId="11" fillId="0" borderId="0" xfId="0" applyNumberFormat="1" applyFont="1" applyAlignment="1">
      <alignment horizontal="center"/>
    </xf>
    <xf numFmtId="0" fontId="18" fillId="0" borderId="0" xfId="0" applyFont="1" applyAlignment="1"/>
    <xf numFmtId="0" fontId="31" fillId="0" borderId="0" xfId="0" applyNumberFormat="1" applyFont="1" applyAlignment="1"/>
    <xf numFmtId="0" fontId="8" fillId="2" borderId="0" xfId="0" applyFont="1" applyFill="1" applyAlignment="1"/>
    <xf numFmtId="0" fontId="8" fillId="2" borderId="0" xfId="0" applyFont="1" applyFill="1" applyAlignment="1">
      <alignment horizontal="left"/>
    </xf>
    <xf numFmtId="0" fontId="8" fillId="2" borderId="30" xfId="0" applyFont="1" applyFill="1" applyBorder="1" applyAlignment="1">
      <alignment horizontal="center"/>
    </xf>
    <xf numFmtId="0" fontId="8" fillId="2" borderId="31" xfId="0" applyFont="1" applyFill="1" applyBorder="1" applyAlignment="1">
      <alignment horizontal="center"/>
    </xf>
    <xf numFmtId="0" fontId="8" fillId="2" borderId="32" xfId="0" applyFont="1" applyFill="1" applyBorder="1" applyAlignment="1">
      <alignment horizontal="center"/>
    </xf>
    <xf numFmtId="0" fontId="8" fillId="0" borderId="33" xfId="0" applyFont="1" applyBorder="1" applyAlignment="1">
      <alignment horizontal="right"/>
    </xf>
    <xf numFmtId="0" fontId="8" fillId="0" borderId="0" xfId="0" applyFont="1" applyBorder="1" applyAlignment="1">
      <alignment horizontal="right"/>
    </xf>
    <xf numFmtId="0" fontId="8" fillId="0" borderId="34" xfId="0" applyFont="1" applyBorder="1" applyAlignment="1">
      <alignment horizontal="right"/>
    </xf>
    <xf numFmtId="3" fontId="8" fillId="0" borderId="33" xfId="0" applyNumberFormat="1" applyFont="1" applyBorder="1" applyAlignment="1" applyProtection="1"/>
    <xf numFmtId="3" fontId="8" fillId="0" borderId="34" xfId="0" applyNumberFormat="1" applyFont="1" applyBorder="1" applyAlignment="1" applyProtection="1"/>
    <xf numFmtId="0" fontId="8" fillId="0" borderId="0" xfId="0" applyFont="1" applyAlignment="1" applyProtection="1"/>
    <xf numFmtId="0" fontId="18" fillId="0" borderId="4" xfId="0" applyNumberFormat="1" applyFont="1" applyBorder="1" applyAlignment="1" applyProtection="1">
      <protection locked="0"/>
    </xf>
    <xf numFmtId="3" fontId="18" fillId="0" borderId="33" xfId="0" applyNumberFormat="1" applyFont="1" applyBorder="1" applyAlignment="1" applyProtection="1">
      <protection locked="0"/>
    </xf>
    <xf numFmtId="3" fontId="18" fillId="0" borderId="34" xfId="0" applyNumberFormat="1" applyFont="1" applyBorder="1" applyAlignment="1" applyProtection="1">
      <protection locked="0"/>
    </xf>
    <xf numFmtId="3" fontId="19" fillId="0" borderId="33" xfId="0" applyNumberFormat="1" applyFont="1" applyBorder="1" applyAlignment="1" applyProtection="1">
      <protection locked="0"/>
    </xf>
    <xf numFmtId="3" fontId="19" fillId="0" borderId="34" xfId="0" applyNumberFormat="1" applyFont="1" applyBorder="1" applyAlignment="1" applyProtection="1">
      <protection locked="0"/>
    </xf>
    <xf numFmtId="3" fontId="8" fillId="0" borderId="33" xfId="0" applyNumberFormat="1" applyFont="1" applyBorder="1" applyAlignment="1"/>
    <xf numFmtId="3" fontId="8" fillId="0" borderId="34" xfId="0" applyNumberFormat="1" applyFont="1" applyBorder="1" applyAlignment="1"/>
    <xf numFmtId="10" fontId="8" fillId="0" borderId="33" xfId="0" applyNumberFormat="1" applyFont="1" applyBorder="1" applyAlignment="1"/>
    <xf numFmtId="10" fontId="8" fillId="0" borderId="34" xfId="0" applyNumberFormat="1" applyFont="1" applyBorder="1" applyAlignment="1"/>
    <xf numFmtId="49" fontId="8" fillId="0" borderId="0" xfId="0" applyNumberFormat="1" applyFont="1" applyAlignment="1">
      <alignment horizontal="right"/>
    </xf>
    <xf numFmtId="49" fontId="8" fillId="0" borderId="0" xfId="0" applyNumberFormat="1" applyFont="1" applyAlignment="1"/>
    <xf numFmtId="49" fontId="2" fillId="0" borderId="0" xfId="0" applyNumberFormat="1" applyFont="1" applyAlignment="1"/>
    <xf numFmtId="49" fontId="31" fillId="0" borderId="0" xfId="0" applyNumberFormat="1" applyFont="1" applyAlignment="1"/>
    <xf numFmtId="17" fontId="18" fillId="0" borderId="0" xfId="0" applyNumberFormat="1" applyFont="1" applyAlignment="1" applyProtection="1">
      <alignment horizontal="right"/>
      <protection locked="0"/>
    </xf>
    <xf numFmtId="10" fontId="19" fillId="0" borderId="33" xfId="0" applyNumberFormat="1" applyFont="1" applyBorder="1" applyAlignment="1" applyProtection="1">
      <protection locked="0"/>
    </xf>
    <xf numFmtId="10" fontId="19" fillId="0" borderId="34" xfId="0" applyNumberFormat="1" applyFont="1" applyBorder="1" applyAlignment="1" applyProtection="1">
      <protection locked="0"/>
    </xf>
    <xf numFmtId="0" fontId="8" fillId="0" borderId="33" xfId="0" applyFont="1" applyBorder="1" applyAlignment="1"/>
    <xf numFmtId="3" fontId="12" fillId="0" borderId="34" xfId="0" applyNumberFormat="1" applyFont="1" applyBorder="1" applyAlignment="1"/>
    <xf numFmtId="3" fontId="12" fillId="0" borderId="33" xfId="0" applyNumberFormat="1" applyFont="1" applyBorder="1" applyAlignment="1"/>
    <xf numFmtId="0" fontId="12" fillId="0" borderId="0" xfId="0" applyFont="1" applyAlignment="1"/>
    <xf numFmtId="0" fontId="18" fillId="0" borderId="34" xfId="0" applyNumberFormat="1" applyFont="1" applyBorder="1" applyAlignment="1" applyProtection="1">
      <protection locked="0"/>
    </xf>
    <xf numFmtId="0" fontId="18" fillId="0" borderId="33" xfId="0" applyNumberFormat="1" applyFont="1" applyBorder="1" applyAlignment="1" applyProtection="1">
      <protection locked="0"/>
    </xf>
    <xf numFmtId="0" fontId="8" fillId="0" borderId="34" xfId="0" applyFont="1" applyBorder="1" applyAlignment="1"/>
    <xf numFmtId="0" fontId="8" fillId="0" borderId="0" xfId="0" applyNumberFormat="1" applyFont="1" applyAlignment="1" applyProtection="1">
      <protection locked="0"/>
    </xf>
    <xf numFmtId="0" fontId="8" fillId="0" borderId="33" xfId="0" applyNumberFormat="1" applyFont="1" applyBorder="1" applyAlignment="1" applyProtection="1">
      <alignment horizontal="right"/>
      <protection locked="0"/>
    </xf>
    <xf numFmtId="0" fontId="8" fillId="0" borderId="0" xfId="0" applyNumberFormat="1" applyFont="1" applyBorder="1" applyAlignment="1" applyProtection="1">
      <alignment horizontal="right"/>
      <protection locked="0"/>
    </xf>
    <xf numFmtId="3" fontId="12" fillId="0" borderId="34" xfId="0" applyNumberFormat="1" applyFont="1" applyBorder="1" applyAlignment="1" applyProtection="1">
      <protection locked="0"/>
    </xf>
    <xf numFmtId="3" fontId="12" fillId="0" borderId="33" xfId="0" applyNumberFormat="1" applyFont="1" applyBorder="1" applyAlignment="1" applyProtection="1">
      <protection locked="0"/>
    </xf>
    <xf numFmtId="3" fontId="8" fillId="0" borderId="34" xfId="0" applyNumberFormat="1" applyFont="1" applyBorder="1" applyAlignment="1" applyProtection="1">
      <protection locked="0"/>
    </xf>
    <xf numFmtId="0" fontId="8" fillId="0" borderId="35" xfId="0" applyFont="1" applyBorder="1" applyAlignment="1">
      <alignment horizontal="right"/>
    </xf>
    <xf numFmtId="0" fontId="8" fillId="0" borderId="4" xfId="0" applyFont="1" applyBorder="1" applyAlignment="1">
      <alignment horizontal="right"/>
    </xf>
    <xf numFmtId="10" fontId="8" fillId="0" borderId="36" xfId="0" applyNumberFormat="1" applyFont="1" applyBorder="1" applyAlignment="1"/>
    <xf numFmtId="10" fontId="8" fillId="0" borderId="35" xfId="0" applyNumberFormat="1" applyFont="1" applyBorder="1" applyAlignment="1"/>
    <xf numFmtId="3" fontId="24" fillId="5" borderId="33" xfId="0" applyNumberFormat="1" applyFont="1" applyFill="1" applyBorder="1" applyAlignment="1" applyProtection="1">
      <protection locked="0"/>
    </xf>
    <xf numFmtId="3" fontId="24" fillId="5" borderId="34" xfId="0" applyNumberFormat="1" applyFont="1" applyFill="1" applyBorder="1" applyAlignment="1" applyProtection="1">
      <protection locked="0"/>
    </xf>
    <xf numFmtId="0" fontId="10" fillId="5" borderId="0" xfId="0" applyFont="1" applyFill="1" applyAlignment="1"/>
    <xf numFmtId="0" fontId="8" fillId="0" borderId="0" xfId="0" applyFont="1" applyFill="1" applyAlignment="1">
      <alignment horizontal="right"/>
    </xf>
    <xf numFmtId="0" fontId="12" fillId="0" borderId="0" xfId="0" applyFont="1" applyFill="1" applyAlignment="1" applyProtection="1">
      <alignment horizontal="right"/>
    </xf>
    <xf numFmtId="3" fontId="8" fillId="0" borderId="0" xfId="0" applyNumberFormat="1" applyFont="1" applyFill="1" applyAlignment="1" applyProtection="1"/>
    <xf numFmtId="3" fontId="8" fillId="0" borderId="0" xfId="0" applyNumberFormat="1" applyFont="1" applyFill="1" applyAlignment="1"/>
    <xf numFmtId="3" fontId="12" fillId="0" borderId="0" xfId="0" applyNumberFormat="1" applyFont="1" applyFill="1" applyAlignment="1"/>
    <xf numFmtId="10" fontId="8" fillId="0" borderId="0" xfId="0" applyNumberFormat="1" applyFont="1" applyFill="1" applyAlignment="1"/>
    <xf numFmtId="2" fontId="12" fillId="0" borderId="0" xfId="0" applyNumberFormat="1" applyFont="1" applyFill="1" applyAlignment="1"/>
    <xf numFmtId="10" fontId="12" fillId="0" borderId="0" xfId="0" applyNumberFormat="1" applyFont="1" applyFill="1" applyAlignment="1"/>
    <xf numFmtId="3" fontId="10" fillId="0" borderId="0" xfId="0" applyNumberFormat="1" applyFont="1" applyFill="1" applyAlignment="1"/>
    <xf numFmtId="49" fontId="8" fillId="6" borderId="33" xfId="0" applyNumberFormat="1" applyFont="1" applyFill="1" applyBorder="1" applyAlignment="1">
      <alignment horizontal="right"/>
    </xf>
    <xf numFmtId="49" fontId="8" fillId="6" borderId="0" xfId="0" applyNumberFormat="1" applyFont="1" applyFill="1" applyBorder="1" applyAlignment="1">
      <alignment horizontal="right"/>
    </xf>
    <xf numFmtId="49" fontId="8" fillId="6" borderId="34" xfId="0" applyNumberFormat="1" applyFont="1" applyFill="1" applyBorder="1" applyAlignment="1">
      <alignment horizontal="right"/>
    </xf>
    <xf numFmtId="17" fontId="18" fillId="6" borderId="33" xfId="0" applyNumberFormat="1" applyFont="1" applyFill="1" applyBorder="1" applyAlignment="1" applyProtection="1">
      <alignment horizontal="right"/>
      <protection locked="0"/>
    </xf>
    <xf numFmtId="17" fontId="18" fillId="6" borderId="0" xfId="0" applyNumberFormat="1" applyFont="1" applyFill="1" applyBorder="1" applyAlignment="1" applyProtection="1">
      <alignment horizontal="right"/>
      <protection locked="0"/>
    </xf>
    <xf numFmtId="17" fontId="18" fillId="6" borderId="34" xfId="0" applyNumberFormat="1" applyFont="1" applyFill="1" applyBorder="1" applyAlignment="1" applyProtection="1">
      <alignment horizontal="right"/>
      <protection locked="0"/>
    </xf>
    <xf numFmtId="0" fontId="8" fillId="6" borderId="0" xfId="0" applyFont="1" applyFill="1" applyBorder="1" applyAlignment="1">
      <alignment horizontal="right"/>
    </xf>
    <xf numFmtId="0" fontId="8" fillId="6" borderId="34" xfId="0" applyFont="1" applyFill="1" applyBorder="1" applyAlignment="1">
      <alignment horizontal="right"/>
    </xf>
    <xf numFmtId="3" fontId="10" fillId="5" borderId="33" xfId="0" applyNumberFormat="1" applyFont="1" applyFill="1" applyBorder="1" applyAlignment="1">
      <alignment horizontal="right"/>
    </xf>
    <xf numFmtId="3" fontId="10" fillId="5" borderId="0" xfId="0" applyNumberFormat="1" applyFont="1" applyFill="1" applyBorder="1" applyAlignment="1">
      <alignment horizontal="right"/>
    </xf>
    <xf numFmtId="3" fontId="10" fillId="5" borderId="34" xfId="0" applyNumberFormat="1" applyFont="1" applyFill="1" applyBorder="1" applyAlignment="1">
      <alignment horizontal="right"/>
    </xf>
    <xf numFmtId="0" fontId="8" fillId="0" borderId="34" xfId="0" applyNumberFormat="1" applyFont="1" applyBorder="1" applyAlignment="1" applyProtection="1">
      <protection locked="0"/>
    </xf>
    <xf numFmtId="0" fontId="8" fillId="0" borderId="33" xfId="0" applyFont="1" applyBorder="1" applyAlignment="1" applyProtection="1"/>
    <xf numFmtId="0" fontId="8" fillId="0" borderId="33" xfId="0" applyNumberFormat="1" applyFont="1" applyBorder="1" applyAlignment="1" applyProtection="1"/>
    <xf numFmtId="0" fontId="8" fillId="0" borderId="35" xfId="0" applyFont="1" applyBorder="1" applyAlignment="1" applyProtection="1"/>
    <xf numFmtId="0" fontId="18" fillId="0" borderId="4" xfId="0" applyFont="1" applyBorder="1" applyAlignment="1" applyProtection="1">
      <alignment horizontal="left"/>
      <protection locked="0"/>
    </xf>
    <xf numFmtId="2" fontId="12" fillId="6" borderId="33" xfId="0" applyNumberFormat="1" applyFont="1" applyFill="1" applyBorder="1" applyAlignment="1" applyProtection="1"/>
    <xf numFmtId="10" fontId="8" fillId="4" borderId="33" xfId="0" applyNumberFormat="1" applyFont="1" applyFill="1" applyBorder="1" applyAlignment="1"/>
    <xf numFmtId="10" fontId="8" fillId="4" borderId="34" xfId="0" applyNumberFormat="1" applyFont="1" applyFill="1" applyBorder="1" applyAlignment="1"/>
    <xf numFmtId="9" fontId="12" fillId="4" borderId="0" xfId="0" applyNumberFormat="1" applyFont="1" applyFill="1" applyBorder="1" applyAlignment="1" applyProtection="1"/>
    <xf numFmtId="9" fontId="12" fillId="4" borderId="34" xfId="0" applyNumberFormat="1" applyFont="1" applyFill="1" applyBorder="1" applyAlignment="1" applyProtection="1"/>
    <xf numFmtId="3" fontId="8" fillId="4" borderId="33" xfId="0" applyNumberFormat="1" applyFont="1" applyFill="1" applyBorder="1" applyAlignment="1">
      <alignment horizontal="right"/>
    </xf>
    <xf numFmtId="3" fontId="8" fillId="4" borderId="0" xfId="0" applyNumberFormat="1" applyFont="1" applyFill="1" applyBorder="1" applyAlignment="1">
      <alignment horizontal="right"/>
    </xf>
    <xf numFmtId="3" fontId="8" fillId="4" borderId="34" xfId="0" applyNumberFormat="1" applyFont="1" applyFill="1" applyBorder="1" applyAlignment="1">
      <alignment horizontal="right"/>
    </xf>
    <xf numFmtId="9" fontId="0" fillId="0" borderId="0" xfId="0" applyNumberFormat="1"/>
    <xf numFmtId="0" fontId="21" fillId="0" borderId="0" xfId="0" applyFont="1" applyBorder="1"/>
    <xf numFmtId="14" fontId="21" fillId="0" borderId="0" xfId="0" applyNumberFormat="1" applyFont="1" applyBorder="1"/>
    <xf numFmtId="0" fontId="21" fillId="0" borderId="6" xfId="0" applyFont="1" applyBorder="1" applyAlignment="1">
      <alignment horizontal="left"/>
    </xf>
    <xf numFmtId="0" fontId="21" fillId="0" borderId="0" xfId="0" applyFont="1" applyBorder="1" applyAlignment="1">
      <alignment horizontal="left"/>
    </xf>
    <xf numFmtId="0" fontId="0" fillId="0" borderId="14" xfId="0" applyBorder="1"/>
    <xf numFmtId="42" fontId="21" fillId="0" borderId="0" xfId="0" applyNumberFormat="1" applyFont="1" applyBorder="1" applyAlignment="1">
      <alignment horizontal="left"/>
    </xf>
    <xf numFmtId="3" fontId="12" fillId="0" borderId="0" xfId="3" applyFont="1" applyAlignment="1"/>
    <xf numFmtId="3" fontId="19" fillId="0" borderId="1" xfId="3" applyNumberFormat="1" applyFont="1" applyBorder="1" applyAlignment="1" applyProtection="1">
      <protection locked="0"/>
    </xf>
    <xf numFmtId="3" fontId="19" fillId="0" borderId="0" xfId="3" applyNumberFormat="1" applyFont="1" applyBorder="1" applyAlignment="1" applyProtection="1">
      <protection locked="0"/>
    </xf>
    <xf numFmtId="3" fontId="12" fillId="0" borderId="9" xfId="3" applyNumberFormat="1" applyFont="1" applyBorder="1" applyAlignment="1" applyProtection="1"/>
    <xf numFmtId="3" fontId="12" fillId="0" borderId="0" xfId="3" applyFont="1" applyAlignment="1">
      <alignment horizontal="center"/>
    </xf>
    <xf numFmtId="3" fontId="32" fillId="0" borderId="0" xfId="3" applyNumberFormat="1" applyFont="1" applyAlignment="1"/>
    <xf numFmtId="3" fontId="19" fillId="0" borderId="18" xfId="3" applyNumberFormat="1" applyFont="1" applyBorder="1" applyAlignment="1" applyProtection="1">
      <protection locked="0"/>
    </xf>
    <xf numFmtId="0" fontId="32" fillId="0" borderId="0" xfId="0" applyNumberFormat="1" applyFont="1" applyAlignment="1"/>
    <xf numFmtId="14" fontId="0" fillId="0" borderId="0" xfId="0" applyNumberFormat="1" applyFill="1"/>
    <xf numFmtId="165" fontId="0" fillId="0" borderId="0" xfId="0" applyNumberFormat="1" applyFill="1"/>
    <xf numFmtId="167" fontId="0" fillId="0" borderId="0" xfId="0" applyNumberFormat="1" applyFill="1"/>
    <xf numFmtId="3" fontId="0" fillId="0" borderId="0" xfId="0" applyNumberFormat="1" applyFill="1"/>
    <xf numFmtId="168" fontId="0" fillId="0" borderId="0" xfId="0" applyNumberFormat="1" applyFill="1"/>
    <xf numFmtId="0" fontId="10" fillId="0" borderId="0" xfId="0" applyNumberFormat="1" applyFont="1" applyAlignment="1"/>
    <xf numFmtId="0" fontId="10" fillId="0" borderId="0" xfId="0" applyNumberFormat="1" applyFont="1" applyFill="1" applyAlignment="1"/>
    <xf numFmtId="0" fontId="8" fillId="0" borderId="0" xfId="0" applyNumberFormat="1" applyFont="1" applyFill="1" applyAlignment="1"/>
    <xf numFmtId="0" fontId="8" fillId="0" borderId="0" xfId="0" applyNumberFormat="1" applyFont="1" applyFill="1" applyBorder="1" applyAlignment="1"/>
    <xf numFmtId="0" fontId="11" fillId="0" borderId="8" xfId="0" applyNumberFormat="1" applyFont="1" applyBorder="1" applyAlignment="1"/>
    <xf numFmtId="0" fontId="10" fillId="0" borderId="0" xfId="0" applyNumberFormat="1" applyFont="1" applyBorder="1" applyAlignment="1"/>
    <xf numFmtId="0" fontId="8" fillId="0" borderId="0" xfId="0" applyNumberFormat="1" applyFont="1" applyBorder="1" applyAlignment="1"/>
    <xf numFmtId="0" fontId="8" fillId="0" borderId="8" xfId="0" applyNumberFormat="1" applyFont="1" applyBorder="1" applyAlignment="1"/>
    <xf numFmtId="0" fontId="8" fillId="0" borderId="0" xfId="0" applyFont="1" applyFill="1" applyBorder="1"/>
    <xf numFmtId="167" fontId="10" fillId="0" borderId="0" xfId="0" applyNumberFormat="1" applyFont="1" applyFill="1" applyBorder="1" applyAlignment="1" applyProtection="1">
      <alignment horizontal="right"/>
    </xf>
    <xf numFmtId="167" fontId="12" fillId="2" borderId="22" xfId="0" applyNumberFormat="1" applyFont="1" applyFill="1" applyBorder="1" applyAlignment="1" applyProtection="1">
      <alignment horizontal="center"/>
    </xf>
    <xf numFmtId="165" fontId="0" fillId="4" borderId="31" xfId="0" applyNumberFormat="1" applyFill="1" applyBorder="1"/>
    <xf numFmtId="165" fontId="0" fillId="4" borderId="32" xfId="0" applyNumberFormat="1" applyFill="1" applyBorder="1"/>
    <xf numFmtId="165" fontId="0" fillId="4" borderId="0" xfId="0" applyNumberFormat="1" applyFill="1" applyBorder="1"/>
    <xf numFmtId="165" fontId="0" fillId="4" borderId="34" xfId="0" applyNumberFormat="1" applyFill="1" applyBorder="1"/>
    <xf numFmtId="165" fontId="8" fillId="4" borderId="0" xfId="0" applyNumberFormat="1" applyFont="1" applyFill="1" applyBorder="1"/>
    <xf numFmtId="165" fontId="8" fillId="4" borderId="34" xfId="0" applyNumberFormat="1" applyFont="1" applyFill="1" applyBorder="1"/>
    <xf numFmtId="165" fontId="8" fillId="4" borderId="4" xfId="0" applyNumberFormat="1" applyFont="1" applyFill="1" applyBorder="1"/>
    <xf numFmtId="165" fontId="8" fillId="4" borderId="36" xfId="0" applyNumberFormat="1" applyFont="1" applyFill="1" applyBorder="1"/>
    <xf numFmtId="165" fontId="0" fillId="4" borderId="33" xfId="0" applyNumberFormat="1" applyFill="1" applyBorder="1"/>
    <xf numFmtId="165" fontId="0" fillId="4" borderId="4" xfId="0" applyNumberFormat="1" applyFill="1" applyBorder="1"/>
    <xf numFmtId="165" fontId="0" fillId="4" borderId="36" xfId="0" applyNumberFormat="1" applyFill="1" applyBorder="1"/>
    <xf numFmtId="165" fontId="0" fillId="4" borderId="3" xfId="0" applyNumberFormat="1" applyFill="1" applyBorder="1"/>
    <xf numFmtId="165" fontId="0" fillId="4" borderId="0" xfId="0" applyNumberFormat="1" applyFill="1"/>
    <xf numFmtId="165" fontId="0" fillId="4" borderId="37" xfId="0" applyNumberFormat="1" applyFill="1" applyBorder="1"/>
    <xf numFmtId="165" fontId="8" fillId="4" borderId="37" xfId="0" applyNumberFormat="1" applyFont="1" applyFill="1" applyBorder="1"/>
    <xf numFmtId="0" fontId="10" fillId="3" borderId="12" xfId="0" applyFont="1" applyFill="1" applyBorder="1" applyAlignment="1">
      <alignment horizontal="center" wrapText="1"/>
    </xf>
    <xf numFmtId="0" fontId="10" fillId="2" borderId="5" xfId="0" applyFont="1" applyFill="1" applyBorder="1" applyAlignment="1">
      <alignment horizontal="center" wrapText="1"/>
    </xf>
    <xf numFmtId="0" fontId="10" fillId="2" borderId="38" xfId="0" applyFont="1" applyFill="1" applyBorder="1" applyAlignment="1">
      <alignment horizontal="center" wrapText="1"/>
    </xf>
    <xf numFmtId="0" fontId="0" fillId="0" borderId="39" xfId="0" applyFill="1" applyBorder="1"/>
    <xf numFmtId="0" fontId="0" fillId="4" borderId="40" xfId="0" applyFill="1" applyBorder="1" applyAlignment="1">
      <alignment horizontal="center"/>
    </xf>
    <xf numFmtId="0" fontId="0" fillId="4" borderId="39" xfId="0" applyFill="1" applyBorder="1" applyAlignment="1">
      <alignment horizontal="center"/>
    </xf>
    <xf numFmtId="0" fontId="21" fillId="0" borderId="41" xfId="0" applyFont="1" applyBorder="1" applyAlignment="1" applyProtection="1">
      <alignment horizontal="center"/>
      <protection locked="0"/>
    </xf>
    <xf numFmtId="0" fontId="21" fillId="0" borderId="3" xfId="0" applyFont="1" applyBorder="1" applyAlignment="1" applyProtection="1">
      <alignment horizontal="center"/>
      <protection locked="0"/>
    </xf>
    <xf numFmtId="0" fontId="21" fillId="0" borderId="42" xfId="0" applyFont="1" applyBorder="1" applyAlignment="1" applyProtection="1">
      <alignment horizontal="center"/>
      <protection locked="0"/>
    </xf>
    <xf numFmtId="0" fontId="21" fillId="0" borderId="28" xfId="0" applyFont="1" applyBorder="1" applyAlignment="1" applyProtection="1">
      <alignment horizontal="center"/>
      <protection locked="0"/>
    </xf>
    <xf numFmtId="0" fontId="21" fillId="0" borderId="43" xfId="0" applyFont="1" applyBorder="1" applyAlignment="1" applyProtection="1">
      <alignment horizontal="center"/>
      <protection locked="0"/>
    </xf>
    <xf numFmtId="0" fontId="21" fillId="0" borderId="12" xfId="0" applyFont="1" applyBorder="1" applyAlignment="1" applyProtection="1">
      <alignment horizontal="center"/>
      <protection locked="0"/>
    </xf>
    <xf numFmtId="0" fontId="21" fillId="0" borderId="44" xfId="0" applyFont="1" applyBorder="1" applyAlignment="1" applyProtection="1">
      <alignment horizontal="center"/>
      <protection locked="0"/>
    </xf>
    <xf numFmtId="0" fontId="21" fillId="0" borderId="16" xfId="0" applyFont="1" applyBorder="1" applyAlignment="1" applyProtection="1">
      <alignment horizontal="center"/>
      <protection locked="0"/>
    </xf>
    <xf numFmtId="0" fontId="21" fillId="0" borderId="45" xfId="0" applyFont="1" applyBorder="1" applyAlignment="1" applyProtection="1">
      <alignment horizontal="center"/>
      <protection locked="0"/>
    </xf>
    <xf numFmtId="0" fontId="21" fillId="0" borderId="46" xfId="0" applyFont="1" applyBorder="1" applyAlignment="1" applyProtection="1">
      <alignment horizontal="center"/>
      <protection locked="0"/>
    </xf>
    <xf numFmtId="0" fontId="21" fillId="0" borderId="47" xfId="0" applyFont="1" applyBorder="1" applyAlignment="1" applyProtection="1">
      <alignment horizontal="center"/>
      <protection locked="0"/>
    </xf>
    <xf numFmtId="0" fontId="21" fillId="0" borderId="19" xfId="0" applyFont="1" applyBorder="1" applyAlignment="1" applyProtection="1">
      <alignment horizontal="center"/>
      <protection locked="0"/>
    </xf>
    <xf numFmtId="0" fontId="8" fillId="4" borderId="33" xfId="0" applyFont="1" applyFill="1" applyBorder="1" applyAlignment="1" applyProtection="1"/>
    <xf numFmtId="0" fontId="12" fillId="4" borderId="33" xfId="0" applyFont="1" applyFill="1" applyBorder="1" applyAlignment="1" applyProtection="1"/>
    <xf numFmtId="0" fontId="8" fillId="0" borderId="0" xfId="0" applyFont="1"/>
    <xf numFmtId="165" fontId="21" fillId="0" borderId="0" xfId="0" applyNumberFormat="1" applyFont="1" applyProtection="1">
      <protection locked="0"/>
    </xf>
    <xf numFmtId="165" fontId="0" fillId="0" borderId="0" xfId="0" applyNumberFormat="1" applyProtection="1">
      <protection locked="0"/>
    </xf>
    <xf numFmtId="165" fontId="21" fillId="0" borderId="4" xfId="0" applyNumberFormat="1" applyFont="1" applyBorder="1" applyProtection="1">
      <protection locked="0"/>
    </xf>
    <xf numFmtId="0" fontId="21" fillId="0" borderId="0" xfId="0" applyFont="1" applyProtection="1">
      <protection locked="0"/>
    </xf>
    <xf numFmtId="165" fontId="1" fillId="4" borderId="4" xfId="0" applyNumberFormat="1" applyFont="1" applyFill="1" applyBorder="1" applyProtection="1"/>
    <xf numFmtId="165" fontId="0" fillId="4" borderId="0" xfId="0" applyNumberFormat="1" applyFill="1" applyProtection="1"/>
    <xf numFmtId="165" fontId="10" fillId="4" borderId="0" xfId="0" applyNumberFormat="1" applyFont="1" applyFill="1" applyProtection="1"/>
    <xf numFmtId="165" fontId="8" fillId="4" borderId="2" xfId="0" applyNumberFormat="1" applyFont="1" applyFill="1" applyBorder="1"/>
    <xf numFmtId="165" fontId="8" fillId="4" borderId="3" xfId="0" applyNumberFormat="1" applyFont="1" applyFill="1" applyBorder="1"/>
    <xf numFmtId="0" fontId="0" fillId="0" borderId="32" xfId="0" applyBorder="1" applyAlignment="1">
      <alignment horizontal="center"/>
    </xf>
    <xf numFmtId="0" fontId="0" fillId="0" borderId="31" xfId="0" applyBorder="1" applyAlignment="1">
      <alignment horizontal="center"/>
    </xf>
    <xf numFmtId="0" fontId="0" fillId="0" borderId="36" xfId="0" applyFill="1" applyBorder="1" applyAlignment="1">
      <alignment horizontal="center"/>
    </xf>
    <xf numFmtId="165" fontId="10" fillId="0" borderId="0" xfId="0" applyNumberFormat="1" applyFont="1" applyAlignment="1">
      <alignment horizontal="right"/>
    </xf>
    <xf numFmtId="165" fontId="0" fillId="0" borderId="4" xfId="0" applyNumberFormat="1" applyBorder="1" applyAlignment="1">
      <alignment horizontal="right"/>
    </xf>
    <xf numFmtId="165" fontId="8" fillId="4" borderId="12" xfId="0" applyNumberFormat="1" applyFont="1" applyFill="1" applyBorder="1"/>
    <xf numFmtId="165" fontId="8" fillId="0" borderId="0" xfId="0" applyNumberFormat="1" applyFont="1"/>
    <xf numFmtId="0" fontId="33" fillId="0" borderId="0" xfId="0" applyFont="1"/>
    <xf numFmtId="3" fontId="8" fillId="4" borderId="8" xfId="3" applyNumberFormat="1" applyFont="1" applyFill="1" applyBorder="1" applyAlignment="1"/>
    <xf numFmtId="3" fontId="8" fillId="4" borderId="0" xfId="3" applyNumberFormat="1" applyFont="1" applyFill="1" applyBorder="1" applyAlignment="1"/>
    <xf numFmtId="3" fontId="8" fillId="4" borderId="9" xfId="3" applyNumberFormat="1" applyFont="1" applyFill="1" applyBorder="1" applyAlignment="1"/>
    <xf numFmtId="3" fontId="12" fillId="4" borderId="8" xfId="3" applyNumberFormat="1" applyFont="1" applyFill="1" applyBorder="1" applyAlignment="1"/>
    <xf numFmtId="3" fontId="12" fillId="4" borderId="0" xfId="3" applyNumberFormat="1" applyFont="1" applyFill="1" applyBorder="1" applyAlignment="1"/>
    <xf numFmtId="3" fontId="12" fillId="4" borderId="9" xfId="3" applyNumberFormat="1" applyFont="1" applyFill="1" applyBorder="1" applyAlignment="1"/>
    <xf numFmtId="3" fontId="10" fillId="4" borderId="8" xfId="3" applyNumberFormat="1" applyFont="1" applyFill="1" applyBorder="1" applyAlignment="1"/>
    <xf numFmtId="3" fontId="10" fillId="4" borderId="0" xfId="3" applyNumberFormat="1" applyFont="1" applyFill="1" applyBorder="1" applyAlignment="1"/>
    <xf numFmtId="3" fontId="10" fillId="4" borderId="9" xfId="3" applyNumberFormat="1" applyFont="1" applyFill="1" applyBorder="1" applyAlignment="1"/>
    <xf numFmtId="3" fontId="8" fillId="4" borderId="8" xfId="3" applyFont="1" applyFill="1" applyBorder="1" applyAlignment="1"/>
    <xf numFmtId="3" fontId="8" fillId="4" borderId="0" xfId="3" applyFont="1" applyFill="1" applyBorder="1" applyAlignment="1"/>
    <xf numFmtId="3" fontId="8" fillId="4" borderId="9" xfId="3" applyFont="1" applyFill="1" applyBorder="1" applyAlignment="1"/>
    <xf numFmtId="3" fontId="12" fillId="0" borderId="0" xfId="3" applyFont="1" applyBorder="1" applyAlignment="1">
      <alignment horizontal="left"/>
    </xf>
    <xf numFmtId="3" fontId="32" fillId="0" borderId="0" xfId="3" applyNumberFormat="1" applyFont="1" applyBorder="1" applyAlignment="1"/>
    <xf numFmtId="164" fontId="10" fillId="0" borderId="0" xfId="3" applyNumberFormat="1" applyFont="1" applyBorder="1" applyAlignment="1">
      <alignment horizontal="left"/>
    </xf>
    <xf numFmtId="3" fontId="20" fillId="0" borderId="0" xfId="3" applyNumberFormat="1" applyFont="1" applyBorder="1" applyAlignment="1" applyProtection="1">
      <protection locked="0"/>
    </xf>
    <xf numFmtId="3" fontId="8" fillId="0" borderId="0" xfId="3" applyFont="1" applyBorder="1" applyAlignment="1">
      <alignment horizontal="left"/>
    </xf>
    <xf numFmtId="3" fontId="3" fillId="0" borderId="0" xfId="3" applyNumberFormat="1" applyFont="1" applyBorder="1" applyAlignment="1"/>
    <xf numFmtId="164" fontId="10" fillId="0" borderId="0" xfId="3" applyNumberFormat="1" applyFont="1" applyBorder="1" applyAlignment="1">
      <alignment horizontal="right"/>
    </xf>
    <xf numFmtId="3" fontId="8" fillId="0" borderId="0" xfId="3" applyFont="1" applyBorder="1" applyAlignment="1">
      <alignment horizontal="center"/>
    </xf>
    <xf numFmtId="3" fontId="12" fillId="0" borderId="0" xfId="3" applyFont="1" applyBorder="1" applyAlignment="1">
      <alignment horizontal="center"/>
    </xf>
    <xf numFmtId="3" fontId="10" fillId="0" borderId="0" xfId="3" applyFont="1" applyBorder="1" applyAlignment="1">
      <alignment horizontal="center"/>
    </xf>
    <xf numFmtId="165" fontId="10" fillId="0" borderId="0" xfId="3" applyNumberFormat="1" applyFont="1" applyBorder="1" applyAlignment="1">
      <alignment horizontal="center"/>
    </xf>
    <xf numFmtId="5" fontId="11" fillId="0" borderId="0" xfId="1" applyNumberFormat="1" applyFont="1" applyBorder="1" applyAlignment="1">
      <alignment horizontal="center"/>
    </xf>
    <xf numFmtId="3" fontId="8" fillId="0" borderId="0" xfId="3" applyNumberFormat="1" applyFont="1" applyBorder="1" applyAlignment="1">
      <alignment horizontal="center"/>
    </xf>
    <xf numFmtId="5" fontId="10" fillId="0" borderId="0" xfId="1" applyNumberFormat="1" applyFont="1" applyBorder="1" applyAlignment="1">
      <alignment horizontal="center"/>
    </xf>
    <xf numFmtId="165" fontId="0" fillId="4" borderId="15" xfId="0" applyNumberFormat="1" applyFill="1" applyBorder="1" applyProtection="1"/>
    <xf numFmtId="165" fontId="21" fillId="0" borderId="15" xfId="0" applyNumberFormat="1" applyFont="1" applyBorder="1" applyProtection="1">
      <protection locked="0"/>
    </xf>
    <xf numFmtId="165" fontId="0" fillId="0" borderId="0" xfId="0" applyNumberFormat="1" applyBorder="1" applyProtection="1">
      <protection locked="0"/>
    </xf>
    <xf numFmtId="0" fontId="11" fillId="0" borderId="0" xfId="0" applyFont="1"/>
    <xf numFmtId="3" fontId="18" fillId="0" borderId="4" xfId="0" applyNumberFormat="1" applyFont="1" applyBorder="1" applyAlignment="1" applyProtection="1">
      <alignment horizontal="right"/>
      <protection locked="0"/>
    </xf>
    <xf numFmtId="0" fontId="21" fillId="0" borderId="25" xfId="0" applyFont="1" applyBorder="1" applyAlignment="1" applyProtection="1">
      <alignment horizontal="left"/>
      <protection locked="0"/>
    </xf>
    <xf numFmtId="0" fontId="21" fillId="0" borderId="15" xfId="0" applyFont="1" applyBorder="1" applyAlignment="1" applyProtection="1">
      <alignment horizontal="left"/>
      <protection locked="0"/>
    </xf>
    <xf numFmtId="0" fontId="8" fillId="4" borderId="33" xfId="0" applyFont="1" applyFill="1" applyBorder="1" applyAlignment="1" applyProtection="1">
      <alignment horizontal="right"/>
    </xf>
    <xf numFmtId="0" fontId="8" fillId="4" borderId="0" xfId="0" applyFont="1" applyFill="1" applyBorder="1" applyAlignment="1" applyProtection="1">
      <alignment horizontal="right"/>
    </xf>
    <xf numFmtId="0" fontId="8" fillId="4" borderId="34" xfId="0" applyNumberFormat="1" applyFont="1" applyFill="1" applyBorder="1" applyAlignment="1" applyProtection="1"/>
    <xf numFmtId="0" fontId="8" fillId="4" borderId="33" xfId="0" applyNumberFormat="1" applyFont="1" applyFill="1" applyBorder="1" applyAlignment="1" applyProtection="1"/>
    <xf numFmtId="0" fontId="12" fillId="4" borderId="34" xfId="0" applyNumberFormat="1" applyFont="1" applyFill="1" applyBorder="1" applyAlignment="1" applyProtection="1"/>
    <xf numFmtId="0" fontId="12" fillId="4" borderId="33" xfId="0" applyNumberFormat="1" applyFont="1" applyFill="1" applyBorder="1" applyAlignment="1" applyProtection="1"/>
    <xf numFmtId="3" fontId="8" fillId="4" borderId="34" xfId="0" applyNumberFormat="1" applyFont="1" applyFill="1" applyBorder="1" applyAlignment="1" applyProtection="1"/>
    <xf numFmtId="3" fontId="8" fillId="4" borderId="33" xfId="0" applyNumberFormat="1" applyFont="1" applyFill="1" applyBorder="1" applyAlignment="1" applyProtection="1"/>
    <xf numFmtId="0" fontId="12" fillId="0" borderId="0" xfId="0" applyFont="1" applyAlignment="1" applyProtection="1"/>
    <xf numFmtId="0" fontId="12" fillId="4" borderId="33" xfId="0" applyFont="1" applyFill="1" applyBorder="1" applyAlignment="1" applyProtection="1">
      <alignment horizontal="right"/>
    </xf>
    <xf numFmtId="0" fontId="12" fillId="4" borderId="0" xfId="0" applyFont="1" applyFill="1" applyBorder="1" applyAlignment="1" applyProtection="1">
      <alignment horizontal="right"/>
    </xf>
    <xf numFmtId="0" fontId="8" fillId="4" borderId="34" xfId="0" applyFont="1" applyFill="1" applyBorder="1" applyAlignment="1" applyProtection="1"/>
    <xf numFmtId="0" fontId="18" fillId="0" borderId="0" xfId="0" applyFont="1" applyBorder="1" applyAlignment="1" applyProtection="1">
      <protection locked="0"/>
    </xf>
    <xf numFmtId="0" fontId="26" fillId="0" borderId="0" xfId="0" applyFont="1" applyBorder="1" applyAlignment="1" applyProtection="1">
      <alignment horizontal="right"/>
      <protection locked="0"/>
    </xf>
    <xf numFmtId="165" fontId="18" fillId="0" borderId="0" xfId="0" applyNumberFormat="1" applyFont="1" applyBorder="1" applyAlignment="1" applyProtection="1">
      <protection locked="0"/>
    </xf>
    <xf numFmtId="165" fontId="19" fillId="0" borderId="0" xfId="0" applyNumberFormat="1" applyFont="1" applyBorder="1" applyAlignment="1" applyProtection="1">
      <protection locked="0"/>
    </xf>
    <xf numFmtId="0" fontId="0" fillId="0" borderId="4" xfId="0" applyBorder="1" applyProtection="1">
      <protection locked="0"/>
    </xf>
    <xf numFmtId="165" fontId="25" fillId="0" borderId="2" xfId="0" applyNumberFormat="1" applyFont="1" applyBorder="1" applyProtection="1">
      <protection locked="0"/>
    </xf>
    <xf numFmtId="165" fontId="25" fillId="0" borderId="37" xfId="0" applyNumberFormat="1" applyFont="1" applyBorder="1" applyProtection="1">
      <protection locked="0"/>
    </xf>
    <xf numFmtId="165" fontId="18" fillId="0" borderId="37" xfId="0" applyNumberFormat="1" applyFont="1" applyBorder="1" applyProtection="1">
      <protection locked="0"/>
    </xf>
    <xf numFmtId="165" fontId="18" fillId="0" borderId="3" xfId="0" applyNumberFormat="1" applyFont="1" applyBorder="1" applyProtection="1">
      <protection locked="0"/>
    </xf>
    <xf numFmtId="165" fontId="25" fillId="0" borderId="3" xfId="0" applyNumberFormat="1" applyFont="1" applyBorder="1" applyProtection="1">
      <protection locked="0"/>
    </xf>
    <xf numFmtId="0" fontId="10" fillId="0" borderId="0" xfId="0" applyFont="1" applyProtection="1"/>
    <xf numFmtId="0" fontId="0" fillId="0" borderId="0" xfId="0" applyProtection="1"/>
    <xf numFmtId="0" fontId="0" fillId="0" borderId="0" xfId="0" applyAlignment="1" applyProtection="1">
      <alignment horizontal="right"/>
    </xf>
    <xf numFmtId="0" fontId="8" fillId="0" borderId="0" xfId="0" applyFont="1" applyProtection="1"/>
    <xf numFmtId="3" fontId="34" fillId="0" borderId="0" xfId="0" applyNumberFormat="1" applyFont="1" applyAlignment="1" applyProtection="1">
      <alignment horizontal="right"/>
    </xf>
    <xf numFmtId="3" fontId="8" fillId="0" borderId="0" xfId="0" applyNumberFormat="1" applyFont="1" applyAlignment="1" applyProtection="1">
      <alignment horizontal="right"/>
    </xf>
    <xf numFmtId="0" fontId="8" fillId="0" borderId="0" xfId="0" applyFont="1" applyBorder="1" applyProtection="1"/>
    <xf numFmtId="3" fontId="18" fillId="0" borderId="0" xfId="0" applyNumberFormat="1" applyFont="1" applyBorder="1" applyAlignment="1" applyProtection="1">
      <alignment horizontal="right"/>
    </xf>
    <xf numFmtId="3" fontId="8" fillId="0" borderId="0" xfId="0" applyNumberFormat="1" applyFont="1" applyBorder="1" applyAlignment="1" applyProtection="1">
      <alignment horizontal="right"/>
    </xf>
    <xf numFmtId="0" fontId="10" fillId="0" borderId="0" xfId="0" applyFont="1" applyBorder="1" applyProtection="1"/>
    <xf numFmtId="10" fontId="10" fillId="0" borderId="0" xfId="0" applyNumberFormat="1" applyFont="1" applyBorder="1" applyAlignment="1" applyProtection="1">
      <alignment horizontal="right"/>
    </xf>
    <xf numFmtId="0" fontId="35" fillId="0" borderId="0" xfId="0" applyFont="1" applyProtection="1"/>
    <xf numFmtId="0" fontId="21" fillId="0" borderId="48" xfId="0" applyFont="1" applyBorder="1" applyAlignment="1" applyProtection="1">
      <alignment horizontal="center"/>
      <protection locked="0"/>
    </xf>
    <xf numFmtId="0" fontId="21" fillId="0" borderId="49" xfId="0" applyFont="1" applyBorder="1" applyAlignment="1" applyProtection="1">
      <alignment horizontal="center"/>
      <protection locked="0"/>
    </xf>
    <xf numFmtId="0" fontId="10" fillId="2" borderId="5" xfId="0" applyFont="1" applyFill="1" applyBorder="1"/>
    <xf numFmtId="0" fontId="0" fillId="4" borderId="8" xfId="0" applyFill="1" applyBorder="1"/>
    <xf numFmtId="0" fontId="0" fillId="4" borderId="14" xfId="0" applyFill="1" applyBorder="1"/>
    <xf numFmtId="0" fontId="21" fillId="0" borderId="36" xfId="0" applyFont="1" applyBorder="1" applyAlignment="1" applyProtection="1">
      <alignment horizontal="center"/>
      <protection locked="0"/>
    </xf>
    <xf numFmtId="0" fontId="21" fillId="0" borderId="22" xfId="0" applyFont="1" applyBorder="1" applyAlignment="1" applyProtection="1">
      <alignment horizontal="center"/>
      <protection locked="0"/>
    </xf>
    <xf numFmtId="0" fontId="21" fillId="0" borderId="29" xfId="0" applyFont="1" applyBorder="1" applyAlignment="1" applyProtection="1">
      <alignment horizontal="center"/>
      <protection locked="0"/>
    </xf>
    <xf numFmtId="0" fontId="21" fillId="0" borderId="50" xfId="0" applyFont="1" applyBorder="1" applyAlignment="1" applyProtection="1">
      <alignment horizontal="center"/>
      <protection locked="0"/>
    </xf>
    <xf numFmtId="0" fontId="21" fillId="0" borderId="51" xfId="0" applyFont="1" applyBorder="1" applyAlignment="1" applyProtection="1">
      <alignment horizontal="center"/>
      <protection locked="0"/>
    </xf>
    <xf numFmtId="0" fontId="21" fillId="0" borderId="13" xfId="0" applyFont="1" applyBorder="1" applyAlignment="1" applyProtection="1">
      <alignment horizontal="center"/>
      <protection locked="0"/>
    </xf>
    <xf numFmtId="0" fontId="21" fillId="0" borderId="52" xfId="0" applyFont="1" applyBorder="1" applyAlignment="1" applyProtection="1">
      <alignment horizontal="center"/>
      <protection locked="0"/>
    </xf>
    <xf numFmtId="0" fontId="0" fillId="4" borderId="53" xfId="0" applyFill="1" applyBorder="1" applyAlignment="1">
      <alignment horizontal="center"/>
    </xf>
    <xf numFmtId="0" fontId="0" fillId="0" borderId="28"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9" xfId="0" applyBorder="1" applyAlignment="1" applyProtection="1">
      <alignment horizontal="center"/>
      <protection locked="0"/>
    </xf>
    <xf numFmtId="0" fontId="0" fillId="0" borderId="54" xfId="0" applyBorder="1"/>
    <xf numFmtId="0" fontId="0" fillId="4" borderId="55" xfId="0" applyFill="1" applyBorder="1" applyAlignment="1">
      <alignment horizontal="center"/>
    </xf>
    <xf numFmtId="0" fontId="0" fillId="0" borderId="0" xfId="0" applyBorder="1" applyAlignment="1">
      <alignment horizontal="center"/>
    </xf>
    <xf numFmtId="165" fontId="8" fillId="4" borderId="22" xfId="0" applyNumberFormat="1" applyFont="1" applyFill="1" applyBorder="1" applyAlignment="1"/>
    <xf numFmtId="165" fontId="8" fillId="4" borderId="29" xfId="0" applyNumberFormat="1" applyFont="1" applyFill="1" applyBorder="1" applyAlignment="1"/>
    <xf numFmtId="0" fontId="11" fillId="7" borderId="38" xfId="0" applyNumberFormat="1" applyFont="1" applyFill="1" applyBorder="1" applyAlignment="1"/>
    <xf numFmtId="0" fontId="8" fillId="7" borderId="39" xfId="0" applyFont="1" applyFill="1" applyBorder="1" applyAlignment="1">
      <alignment horizontal="left"/>
    </xf>
    <xf numFmtId="165" fontId="8" fillId="4" borderId="4" xfId="0" applyNumberFormat="1" applyFont="1" applyFill="1" applyBorder="1" applyAlignment="1"/>
    <xf numFmtId="0" fontId="8" fillId="7" borderId="54" xfId="0" applyFont="1" applyFill="1" applyBorder="1" applyAlignment="1">
      <alignment horizontal="left"/>
    </xf>
    <xf numFmtId="0" fontId="8" fillId="7" borderId="39" xfId="0" applyNumberFormat="1" applyFont="1" applyFill="1" applyBorder="1" applyAlignment="1"/>
    <xf numFmtId="0" fontId="10" fillId="4" borderId="0" xfId="0" applyFont="1" applyFill="1" applyAlignment="1">
      <alignment horizontal="left"/>
    </xf>
    <xf numFmtId="0" fontId="14" fillId="0" borderId="0" xfId="0" applyFont="1" applyProtection="1"/>
    <xf numFmtId="0" fontId="21" fillId="0" borderId="0" xfId="0" applyFont="1" applyBorder="1" applyAlignment="1" applyProtection="1">
      <alignment horizontal="left"/>
      <protection locked="0"/>
    </xf>
    <xf numFmtId="0" fontId="23" fillId="0" borderId="0" xfId="0" applyFont="1" applyBorder="1"/>
    <xf numFmtId="0" fontId="0" fillId="0" borderId="0" xfId="0" applyBorder="1" applyAlignment="1"/>
    <xf numFmtId="0" fontId="0" fillId="0" borderId="30" xfId="0" applyBorder="1"/>
    <xf numFmtId="0" fontId="0" fillId="0" borderId="33" xfId="0" applyBorder="1"/>
    <xf numFmtId="0" fontId="0" fillId="0" borderId="34" xfId="0" applyBorder="1" applyAlignment="1">
      <alignment horizontal="center"/>
    </xf>
    <xf numFmtId="0" fontId="0" fillId="0" borderId="35" xfId="0" applyBorder="1"/>
    <xf numFmtId="0" fontId="0" fillId="0" borderId="36" xfId="0" applyBorder="1" applyAlignment="1">
      <alignment horizontal="center"/>
    </xf>
    <xf numFmtId="0" fontId="0" fillId="0" borderId="2" xfId="0" applyBorder="1" applyAlignment="1">
      <alignment horizontal="center"/>
    </xf>
    <xf numFmtId="0" fontId="0" fillId="0" borderId="37" xfId="0" applyBorder="1" applyAlignment="1">
      <alignment horizontal="center"/>
    </xf>
    <xf numFmtId="0" fontId="0" fillId="0" borderId="35" xfId="0" applyBorder="1" applyAlignment="1">
      <alignment horizontal="center"/>
    </xf>
    <xf numFmtId="0" fontId="3" fillId="0" borderId="5" xfId="0" applyFont="1" applyBorder="1" applyAlignment="1"/>
    <xf numFmtId="0" fontId="4" fillId="0" borderId="6" xfId="0" applyFont="1" applyBorder="1" applyAlignment="1"/>
    <xf numFmtId="0" fontId="4" fillId="0" borderId="7" xfId="0" applyFont="1" applyBorder="1" applyAlignment="1"/>
    <xf numFmtId="0" fontId="3" fillId="0" borderId="14" xfId="0" applyFont="1" applyBorder="1" applyAlignment="1"/>
    <xf numFmtId="0" fontId="4" fillId="0" borderId="10" xfId="0" applyFont="1" applyBorder="1" applyAlignment="1"/>
    <xf numFmtId="0" fontId="4" fillId="0" borderId="11" xfId="0" applyFont="1" applyBorder="1" applyAlignment="1"/>
    <xf numFmtId="10" fontId="8" fillId="0" borderId="36" xfId="0" applyNumberFormat="1" applyFont="1" applyBorder="1" applyAlignment="1" applyProtection="1"/>
    <xf numFmtId="0" fontId="8" fillId="0" borderId="22" xfId="0" applyNumberFormat="1" applyFont="1" applyFill="1" applyBorder="1" applyAlignment="1" applyProtection="1">
      <protection locked="0"/>
    </xf>
    <xf numFmtId="0" fontId="8" fillId="0" borderId="4" xfId="0" applyNumberFormat="1" applyFont="1" applyFill="1" applyBorder="1" applyAlignment="1" applyProtection="1">
      <alignment horizontal="right"/>
      <protection locked="0"/>
    </xf>
    <xf numFmtId="0" fontId="8" fillId="0" borderId="4" xfId="0" applyNumberFormat="1" applyFont="1" applyFill="1" applyBorder="1" applyAlignment="1" applyProtection="1">
      <alignment horizontal="left"/>
      <protection locked="0"/>
    </xf>
    <xf numFmtId="0" fontId="10" fillId="0" borderId="0" xfId="0" applyNumberFormat="1" applyFont="1" applyAlignment="1" applyProtection="1">
      <protection locked="0"/>
    </xf>
    <xf numFmtId="0" fontId="8" fillId="0" borderId="0" xfId="0" applyNumberFormat="1" applyFont="1" applyFill="1" applyAlignment="1" applyProtection="1">
      <protection locked="0"/>
    </xf>
    <xf numFmtId="0" fontId="10" fillId="0" borderId="0" xfId="0" applyNumberFormat="1" applyFont="1" applyFill="1" applyAlignment="1" applyProtection="1">
      <protection locked="0"/>
    </xf>
    <xf numFmtId="0" fontId="8" fillId="0" borderId="0" xfId="0" applyNumberFormat="1" applyFont="1" applyFill="1" applyAlignment="1" applyProtection="1">
      <alignment horizontal="left"/>
      <protection locked="0"/>
    </xf>
    <xf numFmtId="0" fontId="11" fillId="0" borderId="38" xfId="0" applyNumberFormat="1" applyFont="1" applyFill="1" applyBorder="1" applyAlignment="1" applyProtection="1">
      <protection locked="0"/>
    </xf>
    <xf numFmtId="0" fontId="10" fillId="0" borderId="0" xfId="0" applyNumberFormat="1" applyFont="1" applyFill="1" applyAlignment="1" applyProtection="1">
      <alignment horizontal="left"/>
      <protection locked="0"/>
    </xf>
    <xf numFmtId="0" fontId="8" fillId="0" borderId="39" xfId="0" applyNumberFormat="1" applyFont="1" applyFill="1" applyBorder="1" applyAlignment="1" applyProtection="1">
      <alignment horizontal="left"/>
      <protection locked="0"/>
    </xf>
    <xf numFmtId="0" fontId="8" fillId="0" borderId="0" xfId="0" applyNumberFormat="1" applyFont="1" applyFill="1" applyAlignment="1" applyProtection="1">
      <alignment horizontal="center"/>
      <protection locked="0"/>
    </xf>
    <xf numFmtId="0" fontId="12" fillId="0" borderId="24" xfId="0" applyNumberFormat="1" applyFont="1" applyFill="1" applyBorder="1" applyAlignment="1" applyProtection="1">
      <alignment horizontal="left"/>
      <protection locked="0"/>
    </xf>
    <xf numFmtId="0" fontId="12" fillId="0" borderId="25" xfId="0" applyNumberFormat="1" applyFont="1" applyFill="1" applyBorder="1" applyAlignment="1" applyProtection="1">
      <alignment horizontal="left"/>
      <protection locked="0"/>
    </xf>
    <xf numFmtId="0" fontId="12" fillId="0" borderId="25" xfId="0" applyNumberFormat="1" applyFont="1" applyFill="1" applyBorder="1" applyAlignment="1" applyProtection="1">
      <alignment horizontal="center"/>
      <protection locked="0"/>
    </xf>
    <xf numFmtId="0" fontId="8" fillId="0" borderId="25" xfId="0" applyNumberFormat="1" applyFont="1" applyFill="1" applyBorder="1" applyAlignment="1" applyProtection="1">
      <protection locked="0"/>
    </xf>
    <xf numFmtId="0" fontId="12" fillId="0" borderId="26" xfId="0" applyNumberFormat="1" applyFont="1" applyFill="1" applyBorder="1" applyAlignment="1" applyProtection="1">
      <protection locked="0"/>
    </xf>
    <xf numFmtId="0" fontId="8" fillId="0" borderId="28" xfId="0" applyNumberFormat="1" applyFont="1" applyFill="1" applyBorder="1" applyAlignment="1" applyProtection="1">
      <alignment horizontal="left"/>
      <protection locked="0"/>
    </xf>
    <xf numFmtId="0" fontId="8" fillId="0" borderId="0" xfId="3" applyNumberFormat="1" applyFont="1" applyAlignment="1" applyProtection="1">
      <alignment horizontal="left"/>
      <protection locked="0"/>
    </xf>
    <xf numFmtId="0" fontId="10" fillId="0" borderId="0" xfId="3" applyNumberFormat="1" applyFont="1" applyAlignment="1" applyProtection="1">
      <alignment horizontal="left"/>
      <protection locked="0"/>
    </xf>
    <xf numFmtId="0" fontId="8" fillId="0" borderId="8" xfId="0" applyNumberFormat="1" applyFont="1" applyFill="1" applyBorder="1" applyAlignment="1" applyProtection="1">
      <protection locked="0"/>
    </xf>
    <xf numFmtId="0" fontId="8" fillId="0" borderId="9" xfId="0" applyNumberFormat="1" applyFont="1" applyFill="1" applyBorder="1" applyAlignment="1" applyProtection="1">
      <protection locked="0"/>
    </xf>
    <xf numFmtId="0" fontId="11" fillId="0" borderId="8" xfId="0" applyNumberFormat="1" applyFont="1" applyFill="1" applyBorder="1" applyAlignment="1" applyProtection="1">
      <protection locked="0"/>
    </xf>
    <xf numFmtId="0" fontId="10" fillId="0" borderId="0" xfId="0" applyNumberFormat="1" applyFont="1" applyFill="1" applyBorder="1" applyAlignment="1" applyProtection="1">
      <alignment horizontal="right"/>
      <protection locked="0"/>
    </xf>
    <xf numFmtId="0" fontId="8" fillId="0" borderId="8" xfId="0" applyNumberFormat="1" applyFont="1" applyFill="1" applyBorder="1" applyAlignment="1" applyProtection="1">
      <alignment horizontal="left"/>
      <protection locked="0"/>
    </xf>
    <xf numFmtId="0" fontId="12" fillId="0" borderId="16" xfId="0" applyNumberFormat="1" applyFont="1" applyFill="1" applyBorder="1" applyAlignment="1" applyProtection="1">
      <protection locked="0"/>
    </xf>
    <xf numFmtId="0" fontId="12" fillId="0" borderId="15" xfId="0" applyNumberFormat="1" applyFont="1" applyFill="1" applyBorder="1" applyAlignment="1" applyProtection="1">
      <protection locked="0"/>
    </xf>
    <xf numFmtId="0" fontId="12" fillId="0" borderId="15" xfId="0" applyNumberFormat="1" applyFont="1" applyFill="1" applyBorder="1" applyAlignment="1" applyProtection="1">
      <alignment horizontal="center"/>
      <protection locked="0"/>
    </xf>
    <xf numFmtId="0" fontId="12" fillId="0" borderId="22" xfId="0" applyNumberFormat="1" applyFont="1" applyFill="1" applyBorder="1" applyAlignment="1" applyProtection="1">
      <alignment horizontal="center"/>
      <protection locked="0"/>
    </xf>
    <xf numFmtId="0" fontId="8" fillId="0" borderId="28" xfId="0" applyNumberFormat="1" applyFont="1" applyFill="1" applyBorder="1" applyAlignment="1" applyProtection="1">
      <protection locked="0"/>
    </xf>
    <xf numFmtId="0" fontId="8" fillId="0" borderId="16" xfId="0" applyNumberFormat="1" applyFont="1" applyFill="1" applyBorder="1" applyAlignment="1" applyProtection="1">
      <protection locked="0"/>
    </xf>
    <xf numFmtId="0" fontId="8" fillId="0" borderId="19" xfId="0" applyNumberFormat="1" applyFont="1" applyFill="1" applyBorder="1" applyAlignment="1" applyProtection="1">
      <protection locked="0"/>
    </xf>
    <xf numFmtId="0" fontId="8" fillId="0" borderId="10" xfId="0" applyNumberFormat="1" applyFont="1" applyFill="1" applyBorder="1" applyAlignment="1" applyProtection="1">
      <protection locked="0"/>
    </xf>
    <xf numFmtId="0" fontId="8" fillId="0" borderId="11" xfId="0" applyNumberFormat="1" applyFont="1" applyFill="1" applyBorder="1" applyAlignment="1" applyProtection="1">
      <protection locked="0"/>
    </xf>
    <xf numFmtId="0" fontId="8" fillId="0" borderId="54" xfId="0" applyNumberFormat="1" applyFont="1" applyFill="1" applyBorder="1" applyAlignment="1" applyProtection="1">
      <alignment horizontal="left"/>
      <protection locked="0"/>
    </xf>
    <xf numFmtId="0" fontId="8" fillId="0" borderId="39" xfId="0" applyNumberFormat="1" applyFont="1" applyFill="1" applyBorder="1" applyAlignment="1" applyProtection="1">
      <protection locked="0"/>
    </xf>
    <xf numFmtId="0" fontId="8" fillId="0" borderId="4" xfId="0" applyNumberFormat="1" applyFont="1" applyFill="1" applyBorder="1" applyAlignment="1" applyProtection="1">
      <protection locked="0"/>
    </xf>
    <xf numFmtId="0" fontId="8" fillId="2" borderId="0" xfId="3" applyNumberFormat="1" applyFont="1" applyFill="1" applyAlignment="1" applyProtection="1">
      <protection locked="0"/>
    </xf>
    <xf numFmtId="0" fontId="12" fillId="0" borderId="15" xfId="0" applyNumberFormat="1" applyFont="1" applyFill="1" applyBorder="1" applyAlignment="1" applyProtection="1">
      <alignment horizontal="left"/>
      <protection locked="0"/>
    </xf>
    <xf numFmtId="0" fontId="11" fillId="0" borderId="0" xfId="0" applyNumberFormat="1" applyFont="1" applyAlignment="1" applyProtection="1">
      <alignment horizontal="left"/>
      <protection locked="0"/>
    </xf>
    <xf numFmtId="0" fontId="2" fillId="0" borderId="0" xfId="0" applyNumberFormat="1" applyFont="1" applyAlignment="1" applyProtection="1">
      <alignment horizontal="left"/>
      <protection locked="0"/>
    </xf>
    <xf numFmtId="0" fontId="2" fillId="0" borderId="0" xfId="0" applyNumberFormat="1" applyFont="1" applyAlignment="1" applyProtection="1">
      <protection locked="0"/>
    </xf>
    <xf numFmtId="0" fontId="8" fillId="0" borderId="0" xfId="0" applyNumberFormat="1" applyFont="1" applyAlignment="1" applyProtection="1">
      <alignment horizontal="centerContinuous"/>
      <protection locked="0"/>
    </xf>
    <xf numFmtId="0" fontId="8" fillId="0" borderId="0" xfId="0" applyNumberFormat="1" applyFont="1" applyAlignment="1" applyProtection="1">
      <alignment horizontal="left"/>
      <protection locked="0"/>
    </xf>
    <xf numFmtId="0" fontId="12" fillId="0" borderId="0" xfId="0" applyNumberFormat="1" applyFont="1" applyAlignment="1" applyProtection="1">
      <alignment horizontal="center"/>
      <protection locked="0"/>
    </xf>
    <xf numFmtId="0" fontId="8" fillId="4" borderId="34" xfId="0" applyNumberFormat="1" applyFont="1" applyFill="1" applyBorder="1" applyAlignment="1" applyProtection="1">
      <protection locked="0"/>
    </xf>
    <xf numFmtId="0" fontId="0" fillId="0" borderId="0" xfId="0" applyNumberFormat="1" applyAlignment="1" applyProtection="1">
      <protection locked="0"/>
    </xf>
    <xf numFmtId="0" fontId="10" fillId="0" borderId="56" xfId="0" applyNumberFormat="1" applyFont="1" applyBorder="1" applyAlignment="1" applyProtection="1">
      <protection locked="0"/>
    </xf>
    <xf numFmtId="0" fontId="0" fillId="0" borderId="57" xfId="0" applyNumberFormat="1" applyBorder="1" applyAlignment="1" applyProtection="1">
      <protection locked="0"/>
    </xf>
    <xf numFmtId="0" fontId="10" fillId="0" borderId="0" xfId="3" applyNumberFormat="1" applyFont="1" applyAlignment="1" applyProtection="1">
      <alignment horizontal="centerContinuous"/>
      <protection locked="0"/>
    </xf>
    <xf numFmtId="0" fontId="10" fillId="0" borderId="5" xfId="3" applyNumberFormat="1" applyFont="1" applyBorder="1" applyAlignment="1" applyProtection="1">
      <alignment horizontal="center"/>
      <protection locked="0"/>
    </xf>
    <xf numFmtId="0" fontId="10" fillId="0" borderId="6" xfId="3" applyNumberFormat="1" applyFont="1" applyBorder="1" applyAlignment="1" applyProtection="1">
      <alignment horizontal="center"/>
      <protection locked="0"/>
    </xf>
    <xf numFmtId="0" fontId="10" fillId="0" borderId="7" xfId="3" applyNumberFormat="1" applyFont="1" applyBorder="1" applyAlignment="1" applyProtection="1">
      <alignment horizontal="center"/>
      <protection locked="0"/>
    </xf>
    <xf numFmtId="0" fontId="10" fillId="0" borderId="0" xfId="3" applyNumberFormat="1" applyFont="1" applyAlignment="1" applyProtection="1">
      <protection locked="0"/>
    </xf>
    <xf numFmtId="0" fontId="10" fillId="0" borderId="8" xfId="3" applyNumberFormat="1" applyFont="1" applyBorder="1" applyAlignment="1" applyProtection="1">
      <alignment horizontal="right"/>
      <protection locked="0"/>
    </xf>
    <xf numFmtId="0" fontId="10" fillId="0" borderId="0" xfId="3" applyNumberFormat="1" applyFont="1" applyBorder="1" applyAlignment="1" applyProtection="1">
      <alignment horizontal="right"/>
      <protection locked="0"/>
    </xf>
    <xf numFmtId="0" fontId="10" fillId="0" borderId="9" xfId="3" applyNumberFormat="1" applyFont="1" applyBorder="1" applyAlignment="1" applyProtection="1">
      <alignment horizontal="right"/>
      <protection locked="0"/>
    </xf>
    <xf numFmtId="0" fontId="11" fillId="0" borderId="28" xfId="3" applyNumberFormat="1" applyFont="1" applyBorder="1" applyAlignment="1" applyProtection="1">
      <alignment horizontal="center"/>
      <protection locked="0"/>
    </xf>
    <xf numFmtId="0" fontId="11" fillId="0" borderId="4" xfId="3" applyNumberFormat="1" applyFont="1" applyBorder="1" applyAlignment="1" applyProtection="1">
      <alignment horizontal="center"/>
      <protection locked="0"/>
    </xf>
    <xf numFmtId="0" fontId="11" fillId="0" borderId="27" xfId="3" applyNumberFormat="1" applyFont="1" applyBorder="1" applyAlignment="1" applyProtection="1">
      <alignment horizontal="center"/>
      <protection locked="0"/>
    </xf>
    <xf numFmtId="0" fontId="8" fillId="0" borderId="0" xfId="3" applyNumberFormat="1" applyFont="1" applyAlignment="1" applyProtection="1">
      <protection locked="0"/>
    </xf>
    <xf numFmtId="0" fontId="8" fillId="2" borderId="16" xfId="3" applyNumberFormat="1" applyFont="1" applyFill="1" applyBorder="1" applyAlignment="1" applyProtection="1">
      <alignment horizontal="center"/>
      <protection locked="0"/>
    </xf>
    <xf numFmtId="0" fontId="8" fillId="2" borderId="15" xfId="3" applyNumberFormat="1" applyFont="1" applyFill="1" applyBorder="1" applyAlignment="1" applyProtection="1">
      <alignment horizontal="center"/>
      <protection locked="0"/>
    </xf>
    <xf numFmtId="0" fontId="8" fillId="2" borderId="17" xfId="3" applyNumberFormat="1" applyFont="1" applyFill="1" applyBorder="1" applyAlignment="1" applyProtection="1">
      <alignment horizontal="center"/>
      <protection locked="0"/>
    </xf>
    <xf numFmtId="0" fontId="8" fillId="2" borderId="16" xfId="3" applyNumberFormat="1" applyFont="1" applyFill="1" applyBorder="1" applyAlignment="1" applyProtection="1">
      <alignment horizontal="right"/>
      <protection locked="0"/>
    </xf>
    <xf numFmtId="0" fontId="11" fillId="0" borderId="0" xfId="3" applyNumberFormat="1" applyFont="1" applyAlignment="1" applyProtection="1">
      <protection locked="0"/>
    </xf>
    <xf numFmtId="0" fontId="8" fillId="4" borderId="8" xfId="3" applyNumberFormat="1" applyFont="1" applyFill="1" applyBorder="1" applyAlignment="1" applyProtection="1">
      <protection locked="0"/>
    </xf>
    <xf numFmtId="0" fontId="8" fillId="4" borderId="0" xfId="3" applyNumberFormat="1" applyFont="1" applyFill="1" applyBorder="1" applyAlignment="1" applyProtection="1">
      <protection locked="0"/>
    </xf>
    <xf numFmtId="0" fontId="8" fillId="4" borderId="9" xfId="3" applyNumberFormat="1" applyFont="1" applyFill="1" applyBorder="1" applyAlignment="1" applyProtection="1">
      <protection locked="0"/>
    </xf>
    <xf numFmtId="0" fontId="8" fillId="0" borderId="8" xfId="3" applyNumberFormat="1" applyFont="1" applyBorder="1" applyAlignment="1" applyProtection="1">
      <protection locked="0"/>
    </xf>
    <xf numFmtId="0" fontId="8" fillId="0" borderId="1" xfId="3" applyNumberFormat="1" applyFont="1" applyBorder="1" applyAlignment="1" applyProtection="1">
      <protection locked="0"/>
    </xf>
    <xf numFmtId="0" fontId="8" fillId="0" borderId="0" xfId="3" applyNumberFormat="1" applyFont="1" applyBorder="1" applyAlignment="1" applyProtection="1">
      <protection locked="0"/>
    </xf>
    <xf numFmtId="0" fontId="8" fillId="0" borderId="9" xfId="3" applyNumberFormat="1" applyFont="1" applyBorder="1" applyAlignment="1" applyProtection="1">
      <protection locked="0"/>
    </xf>
    <xf numFmtId="0" fontId="10" fillId="0" borderId="0" xfId="0" applyNumberFormat="1" applyFont="1" applyAlignment="1" applyProtection="1">
      <alignment horizontal="right"/>
      <protection locked="0"/>
    </xf>
    <xf numFmtId="0" fontId="12" fillId="0" borderId="0" xfId="3" applyNumberFormat="1" applyFont="1" applyAlignment="1" applyProtection="1">
      <protection locked="0"/>
    </xf>
    <xf numFmtId="0" fontId="18" fillId="0" borderId="0" xfId="3" applyNumberFormat="1" applyFont="1" applyAlignment="1" applyProtection="1">
      <alignment horizontal="left"/>
      <protection locked="0"/>
    </xf>
    <xf numFmtId="0" fontId="18" fillId="0" borderId="0" xfId="3" applyNumberFormat="1" applyFont="1" applyBorder="1" applyAlignment="1" applyProtection="1">
      <alignment horizontal="left"/>
      <protection locked="0"/>
    </xf>
    <xf numFmtId="0" fontId="12" fillId="4" borderId="8" xfId="3" applyNumberFormat="1" applyFont="1" applyFill="1" applyBorder="1" applyAlignment="1" applyProtection="1">
      <protection locked="0"/>
    </xf>
    <xf numFmtId="0" fontId="12" fillId="4" borderId="0" xfId="3" applyNumberFormat="1" applyFont="1" applyFill="1" applyBorder="1" applyAlignment="1" applyProtection="1">
      <protection locked="0"/>
    </xf>
    <xf numFmtId="0" fontId="12" fillId="4" borderId="9" xfId="3" applyNumberFormat="1" applyFont="1" applyFill="1" applyBorder="1" applyAlignment="1" applyProtection="1">
      <protection locked="0"/>
    </xf>
    <xf numFmtId="0" fontId="12" fillId="0" borderId="9" xfId="3" applyNumberFormat="1" applyFont="1" applyBorder="1" applyAlignment="1" applyProtection="1">
      <protection locked="0"/>
    </xf>
    <xf numFmtId="0" fontId="10" fillId="4" borderId="8" xfId="3" applyNumberFormat="1" applyFont="1" applyFill="1" applyBorder="1" applyAlignment="1" applyProtection="1">
      <protection locked="0"/>
    </xf>
    <xf numFmtId="0" fontId="10" fillId="4" borderId="0" xfId="3" applyNumberFormat="1" applyFont="1" applyFill="1" applyBorder="1" applyAlignment="1" applyProtection="1">
      <protection locked="0"/>
    </xf>
    <xf numFmtId="0" fontId="10" fillId="4" borderId="9" xfId="3" applyNumberFormat="1" applyFont="1" applyFill="1" applyBorder="1" applyAlignment="1" applyProtection="1">
      <protection locked="0"/>
    </xf>
    <xf numFmtId="0" fontId="10" fillId="0" borderId="18" xfId="3" applyNumberFormat="1" applyFont="1" applyBorder="1" applyAlignment="1" applyProtection="1">
      <protection locked="0"/>
    </xf>
    <xf numFmtId="0" fontId="10" fillId="0" borderId="0" xfId="3" applyNumberFormat="1" applyFont="1" applyBorder="1" applyAlignment="1" applyProtection="1">
      <protection locked="0"/>
    </xf>
    <xf numFmtId="0" fontId="10" fillId="0" borderId="9" xfId="3" applyNumberFormat="1" applyFont="1" applyBorder="1" applyAlignment="1" applyProtection="1">
      <protection locked="0"/>
    </xf>
    <xf numFmtId="0" fontId="18" fillId="0" borderId="0" xfId="3" applyNumberFormat="1" applyFont="1" applyAlignment="1" applyProtection="1">
      <protection locked="0"/>
    </xf>
    <xf numFmtId="0" fontId="10" fillId="0" borderId="8" xfId="3" applyNumberFormat="1" applyFont="1" applyBorder="1" applyAlignment="1" applyProtection="1">
      <protection locked="0"/>
    </xf>
    <xf numFmtId="0" fontId="10" fillId="0" borderId="1" xfId="3" applyNumberFormat="1" applyFont="1" applyBorder="1" applyAlignment="1" applyProtection="1">
      <protection locked="0"/>
    </xf>
    <xf numFmtId="0" fontId="10" fillId="2" borderId="0" xfId="3" applyNumberFormat="1" applyFont="1" applyFill="1" applyAlignment="1" applyProtection="1">
      <protection locked="0"/>
    </xf>
    <xf numFmtId="0" fontId="10" fillId="2" borderId="19" xfId="3" applyNumberFormat="1" applyFont="1" applyFill="1" applyBorder="1" applyAlignment="1" applyProtection="1">
      <protection locked="0"/>
    </xf>
    <xf numFmtId="0" fontId="10" fillId="2" borderId="20" xfId="3" applyNumberFormat="1" applyFont="1" applyFill="1" applyBorder="1" applyAlignment="1" applyProtection="1">
      <protection locked="0"/>
    </xf>
    <xf numFmtId="0" fontId="10" fillId="2" borderId="21" xfId="3" applyNumberFormat="1" applyFont="1" applyFill="1" applyBorder="1" applyAlignment="1" applyProtection="1">
      <protection locked="0"/>
    </xf>
    <xf numFmtId="0" fontId="0" fillId="0" borderId="0" xfId="0" applyNumberFormat="1" applyBorder="1" applyAlignment="1" applyProtection="1">
      <protection locked="0"/>
    </xf>
    <xf numFmtId="0" fontId="0" fillId="2" borderId="0" xfId="0" applyNumberFormat="1" applyFill="1" applyAlignment="1" applyProtection="1">
      <alignment horizontal="center"/>
      <protection locked="0"/>
    </xf>
    <xf numFmtId="0" fontId="0" fillId="2" borderId="0" xfId="0" applyNumberFormat="1" applyFill="1" applyBorder="1" applyAlignment="1" applyProtection="1">
      <protection locked="0"/>
    </xf>
    <xf numFmtId="0" fontId="0" fillId="2" borderId="0" xfId="0" applyNumberFormat="1" applyFill="1" applyBorder="1" applyAlignment="1" applyProtection="1">
      <alignment horizontal="center"/>
      <protection locked="0"/>
    </xf>
    <xf numFmtId="0" fontId="0" fillId="2" borderId="0" xfId="0" applyNumberFormat="1" applyFill="1" applyAlignment="1" applyProtection="1">
      <protection locked="0"/>
    </xf>
    <xf numFmtId="0" fontId="0" fillId="0" borderId="4" xfId="0" applyNumberFormat="1" applyBorder="1" applyAlignment="1" applyProtection="1">
      <protection locked="0"/>
    </xf>
    <xf numFmtId="0" fontId="0" fillId="0" borderId="0" xfId="0" applyNumberFormat="1" applyAlignment="1" applyProtection="1">
      <alignment horizontal="left"/>
      <protection locked="0"/>
    </xf>
    <xf numFmtId="0" fontId="21" fillId="0" borderId="0" xfId="0" applyNumberFormat="1" applyFont="1" applyBorder="1" applyAlignment="1" applyProtection="1">
      <protection locked="0"/>
    </xf>
    <xf numFmtId="0" fontId="10" fillId="0" borderId="0" xfId="0" applyNumberFormat="1" applyFont="1" applyBorder="1" applyAlignment="1" applyProtection="1">
      <protection locked="0"/>
    </xf>
    <xf numFmtId="0" fontId="29" fillId="4" borderId="23" xfId="0" applyNumberFormat="1" applyFont="1" applyFill="1" applyBorder="1" applyAlignment="1" applyProtection="1">
      <protection locked="0"/>
    </xf>
    <xf numFmtId="0" fontId="10" fillId="4" borderId="0" xfId="0" applyNumberFormat="1" applyFont="1" applyFill="1" applyBorder="1" applyAlignment="1" applyProtection="1">
      <protection locked="0"/>
    </xf>
    <xf numFmtId="0" fontId="10" fillId="4" borderId="23" xfId="0" applyNumberFormat="1" applyFont="1" applyFill="1" applyBorder="1" applyAlignment="1" applyProtection="1">
      <protection locked="0"/>
    </xf>
    <xf numFmtId="0" fontId="29" fillId="0" borderId="0" xfId="0" applyNumberFormat="1" applyFont="1" applyAlignment="1" applyProtection="1">
      <protection locked="0"/>
    </xf>
    <xf numFmtId="0" fontId="28" fillId="0" borderId="0" xfId="0" applyNumberFormat="1" applyFont="1" applyAlignment="1" applyProtection="1">
      <protection locked="0"/>
    </xf>
    <xf numFmtId="0" fontId="28" fillId="0" borderId="0" xfId="0" applyNumberFormat="1" applyFont="1" applyAlignment="1" applyProtection="1">
      <alignment horizontal="center"/>
      <protection locked="0"/>
    </xf>
    <xf numFmtId="0" fontId="30" fillId="0" borderId="0" xfId="0" applyNumberFormat="1" applyFont="1" applyAlignment="1" applyProtection="1">
      <protection locked="0"/>
    </xf>
    <xf numFmtId="0" fontId="0" fillId="0" borderId="0" xfId="0" applyNumberFormat="1" applyAlignment="1" applyProtection="1">
      <alignment horizontal="right"/>
      <protection locked="0"/>
    </xf>
    <xf numFmtId="0" fontId="21" fillId="0" borderId="4" xfId="0" applyNumberFormat="1" applyFont="1" applyBorder="1" applyAlignment="1" applyProtection="1">
      <protection locked="0"/>
    </xf>
    <xf numFmtId="0" fontId="21" fillId="0" borderId="4" xfId="0" applyNumberFormat="1" applyFont="1" applyBorder="1" applyAlignment="1" applyProtection="1">
      <alignment horizontal="center"/>
      <protection locked="0"/>
    </xf>
    <xf numFmtId="0" fontId="21" fillId="0" borderId="0" xfId="0" applyNumberFormat="1" applyFont="1" applyBorder="1" applyAlignment="1" applyProtection="1">
      <alignment horizontal="center"/>
      <protection locked="0"/>
    </xf>
    <xf numFmtId="0" fontId="8" fillId="0" borderId="0" xfId="0" applyNumberFormat="1" applyFont="1" applyAlignment="1" applyProtection="1">
      <alignment horizontal="right"/>
      <protection locked="0"/>
    </xf>
    <xf numFmtId="0" fontId="8" fillId="0" borderId="0" xfId="0" applyNumberFormat="1" applyFont="1" applyAlignment="1" applyProtection="1">
      <alignment horizontal="center"/>
      <protection locked="0"/>
    </xf>
    <xf numFmtId="0" fontId="18" fillId="0" borderId="0" xfId="0" applyNumberFormat="1" applyFont="1" applyAlignment="1" applyProtection="1">
      <protection locked="0"/>
    </xf>
    <xf numFmtId="0" fontId="8" fillId="2" borderId="0" xfId="0" applyNumberFormat="1" applyFont="1" applyFill="1" applyAlignment="1" applyProtection="1">
      <protection locked="0"/>
    </xf>
    <xf numFmtId="0" fontId="8" fillId="2" borderId="0" xfId="0" applyNumberFormat="1" applyFont="1" applyFill="1" applyAlignment="1" applyProtection="1">
      <alignment horizontal="left"/>
      <protection locked="0"/>
    </xf>
    <xf numFmtId="0" fontId="8" fillId="2" borderId="30" xfId="0" applyNumberFormat="1" applyFont="1" applyFill="1" applyBorder="1" applyAlignment="1" applyProtection="1">
      <alignment horizontal="center"/>
      <protection locked="0"/>
    </xf>
    <xf numFmtId="0" fontId="8" fillId="2" borderId="31" xfId="0" applyNumberFormat="1" applyFont="1" applyFill="1" applyBorder="1" applyAlignment="1" applyProtection="1">
      <alignment horizontal="center"/>
      <protection locked="0"/>
    </xf>
    <xf numFmtId="0" fontId="8" fillId="2" borderId="32" xfId="0" applyNumberFormat="1" applyFont="1" applyFill="1" applyBorder="1" applyAlignment="1" applyProtection="1">
      <alignment horizontal="center"/>
      <protection locked="0"/>
    </xf>
    <xf numFmtId="0" fontId="8" fillId="4" borderId="33" xfId="0" applyNumberFormat="1" applyFont="1" applyFill="1" applyBorder="1" applyAlignment="1" applyProtection="1">
      <alignment horizontal="right"/>
      <protection locked="0"/>
    </xf>
    <xf numFmtId="0" fontId="8" fillId="4" borderId="0" xfId="0" applyNumberFormat="1" applyFont="1" applyFill="1" applyBorder="1" applyAlignment="1" applyProtection="1">
      <alignment horizontal="right"/>
      <protection locked="0"/>
    </xf>
    <xf numFmtId="0" fontId="8" fillId="4" borderId="34" xfId="0" applyNumberFormat="1" applyFont="1" applyFill="1" applyBorder="1" applyAlignment="1" applyProtection="1">
      <alignment horizontal="right"/>
      <protection locked="0"/>
    </xf>
    <xf numFmtId="0" fontId="8" fillId="0" borderId="33" xfId="0" applyNumberFormat="1" applyFont="1" applyBorder="1" applyAlignment="1" applyProtection="1">
      <protection locked="0"/>
    </xf>
    <xf numFmtId="0" fontId="8" fillId="6" borderId="0" xfId="0" applyNumberFormat="1" applyFont="1" applyFill="1" applyBorder="1" applyAlignment="1" applyProtection="1">
      <alignment horizontal="right"/>
      <protection locked="0"/>
    </xf>
    <xf numFmtId="0" fontId="8" fillId="6" borderId="34" xfId="0" applyNumberFormat="1" applyFont="1" applyFill="1" applyBorder="1" applyAlignment="1" applyProtection="1">
      <alignment horizontal="right"/>
      <protection locked="0"/>
    </xf>
    <xf numFmtId="0" fontId="18" fillId="0" borderId="4" xfId="0" applyNumberFormat="1" applyFont="1" applyBorder="1" applyAlignment="1" applyProtection="1">
      <alignment horizontal="left"/>
      <protection locked="0"/>
    </xf>
    <xf numFmtId="0" fontId="12" fillId="4" borderId="0" xfId="0" applyNumberFormat="1" applyFont="1" applyFill="1" applyBorder="1" applyAlignment="1" applyProtection="1">
      <protection locked="0"/>
    </xf>
    <xf numFmtId="0" fontId="8" fillId="6" borderId="33" xfId="0" applyNumberFormat="1" applyFont="1" applyFill="1" applyBorder="1" applyAlignment="1" applyProtection="1">
      <alignment horizontal="right"/>
      <protection locked="0"/>
    </xf>
    <xf numFmtId="0" fontId="18" fillId="0" borderId="0" xfId="0" applyNumberFormat="1" applyFont="1" applyAlignment="1" applyProtection="1">
      <alignment horizontal="right"/>
      <protection locked="0"/>
    </xf>
    <xf numFmtId="0" fontId="18" fillId="6" borderId="33" xfId="0" applyNumberFormat="1" applyFont="1" applyFill="1" applyBorder="1" applyAlignment="1" applyProtection="1">
      <alignment horizontal="right"/>
      <protection locked="0"/>
    </xf>
    <xf numFmtId="0" fontId="18" fillId="6" borderId="0" xfId="0" applyNumberFormat="1" applyFont="1" applyFill="1" applyBorder="1" applyAlignment="1" applyProtection="1">
      <alignment horizontal="right"/>
      <protection locked="0"/>
    </xf>
    <xf numFmtId="0" fontId="18" fillId="6" borderId="34" xfId="0" applyNumberFormat="1" applyFont="1" applyFill="1" applyBorder="1" applyAlignment="1" applyProtection="1">
      <alignment horizontal="right"/>
      <protection locked="0"/>
    </xf>
    <xf numFmtId="0" fontId="10" fillId="5" borderId="0" xfId="0" applyNumberFormat="1" applyFont="1" applyFill="1" applyAlignment="1" applyProtection="1">
      <protection locked="0"/>
    </xf>
    <xf numFmtId="0" fontId="10" fillId="5" borderId="33" xfId="0" applyNumberFormat="1" applyFont="1" applyFill="1" applyBorder="1" applyAlignment="1" applyProtection="1">
      <alignment horizontal="right"/>
      <protection locked="0"/>
    </xf>
    <xf numFmtId="0" fontId="10" fillId="5" borderId="0" xfId="0" applyNumberFormat="1" applyFont="1" applyFill="1" applyBorder="1" applyAlignment="1" applyProtection="1">
      <alignment horizontal="right"/>
      <protection locked="0"/>
    </xf>
    <xf numFmtId="0" fontId="10" fillId="5" borderId="34" xfId="0" applyNumberFormat="1" applyFont="1" applyFill="1" applyBorder="1" applyAlignment="1" applyProtection="1">
      <alignment horizontal="right"/>
      <protection locked="0"/>
    </xf>
    <xf numFmtId="0" fontId="8" fillId="0" borderId="34" xfId="0" applyNumberFormat="1" applyFont="1" applyBorder="1" applyAlignment="1" applyProtection="1">
      <alignment horizontal="right"/>
      <protection locked="0"/>
    </xf>
    <xf numFmtId="0" fontId="12" fillId="0" borderId="34" xfId="0" applyNumberFormat="1" applyFont="1" applyBorder="1" applyAlignment="1" applyProtection="1">
      <protection locked="0"/>
    </xf>
    <xf numFmtId="0" fontId="12" fillId="0" borderId="0" xfId="0" applyNumberFormat="1" applyFont="1" applyAlignment="1" applyProtection="1">
      <protection locked="0"/>
    </xf>
    <xf numFmtId="0" fontId="8" fillId="4" borderId="33" xfId="0" applyNumberFormat="1" applyFont="1" applyFill="1" applyBorder="1" applyAlignment="1" applyProtection="1">
      <protection locked="0"/>
    </xf>
    <xf numFmtId="0" fontId="12" fillId="4" borderId="33" xfId="0" applyNumberFormat="1" applyFont="1" applyFill="1" applyBorder="1" applyAlignment="1" applyProtection="1">
      <alignment horizontal="right"/>
      <protection locked="0"/>
    </xf>
    <xf numFmtId="0" fontId="12" fillId="4" borderId="0" xfId="0" applyNumberFormat="1" applyFont="1" applyFill="1" applyBorder="1" applyAlignment="1" applyProtection="1">
      <alignment horizontal="right"/>
      <protection locked="0"/>
    </xf>
    <xf numFmtId="0" fontId="8" fillId="0" borderId="35" xfId="0" applyNumberFormat="1" applyFont="1" applyBorder="1" applyAlignment="1" applyProtection="1">
      <alignment horizontal="right"/>
      <protection locked="0"/>
    </xf>
    <xf numFmtId="0" fontId="8" fillId="0" borderId="4" xfId="0" applyNumberFormat="1" applyFont="1" applyBorder="1" applyAlignment="1" applyProtection="1">
      <alignment horizontal="right"/>
      <protection locked="0"/>
    </xf>
    <xf numFmtId="0" fontId="23" fillId="0" borderId="0" xfId="0" applyNumberFormat="1" applyFont="1" applyAlignment="1" applyProtection="1">
      <protection locked="0"/>
    </xf>
    <xf numFmtId="0" fontId="0" fillId="0" borderId="5" xfId="0" applyNumberFormat="1" applyBorder="1" applyAlignment="1" applyProtection="1">
      <protection locked="0"/>
    </xf>
    <xf numFmtId="0" fontId="21" fillId="0" borderId="25" xfId="0" applyNumberFormat="1" applyFont="1" applyBorder="1" applyAlignment="1" applyProtection="1">
      <alignment horizontal="left"/>
      <protection locked="0"/>
    </xf>
    <xf numFmtId="0" fontId="21" fillId="0" borderId="6" xfId="0" applyNumberFormat="1" applyFont="1" applyBorder="1" applyAlignment="1" applyProtection="1">
      <alignment horizontal="left"/>
      <protection locked="0"/>
    </xf>
    <xf numFmtId="0" fontId="0" fillId="0" borderId="6" xfId="0" applyNumberFormat="1" applyBorder="1" applyAlignment="1" applyProtection="1">
      <protection locked="0"/>
    </xf>
    <xf numFmtId="0" fontId="0" fillId="0" borderId="7" xfId="0" applyNumberFormat="1" applyBorder="1" applyAlignment="1" applyProtection="1">
      <protection locked="0"/>
    </xf>
    <xf numFmtId="0" fontId="0" fillId="0" borderId="8" xfId="0" applyNumberFormat="1" applyBorder="1" applyAlignment="1" applyProtection="1">
      <protection locked="0"/>
    </xf>
    <xf numFmtId="0" fontId="21" fillId="0" borderId="0" xfId="0" applyNumberFormat="1" applyFont="1" applyBorder="1" applyAlignment="1" applyProtection="1">
      <alignment horizontal="left"/>
      <protection locked="0"/>
    </xf>
    <xf numFmtId="0" fontId="0" fillId="0" borderId="9" xfId="0" applyNumberFormat="1" applyBorder="1" applyAlignment="1" applyProtection="1">
      <protection locked="0"/>
    </xf>
    <xf numFmtId="0" fontId="0" fillId="0" borderId="0" xfId="0" applyNumberFormat="1" applyBorder="1" applyAlignment="1" applyProtection="1">
      <alignment horizontal="left"/>
      <protection locked="0"/>
    </xf>
    <xf numFmtId="0" fontId="0" fillId="0" borderId="14" xfId="0" applyNumberFormat="1" applyFill="1" applyBorder="1" applyAlignment="1" applyProtection="1">
      <protection locked="0"/>
    </xf>
    <xf numFmtId="0" fontId="21" fillId="0" borderId="10" xfId="0" applyNumberFormat="1" applyFont="1" applyBorder="1" applyAlignment="1" applyProtection="1">
      <protection locked="0"/>
    </xf>
    <xf numFmtId="0" fontId="0" fillId="0" borderId="10" xfId="0" applyNumberFormat="1" applyBorder="1" applyAlignment="1" applyProtection="1">
      <protection locked="0"/>
    </xf>
    <xf numFmtId="0" fontId="0" fillId="0" borderId="11" xfId="0" applyNumberFormat="1" applyBorder="1" applyAlignment="1" applyProtection="1">
      <protection locked="0"/>
    </xf>
    <xf numFmtId="0" fontId="0" fillId="0" borderId="25" xfId="0" applyNumberFormat="1" applyBorder="1" applyAlignment="1" applyProtection="1">
      <protection locked="0"/>
    </xf>
    <xf numFmtId="0" fontId="0" fillId="0" borderId="14" xfId="0" applyNumberFormat="1" applyBorder="1" applyAlignment="1" applyProtection="1">
      <protection locked="0"/>
    </xf>
    <xf numFmtId="0" fontId="13" fillId="0" borderId="0" xfId="0" applyNumberFormat="1" applyFont="1" applyBorder="1" applyAlignment="1" applyProtection="1">
      <alignment horizontal="center"/>
      <protection locked="0"/>
    </xf>
    <xf numFmtId="0" fontId="13" fillId="0" borderId="0" xfId="0" applyNumberFormat="1" applyFont="1" applyBorder="1" applyAlignment="1" applyProtection="1">
      <protection locked="0"/>
    </xf>
    <xf numFmtId="0" fontId="0" fillId="0" borderId="13" xfId="0" applyNumberFormat="1" applyBorder="1" applyAlignment="1" applyProtection="1">
      <alignment horizontal="center"/>
      <protection locked="0"/>
    </xf>
    <xf numFmtId="0" fontId="0" fillId="0" borderId="15" xfId="0" applyNumberFormat="1" applyBorder="1" applyAlignment="1" applyProtection="1">
      <alignment horizontal="center"/>
      <protection locked="0"/>
    </xf>
    <xf numFmtId="0" fontId="0" fillId="0" borderId="22" xfId="0" applyNumberFormat="1" applyBorder="1" applyAlignment="1" applyProtection="1">
      <alignment horizontal="center"/>
      <protection locked="0"/>
    </xf>
    <xf numFmtId="0" fontId="0" fillId="0" borderId="0" xfId="0" applyNumberFormat="1" applyBorder="1" applyAlignment="1" applyProtection="1">
      <alignment horizontal="center"/>
      <protection locked="0"/>
    </xf>
    <xf numFmtId="0" fontId="8" fillId="0" borderId="0" xfId="0" applyNumberFormat="1" applyFont="1" applyBorder="1" applyAlignment="1" applyProtection="1">
      <alignment horizontal="center"/>
      <protection locked="0"/>
    </xf>
    <xf numFmtId="0" fontId="10" fillId="3" borderId="13" xfId="0" applyNumberFormat="1" applyFont="1" applyFill="1" applyBorder="1" applyAlignment="1" applyProtection="1">
      <alignment horizontal="center"/>
      <protection locked="0"/>
    </xf>
    <xf numFmtId="0" fontId="10" fillId="3" borderId="22" xfId="0" applyNumberFormat="1" applyFont="1" applyFill="1" applyBorder="1" applyAlignment="1" applyProtection="1">
      <alignment horizontal="center"/>
      <protection locked="0"/>
    </xf>
    <xf numFmtId="0" fontId="10" fillId="3" borderId="12" xfId="0" applyNumberFormat="1" applyFont="1" applyFill="1" applyBorder="1" applyAlignment="1" applyProtection="1">
      <protection locked="0"/>
    </xf>
    <xf numFmtId="0" fontId="10" fillId="3" borderId="13" xfId="0" applyNumberFormat="1" applyFont="1" applyFill="1" applyBorder="1" applyAlignment="1" applyProtection="1">
      <protection locked="0"/>
    </xf>
    <xf numFmtId="0" fontId="10" fillId="3" borderId="15" xfId="0" applyNumberFormat="1" applyFont="1" applyFill="1" applyBorder="1" applyAlignment="1" applyProtection="1">
      <alignment horizontal="center"/>
      <protection locked="0"/>
    </xf>
    <xf numFmtId="0" fontId="10" fillId="3" borderId="12" xfId="0" applyNumberFormat="1" applyFont="1" applyFill="1" applyBorder="1" applyAlignment="1" applyProtection="1">
      <alignment horizontal="center"/>
      <protection locked="0"/>
    </xf>
    <xf numFmtId="0" fontId="0" fillId="2" borderId="12" xfId="0" applyNumberFormat="1" applyFill="1" applyBorder="1" applyAlignment="1" applyProtection="1">
      <protection locked="0"/>
    </xf>
    <xf numFmtId="0" fontId="0" fillId="2" borderId="12" xfId="0" applyNumberFormat="1" applyFill="1" applyBorder="1" applyAlignment="1" applyProtection="1">
      <alignment horizontal="center"/>
      <protection locked="0"/>
    </xf>
    <xf numFmtId="0" fontId="0" fillId="2" borderId="13" xfId="0" applyNumberFormat="1" applyFill="1" applyBorder="1" applyAlignment="1" applyProtection="1">
      <alignment horizontal="center"/>
      <protection locked="0"/>
    </xf>
    <xf numFmtId="0" fontId="0" fillId="2" borderId="15" xfId="0" applyNumberFormat="1" applyFill="1" applyBorder="1" applyAlignment="1" applyProtection="1">
      <alignment horizontal="center"/>
      <protection locked="0"/>
    </xf>
    <xf numFmtId="0" fontId="0" fillId="2" borderId="22" xfId="0" applyNumberFormat="1" applyFill="1" applyBorder="1" applyAlignment="1" applyProtection="1">
      <alignment horizontal="center"/>
      <protection locked="0"/>
    </xf>
    <xf numFmtId="0" fontId="0" fillId="2" borderId="3" xfId="0" applyNumberFormat="1" applyFill="1" applyBorder="1" applyAlignment="1" applyProtection="1">
      <alignment horizontal="center"/>
      <protection locked="0"/>
    </xf>
    <xf numFmtId="0" fontId="1" fillId="0" borderId="12" xfId="0" applyNumberFormat="1" applyFont="1" applyBorder="1" applyAlignment="1" applyProtection="1">
      <protection locked="0"/>
    </xf>
    <xf numFmtId="0" fontId="21" fillId="0" borderId="12" xfId="0" applyNumberFormat="1" applyFont="1" applyBorder="1" applyAlignment="1" applyProtection="1">
      <protection locked="0"/>
    </xf>
    <xf numFmtId="0" fontId="10" fillId="2" borderId="5" xfId="0" applyNumberFormat="1" applyFont="1" applyFill="1" applyBorder="1" applyAlignment="1" applyProtection="1">
      <protection locked="0"/>
    </xf>
    <xf numFmtId="0" fontId="10" fillId="2" borderId="5" xfId="0" applyNumberFormat="1" applyFont="1" applyFill="1" applyBorder="1" applyAlignment="1" applyProtection="1">
      <alignment horizontal="center"/>
      <protection locked="0"/>
    </xf>
    <xf numFmtId="0" fontId="10" fillId="2" borderId="6" xfId="0" applyNumberFormat="1" applyFont="1" applyFill="1" applyBorder="1" applyAlignment="1" applyProtection="1">
      <alignment horizontal="center"/>
      <protection locked="0"/>
    </xf>
    <xf numFmtId="0" fontId="10" fillId="2" borderId="7" xfId="0" applyNumberFormat="1" applyFont="1" applyFill="1" applyBorder="1" applyAlignment="1" applyProtection="1">
      <alignment horizontal="center"/>
      <protection locked="0"/>
    </xf>
    <xf numFmtId="0" fontId="10" fillId="2" borderId="38" xfId="0" applyNumberFormat="1" applyFont="1" applyFill="1" applyBorder="1" applyAlignment="1" applyProtection="1">
      <alignment horizontal="center"/>
      <protection locked="0"/>
    </xf>
    <xf numFmtId="0" fontId="0" fillId="0" borderId="39" xfId="0" applyNumberFormat="1" applyFill="1" applyBorder="1" applyAlignment="1" applyProtection="1">
      <protection locked="0"/>
    </xf>
    <xf numFmtId="0" fontId="0" fillId="0" borderId="54" xfId="0" applyNumberFormat="1" applyBorder="1" applyAlignment="1" applyProtection="1">
      <protection locked="0"/>
    </xf>
    <xf numFmtId="0" fontId="0" fillId="4" borderId="8" xfId="0" applyNumberFormat="1" applyFill="1" applyBorder="1" applyAlignment="1" applyProtection="1">
      <protection locked="0"/>
    </xf>
    <xf numFmtId="0" fontId="21" fillId="0" borderId="48" xfId="0" applyNumberFormat="1" applyFont="1" applyBorder="1" applyAlignment="1" applyProtection="1">
      <alignment horizontal="center"/>
      <protection locked="0"/>
    </xf>
    <xf numFmtId="0" fontId="0" fillId="4" borderId="14" xfId="0" applyNumberFormat="1" applyFill="1" applyBorder="1" applyAlignment="1" applyProtection="1">
      <protection locked="0"/>
    </xf>
    <xf numFmtId="0" fontId="8" fillId="0" borderId="0" xfId="0" applyNumberFormat="1" applyFont="1" applyBorder="1" applyAlignment="1" applyProtection="1">
      <protection locked="0"/>
    </xf>
    <xf numFmtId="0" fontId="18" fillId="0" borderId="0" xfId="0" applyNumberFormat="1" applyFont="1" applyBorder="1" applyAlignment="1" applyProtection="1">
      <alignment horizontal="right"/>
      <protection locked="0"/>
    </xf>
    <xf numFmtId="0" fontId="0" fillId="0" borderId="2" xfId="0" applyNumberFormat="1" applyBorder="1" applyAlignment="1" applyProtection="1">
      <alignment horizontal="center" vertical="center"/>
      <protection locked="0"/>
    </xf>
    <xf numFmtId="0" fontId="24" fillId="0" borderId="2" xfId="0" applyNumberFormat="1" applyFont="1" applyBorder="1" applyAlignment="1" applyProtection="1">
      <alignment horizontal="center"/>
      <protection locked="0"/>
    </xf>
    <xf numFmtId="0" fontId="0" fillId="0" borderId="32" xfId="0" applyNumberFormat="1" applyBorder="1" applyAlignment="1" applyProtection="1">
      <alignment horizontal="center"/>
      <protection locked="0"/>
    </xf>
    <xf numFmtId="0" fontId="0" fillId="0" borderId="0" xfId="0" applyNumberFormat="1" applyFill="1" applyBorder="1" applyAlignment="1" applyProtection="1">
      <alignment horizontal="center"/>
      <protection locked="0"/>
    </xf>
    <xf numFmtId="0" fontId="0" fillId="0" borderId="3" xfId="0" applyNumberFormat="1" applyBorder="1" applyAlignment="1" applyProtection="1">
      <alignment horizontal="center"/>
      <protection locked="0"/>
    </xf>
    <xf numFmtId="0" fontId="25" fillId="0" borderId="2" xfId="0" applyNumberFormat="1" applyFont="1" applyBorder="1" applyAlignment="1" applyProtection="1">
      <protection locked="0"/>
    </xf>
    <xf numFmtId="0" fontId="8" fillId="4" borderId="2" xfId="0" applyNumberFormat="1" applyFont="1" applyFill="1" applyBorder="1" applyAlignment="1" applyProtection="1">
      <protection locked="0"/>
    </xf>
    <xf numFmtId="0" fontId="0" fillId="0" borderId="0" xfId="0" applyNumberFormat="1" applyFill="1" applyBorder="1" applyAlignment="1" applyProtection="1">
      <protection locked="0"/>
    </xf>
    <xf numFmtId="0" fontId="8" fillId="4" borderId="37" xfId="0" applyNumberFormat="1" applyFont="1" applyFill="1" applyBorder="1" applyAlignment="1" applyProtection="1">
      <protection locked="0"/>
    </xf>
    <xf numFmtId="0" fontId="8" fillId="4" borderId="36" xfId="0" applyNumberFormat="1" applyFont="1" applyFill="1" applyBorder="1" applyAlignment="1" applyProtection="1">
      <protection locked="0"/>
    </xf>
    <xf numFmtId="0" fontId="8" fillId="4" borderId="3" xfId="0" applyNumberFormat="1" applyFont="1" applyFill="1" applyBorder="1" applyAlignment="1" applyProtection="1">
      <protection locked="0"/>
    </xf>
    <xf numFmtId="0" fontId="8" fillId="4" borderId="12" xfId="0" applyNumberFormat="1" applyFont="1" applyFill="1" applyBorder="1" applyAlignment="1" applyProtection="1">
      <protection locked="0"/>
    </xf>
    <xf numFmtId="0" fontId="18" fillId="0" borderId="37" xfId="0" applyNumberFormat="1" applyFont="1" applyBorder="1" applyAlignment="1" applyProtection="1">
      <protection locked="0"/>
    </xf>
    <xf numFmtId="0" fontId="0" fillId="4" borderId="3" xfId="0" applyNumberFormat="1" applyFill="1" applyBorder="1" applyAlignment="1" applyProtection="1">
      <protection locked="0"/>
    </xf>
    <xf numFmtId="0" fontId="0" fillId="4" borderId="35" xfId="0" applyNumberFormat="1" applyFill="1" applyBorder="1" applyAlignment="1" applyProtection="1">
      <protection locked="0"/>
    </xf>
    <xf numFmtId="0" fontId="0" fillId="4" borderId="36" xfId="0" applyNumberFormat="1" applyFill="1" applyBorder="1" applyAlignment="1" applyProtection="1">
      <protection locked="0"/>
    </xf>
    <xf numFmtId="0" fontId="0" fillId="0" borderId="4" xfId="0" applyNumberFormat="1" applyBorder="1" applyAlignment="1" applyProtection="1">
      <alignment horizontal="right"/>
      <protection locked="0"/>
    </xf>
    <xf numFmtId="49" fontId="8" fillId="0" borderId="0" xfId="3" applyNumberFormat="1" applyFont="1" applyBorder="1" applyAlignment="1" applyProtection="1">
      <protection locked="0"/>
    </xf>
    <xf numFmtId="49" fontId="8" fillId="0" borderId="1" xfId="3" applyNumberFormat="1" applyFont="1" applyBorder="1" applyAlignment="1" applyProtection="1">
      <protection locked="0"/>
    </xf>
    <xf numFmtId="49" fontId="8" fillId="0" borderId="8" xfId="3" applyNumberFormat="1" applyFont="1" applyBorder="1" applyAlignment="1" applyProtection="1">
      <protection locked="0"/>
    </xf>
    <xf numFmtId="0" fontId="8" fillId="0" borderId="0" xfId="0" applyFont="1" applyBorder="1" applyAlignment="1" applyProtection="1">
      <alignment horizontal="center"/>
    </xf>
    <xf numFmtId="0" fontId="1" fillId="0" borderId="12" xfId="0" applyFont="1" applyBorder="1" applyProtection="1"/>
    <xf numFmtId="0" fontId="0" fillId="0" borderId="4" xfId="0" applyBorder="1" applyAlignment="1" applyProtection="1">
      <alignment horizontal="center"/>
      <protection locked="0"/>
    </xf>
    <xf numFmtId="0" fontId="0" fillId="0" borderId="0" xfId="0" applyFill="1" applyAlignment="1">
      <alignment vertical="top" wrapText="1"/>
    </xf>
    <xf numFmtId="0" fontId="17" fillId="7" borderId="58" xfId="2" applyFill="1" applyBorder="1" applyAlignment="1" applyProtection="1">
      <alignment vertical="top" wrapText="1"/>
      <protection locked="0"/>
    </xf>
    <xf numFmtId="0" fontId="0" fillId="0" borderId="0" xfId="0" applyFill="1" applyProtection="1"/>
    <xf numFmtId="0" fontId="17" fillId="0" borderId="0" xfId="2" applyFont="1" applyBorder="1" applyAlignment="1" applyProtection="1">
      <alignment horizontal="left"/>
    </xf>
    <xf numFmtId="42" fontId="21" fillId="0" borderId="0" xfId="0" applyNumberFormat="1" applyFont="1" applyBorder="1" applyAlignment="1" applyProtection="1">
      <alignment horizontal="left"/>
      <protection locked="0"/>
    </xf>
    <xf numFmtId="0" fontId="21" fillId="0" borderId="10" xfId="0" applyFont="1" applyBorder="1" applyAlignment="1">
      <alignment horizontal="left"/>
    </xf>
    <xf numFmtId="14" fontId="21" fillId="0" borderId="4" xfId="0" applyNumberFormat="1" applyFont="1" applyBorder="1" applyAlignment="1" applyProtection="1">
      <alignment horizontal="left"/>
      <protection locked="0"/>
    </xf>
    <xf numFmtId="14" fontId="21" fillId="0" borderId="0" xfId="0" applyNumberFormat="1" applyFont="1" applyBorder="1" applyAlignment="1">
      <alignment horizontal="left"/>
    </xf>
    <xf numFmtId="0" fontId="21" fillId="0" borderId="0" xfId="0" applyFont="1" applyAlignment="1">
      <alignment horizontal="left"/>
    </xf>
    <xf numFmtId="0" fontId="21" fillId="0" borderId="0" xfId="0" applyFont="1"/>
    <xf numFmtId="0" fontId="21" fillId="0" borderId="6" xfId="0" applyFont="1" applyBorder="1"/>
    <xf numFmtId="169" fontId="21" fillId="0" borderId="15" xfId="0" applyNumberFormat="1" applyFont="1" applyBorder="1" applyAlignment="1" applyProtection="1">
      <alignment horizontal="left"/>
      <protection locked="0"/>
    </xf>
    <xf numFmtId="1" fontId="21" fillId="0" borderId="3" xfId="0" applyNumberFormat="1" applyFont="1" applyBorder="1" applyProtection="1">
      <protection locked="0"/>
    </xf>
    <xf numFmtId="9" fontId="21" fillId="0" borderId="12" xfId="0" applyNumberFormat="1" applyFont="1" applyBorder="1" applyProtection="1">
      <protection locked="0"/>
    </xf>
    <xf numFmtId="0" fontId="1" fillId="0" borderId="12" xfId="0" applyFont="1" applyBorder="1" applyAlignment="1" applyProtection="1">
      <alignment horizontal="center"/>
      <protection locked="0"/>
    </xf>
    <xf numFmtId="170" fontId="21" fillId="0" borderId="12" xfId="0" applyNumberFormat="1" applyFont="1" applyBorder="1" applyProtection="1">
      <protection locked="0"/>
    </xf>
    <xf numFmtId="171" fontId="18" fillId="0" borderId="33" xfId="0" applyNumberFormat="1" applyFont="1" applyBorder="1" applyAlignment="1" applyProtection="1">
      <alignment horizontal="right"/>
      <protection locked="0"/>
    </xf>
    <xf numFmtId="171" fontId="18" fillId="0" borderId="34" xfId="0" applyNumberFormat="1" applyFont="1" applyBorder="1" applyAlignment="1" applyProtection="1">
      <alignment horizontal="right"/>
      <protection locked="0"/>
    </xf>
    <xf numFmtId="0" fontId="0" fillId="0" borderId="0" xfId="0" applyBorder="1" applyProtection="1"/>
    <xf numFmtId="0" fontId="0" fillId="2" borderId="0" xfId="0" applyFill="1" applyBorder="1" applyProtection="1"/>
    <xf numFmtId="165" fontId="0" fillId="0" borderId="0" xfId="0" applyNumberFormat="1" applyBorder="1" applyProtection="1"/>
    <xf numFmtId="165" fontId="21" fillId="0" borderId="0" xfId="0" applyNumberFormat="1" applyFont="1" applyBorder="1" applyProtection="1"/>
    <xf numFmtId="165" fontId="10" fillId="4" borderId="0" xfId="0" applyNumberFormat="1" applyFont="1" applyFill="1" applyBorder="1" applyProtection="1"/>
    <xf numFmtId="165" fontId="10" fillId="0" borderId="0" xfId="0" applyNumberFormat="1" applyFont="1" applyBorder="1" applyProtection="1"/>
    <xf numFmtId="0" fontId="0" fillId="2" borderId="0" xfId="0" applyFill="1" applyBorder="1" applyAlignment="1" applyProtection="1">
      <alignment horizontal="center"/>
    </xf>
    <xf numFmtId="0" fontId="0" fillId="0" borderId="0" xfId="0" applyFill="1" applyAlignment="1" applyProtection="1">
      <alignment horizontal="center"/>
    </xf>
    <xf numFmtId="1" fontId="10" fillId="0" borderId="2" xfId="0" applyNumberFormat="1" applyFont="1" applyBorder="1" applyAlignment="1" applyProtection="1">
      <alignment horizontal="center" wrapText="1"/>
    </xf>
    <xf numFmtId="10" fontId="18" fillId="0" borderId="4" xfId="0" applyNumberFormat="1" applyFont="1" applyBorder="1" applyAlignment="1" applyProtection="1"/>
    <xf numFmtId="10" fontId="8" fillId="4" borderId="4" xfId="0" applyNumberFormat="1" applyFont="1" applyFill="1" applyBorder="1" applyAlignment="1">
      <alignment horizontal="center"/>
    </xf>
    <xf numFmtId="9" fontId="0" fillId="0" borderId="2" xfId="0" applyNumberFormat="1" applyBorder="1" applyAlignment="1">
      <alignment horizontal="center"/>
    </xf>
    <xf numFmtId="9" fontId="0" fillId="0" borderId="37" xfId="0" applyNumberFormat="1" applyBorder="1" applyAlignment="1">
      <alignment horizontal="center"/>
    </xf>
    <xf numFmtId="9" fontId="0" fillId="0" borderId="3" xfId="0" applyNumberFormat="1" applyBorder="1" applyAlignment="1">
      <alignment horizontal="center"/>
    </xf>
    <xf numFmtId="0" fontId="0" fillId="0" borderId="30" xfId="0" applyNumberFormat="1" applyBorder="1" applyAlignment="1" applyProtection="1">
      <protection locked="0"/>
    </xf>
    <xf numFmtId="0" fontId="0" fillId="0" borderId="32" xfId="0" applyNumberFormat="1" applyBorder="1" applyAlignment="1" applyProtection="1">
      <protection locked="0"/>
    </xf>
    <xf numFmtId="0" fontId="10" fillId="7" borderId="13" xfId="0" applyNumberFormat="1" applyFont="1" applyFill="1" applyBorder="1" applyAlignment="1" applyProtection="1">
      <protection locked="0"/>
    </xf>
    <xf numFmtId="0" fontId="10" fillId="7" borderId="15" xfId="0" applyNumberFormat="1" applyFont="1" applyFill="1" applyBorder="1" applyAlignment="1" applyProtection="1">
      <protection locked="0"/>
    </xf>
    <xf numFmtId="0" fontId="0" fillId="0" borderId="33" xfId="0" applyNumberFormat="1" applyBorder="1" applyAlignment="1" applyProtection="1">
      <protection locked="0"/>
    </xf>
    <xf numFmtId="0" fontId="0" fillId="0" borderId="34" xfId="0" applyNumberFormat="1" applyBorder="1" applyAlignment="1" applyProtection="1">
      <protection locked="0"/>
    </xf>
    <xf numFmtId="0" fontId="8" fillId="0" borderId="36" xfId="3" applyNumberFormat="1" applyFont="1" applyBorder="1" applyAlignment="1" applyProtection="1">
      <protection locked="0"/>
    </xf>
    <xf numFmtId="1" fontId="8" fillId="0" borderId="35" xfId="3" applyNumberFormat="1" applyFont="1" applyBorder="1" applyAlignment="1" applyProtection="1">
      <alignment horizontal="left"/>
      <protection locked="0"/>
    </xf>
    <xf numFmtId="0" fontId="10" fillId="7" borderId="22" xfId="0" applyNumberFormat="1" applyFont="1" applyFill="1" applyBorder="1" applyAlignment="1" applyProtection="1">
      <protection locked="0"/>
    </xf>
    <xf numFmtId="0" fontId="22" fillId="0" borderId="0" xfId="0" applyFont="1" applyBorder="1" applyAlignment="1">
      <alignment horizontal="right"/>
    </xf>
    <xf numFmtId="0" fontId="0" fillId="3" borderId="30" xfId="0" applyFill="1" applyBorder="1" applyAlignment="1" applyProtection="1">
      <alignment vertical="top" wrapText="1"/>
      <protection locked="0"/>
    </xf>
    <xf numFmtId="0" fontId="0" fillId="3" borderId="31" xfId="0" applyFill="1" applyBorder="1" applyAlignment="1">
      <alignment vertical="top" wrapText="1"/>
    </xf>
    <xf numFmtId="0" fontId="0" fillId="3" borderId="32" xfId="0" applyFill="1" applyBorder="1" applyAlignment="1">
      <alignment vertical="top" wrapText="1"/>
    </xf>
    <xf numFmtId="0" fontId="0" fillId="3" borderId="35" xfId="0" applyFill="1" applyBorder="1" applyAlignment="1">
      <alignment vertical="top" wrapText="1"/>
    </xf>
    <xf numFmtId="0" fontId="0" fillId="3" borderId="36" xfId="0" applyFill="1" applyBorder="1" applyAlignment="1">
      <alignment vertical="top" wrapText="1"/>
    </xf>
    <xf numFmtId="0" fontId="10" fillId="7" borderId="12" xfId="0" applyFont="1" applyFill="1" applyBorder="1" applyAlignment="1" applyProtection="1">
      <alignment horizontal="left" vertical="top" wrapText="1"/>
      <protection locked="0"/>
    </xf>
    <xf numFmtId="0" fontId="14" fillId="0" borderId="30" xfId="0" applyNumberFormat="1" applyFont="1" applyBorder="1" applyAlignment="1" applyProtection="1">
      <protection locked="0"/>
    </xf>
    <xf numFmtId="0" fontId="0" fillId="0" borderId="31" xfId="0" applyNumberFormat="1" applyBorder="1" applyAlignment="1" applyProtection="1">
      <protection locked="0"/>
    </xf>
    <xf numFmtId="0" fontId="10" fillId="0" borderId="33" xfId="0" applyNumberFormat="1" applyFont="1" applyBorder="1" applyAlignment="1" applyProtection="1">
      <protection locked="0"/>
    </xf>
    <xf numFmtId="0" fontId="10" fillId="4" borderId="0" xfId="0" applyNumberFormat="1" applyFont="1" applyFill="1" applyBorder="1" applyAlignment="1" applyProtection="1">
      <alignment horizontal="left"/>
      <protection locked="0"/>
    </xf>
    <xf numFmtId="0" fontId="34" fillId="0" borderId="0" xfId="0" applyNumberFormat="1" applyFont="1" applyBorder="1" applyAlignment="1" applyProtection="1">
      <alignment horizontal="right"/>
      <protection locked="0"/>
    </xf>
    <xf numFmtId="0" fontId="0" fillId="0" borderId="35" xfId="0" applyNumberFormat="1" applyBorder="1" applyAlignment="1" applyProtection="1">
      <protection locked="0"/>
    </xf>
    <xf numFmtId="0" fontId="0" fillId="0" borderId="36" xfId="0" applyNumberFormat="1" applyBorder="1" applyAlignment="1" applyProtection="1">
      <protection locked="0"/>
    </xf>
    <xf numFmtId="0" fontId="11" fillId="0" borderId="30" xfId="0" applyNumberFormat="1" applyFont="1" applyBorder="1" applyAlignment="1" applyProtection="1">
      <protection locked="0"/>
    </xf>
    <xf numFmtId="0" fontId="10" fillId="0" borderId="31" xfId="0" applyNumberFormat="1" applyFont="1" applyBorder="1" applyAlignment="1" applyProtection="1">
      <protection locked="0"/>
    </xf>
    <xf numFmtId="0" fontId="10" fillId="0" borderId="4" xfId="0" applyNumberFormat="1" applyFont="1" applyBorder="1" applyAlignment="1" applyProtection="1">
      <protection locked="0"/>
    </xf>
    <xf numFmtId="0" fontId="10" fillId="4" borderId="4" xfId="0" applyNumberFormat="1" applyFont="1" applyFill="1" applyBorder="1" applyAlignment="1" applyProtection="1">
      <protection locked="0"/>
    </xf>
    <xf numFmtId="0" fontId="23" fillId="0" borderId="30" xfId="0" applyNumberFormat="1" applyFont="1" applyBorder="1" applyAlignment="1" applyProtection="1">
      <protection locked="0"/>
    </xf>
    <xf numFmtId="0" fontId="14" fillId="0" borderId="0" xfId="0" applyNumberFormat="1" applyFont="1" applyBorder="1" applyAlignment="1" applyProtection="1">
      <protection locked="0"/>
    </xf>
    <xf numFmtId="0" fontId="0" fillId="0" borderId="34" xfId="0" applyNumberFormat="1" applyFill="1" applyBorder="1" applyAlignment="1" applyProtection="1">
      <alignment horizontal="center"/>
      <protection locked="0"/>
    </xf>
    <xf numFmtId="0" fontId="0" fillId="0" borderId="34" xfId="0" applyNumberFormat="1" applyFill="1" applyBorder="1" applyAlignment="1" applyProtection="1">
      <protection locked="0"/>
    </xf>
    <xf numFmtId="0" fontId="8" fillId="0" borderId="34" xfId="0" applyNumberFormat="1" applyFont="1" applyFill="1" applyBorder="1" applyAlignment="1" applyProtection="1">
      <protection locked="0"/>
    </xf>
    <xf numFmtId="0" fontId="0" fillId="0" borderId="0" xfId="0" applyNumberFormat="1" applyBorder="1" applyAlignment="1" applyProtection="1">
      <alignment horizontal="right"/>
      <protection locked="0"/>
    </xf>
    <xf numFmtId="0" fontId="10" fillId="0" borderId="4" xfId="0" applyNumberFormat="1" applyFont="1" applyBorder="1" applyAlignment="1" applyProtection="1">
      <alignment horizontal="right"/>
      <protection locked="0"/>
    </xf>
    <xf numFmtId="0" fontId="8" fillId="0" borderId="33" xfId="0" applyNumberFormat="1" applyFont="1" applyFill="1" applyBorder="1" applyAlignment="1" applyProtection="1">
      <alignment horizontal="right"/>
      <protection locked="0"/>
    </xf>
    <xf numFmtId="0" fontId="8" fillId="0" borderId="0" xfId="0" applyNumberFormat="1" applyFont="1" applyFill="1" applyBorder="1" applyAlignment="1" applyProtection="1">
      <alignment horizontal="right"/>
      <protection locked="0"/>
    </xf>
    <xf numFmtId="0" fontId="2" fillId="0" borderId="0" xfId="0" applyNumberFormat="1" applyFont="1" applyFill="1" applyAlignment="1" applyProtection="1">
      <protection locked="0"/>
    </xf>
    <xf numFmtId="0" fontId="0" fillId="0" borderId="0" xfId="0" applyNumberFormat="1" applyFill="1" applyAlignment="1" applyProtection="1">
      <protection locked="0"/>
    </xf>
    <xf numFmtId="0" fontId="10" fillId="0" borderId="5" xfId="3" applyNumberFormat="1" applyFont="1" applyBorder="1" applyAlignment="1" applyProtection="1">
      <alignment horizontal="left"/>
      <protection locked="0"/>
    </xf>
    <xf numFmtId="0" fontId="0" fillId="0" borderId="12" xfId="0" applyNumberFormat="1" applyBorder="1" applyAlignment="1" applyProtection="1">
      <protection locked="0"/>
    </xf>
    <xf numFmtId="1" fontId="0" fillId="0" borderId="0" xfId="0" applyNumberFormat="1"/>
    <xf numFmtId="49" fontId="10" fillId="0" borderId="0" xfId="3" applyNumberFormat="1" applyFont="1" applyBorder="1" applyAlignment="1" applyProtection="1">
      <alignment horizontal="right"/>
      <protection locked="0"/>
    </xf>
    <xf numFmtId="49" fontId="0" fillId="0" borderId="0" xfId="0" applyNumberFormat="1" applyAlignment="1" applyProtection="1">
      <protection locked="0"/>
    </xf>
    <xf numFmtId="49" fontId="0" fillId="0" borderId="5" xfId="0" applyNumberFormat="1" applyBorder="1" applyAlignment="1" applyProtection="1">
      <protection locked="0"/>
    </xf>
    <xf numFmtId="49" fontId="21" fillId="0" borderId="25" xfId="0" applyNumberFormat="1" applyFont="1" applyBorder="1" applyAlignment="1" applyProtection="1">
      <alignment horizontal="left"/>
      <protection locked="0"/>
    </xf>
    <xf numFmtId="49" fontId="0" fillId="0" borderId="4" xfId="0" applyNumberFormat="1" applyBorder="1" applyAlignment="1" applyProtection="1">
      <protection locked="0"/>
    </xf>
    <xf numFmtId="49" fontId="0" fillId="0" borderId="0" xfId="0" applyNumberFormat="1" applyBorder="1" applyAlignment="1" applyProtection="1">
      <protection locked="0"/>
    </xf>
    <xf numFmtId="49" fontId="0" fillId="0" borderId="25" xfId="0" applyNumberFormat="1" applyBorder="1" applyAlignment="1" applyProtection="1">
      <protection locked="0"/>
    </xf>
    <xf numFmtId="49" fontId="21" fillId="0" borderId="12" xfId="0" applyNumberFormat="1" applyFont="1" applyBorder="1" applyAlignment="1" applyProtection="1">
      <protection locked="0"/>
    </xf>
    <xf numFmtId="49" fontId="0" fillId="0" borderId="12" xfId="0" applyNumberFormat="1" applyBorder="1" applyAlignment="1" applyProtection="1">
      <protection locked="0"/>
    </xf>
    <xf numFmtId="49" fontId="0" fillId="0" borderId="57" xfId="0" applyNumberFormat="1" applyBorder="1" applyAlignment="1" applyProtection="1">
      <protection locked="0"/>
    </xf>
    <xf numFmtId="49" fontId="18" fillId="0" borderId="8" xfId="3" applyNumberFormat="1" applyFont="1" applyBorder="1" applyAlignment="1" applyProtection="1">
      <protection locked="0"/>
    </xf>
    <xf numFmtId="49" fontId="18" fillId="0" borderId="0" xfId="3" applyNumberFormat="1" applyFont="1" applyAlignment="1" applyProtection="1">
      <alignment horizontal="left"/>
      <protection locked="0"/>
    </xf>
    <xf numFmtId="49" fontId="8" fillId="0" borderId="0" xfId="0" applyNumberFormat="1" applyFont="1" applyFill="1" applyAlignment="1" applyProtection="1">
      <alignment horizontal="left"/>
      <protection locked="0"/>
    </xf>
    <xf numFmtId="49" fontId="8" fillId="0" borderId="28" xfId="0" applyNumberFormat="1" applyFont="1" applyFill="1" applyBorder="1" applyAlignment="1" applyProtection="1">
      <alignment horizontal="left"/>
      <protection locked="0"/>
    </xf>
    <xf numFmtId="49" fontId="8" fillId="0" borderId="0" xfId="0" applyNumberFormat="1" applyFont="1" applyFill="1" applyAlignment="1" applyProtection="1">
      <protection locked="0"/>
    </xf>
    <xf numFmtId="49" fontId="8" fillId="0" borderId="0" xfId="0" applyNumberFormat="1" applyFont="1" applyFill="1" applyBorder="1" applyAlignment="1" applyProtection="1">
      <protection locked="0"/>
    </xf>
    <xf numFmtId="49" fontId="1" fillId="4" borderId="4" xfId="0" applyNumberFormat="1" applyFont="1" applyFill="1" applyBorder="1" applyAlignment="1" applyProtection="1">
      <protection locked="0"/>
    </xf>
    <xf numFmtId="49" fontId="10" fillId="4" borderId="23" xfId="0" applyNumberFormat="1" applyFont="1" applyFill="1" applyBorder="1" applyAlignment="1" applyProtection="1">
      <protection locked="0"/>
    </xf>
    <xf numFmtId="49" fontId="21" fillId="0" borderId="4" xfId="0" applyNumberFormat="1" applyFont="1" applyBorder="1" applyAlignment="1" applyProtection="1">
      <protection locked="0"/>
    </xf>
    <xf numFmtId="49" fontId="8" fillId="0" borderId="34" xfId="0" applyNumberFormat="1" applyFont="1" applyBorder="1" applyAlignment="1" applyProtection="1">
      <protection locked="0"/>
    </xf>
    <xf numFmtId="49" fontId="18" fillId="0" borderId="34" xfId="0" applyNumberFormat="1" applyFont="1" applyBorder="1" applyAlignment="1" applyProtection="1">
      <protection locked="0"/>
    </xf>
    <xf numFmtId="49" fontId="21" fillId="0" borderId="48" xfId="0" applyNumberFormat="1" applyFont="1" applyBorder="1" applyAlignment="1" applyProtection="1">
      <alignment horizontal="center"/>
      <protection locked="0"/>
    </xf>
    <xf numFmtId="49" fontId="8" fillId="4" borderId="33" xfId="0" applyNumberFormat="1" applyFont="1" applyFill="1" applyBorder="1" applyAlignment="1" applyProtection="1">
      <protection locked="0"/>
    </xf>
    <xf numFmtId="0" fontId="8" fillId="0" borderId="28" xfId="0" applyNumberFormat="1" applyFont="1" applyFill="1" applyBorder="1" applyAlignment="1" applyProtection="1">
      <alignment horizontal="right"/>
      <protection locked="0"/>
    </xf>
    <xf numFmtId="0" fontId="8" fillId="0" borderId="0" xfId="0" applyNumberFormat="1" applyFont="1" applyFill="1" applyAlignment="1" applyProtection="1">
      <alignment horizontal="right"/>
      <protection locked="0"/>
    </xf>
    <xf numFmtId="49" fontId="8" fillId="0" borderId="0" xfId="0" applyNumberFormat="1" applyFont="1" applyFill="1" applyAlignment="1" applyProtection="1">
      <alignment horizontal="right"/>
      <protection locked="0"/>
    </xf>
    <xf numFmtId="1" fontId="8" fillId="0" borderId="0" xfId="0" applyNumberFormat="1" applyFont="1" applyFill="1" applyAlignment="1" applyProtection="1">
      <protection locked="0"/>
    </xf>
    <xf numFmtId="49" fontId="8" fillId="0" borderId="0" xfId="0" applyNumberFormat="1" applyFont="1" applyFill="1" applyBorder="1" applyAlignment="1" applyProtection="1">
      <alignment horizontal="right"/>
      <protection locked="0"/>
    </xf>
    <xf numFmtId="49" fontId="8" fillId="0" borderId="28" xfId="0" applyNumberFormat="1" applyFont="1" applyFill="1" applyBorder="1" applyAlignment="1" applyProtection="1">
      <alignment horizontal="right"/>
      <protection locked="0"/>
    </xf>
    <xf numFmtId="1" fontId="8" fillId="0" borderId="0" xfId="0" applyNumberFormat="1" applyFont="1" applyFill="1" applyBorder="1" applyAlignment="1" applyProtection="1">
      <protection locked="0"/>
    </xf>
    <xf numFmtId="0" fontId="0" fillId="0" borderId="0" xfId="0" applyAlignment="1">
      <alignment horizontal="center"/>
    </xf>
    <xf numFmtId="0" fontId="0" fillId="3" borderId="0" xfId="0" applyFill="1"/>
    <xf numFmtId="165" fontId="0" fillId="3" borderId="0" xfId="0" applyNumberFormat="1" applyFill="1"/>
    <xf numFmtId="165" fontId="0" fillId="3" borderId="0" xfId="0" applyNumberFormat="1" applyFill="1" applyAlignment="1">
      <alignment horizontal="right"/>
    </xf>
    <xf numFmtId="0" fontId="10" fillId="3" borderId="0" xfId="0" applyFont="1" applyFill="1"/>
    <xf numFmtId="165" fontId="10" fillId="3" borderId="0" xfId="0" applyNumberFormat="1" applyFont="1" applyFill="1" applyAlignment="1">
      <alignment horizontal="right"/>
    </xf>
    <xf numFmtId="0" fontId="0" fillId="0" borderId="0" xfId="0" applyFill="1" applyProtection="1">
      <protection locked="0"/>
    </xf>
    <xf numFmtId="0" fontId="0" fillId="0" borderId="0" xfId="0" applyFill="1" applyBorder="1" applyAlignment="1">
      <alignment vertical="top" wrapText="1"/>
    </xf>
    <xf numFmtId="0" fontId="10" fillId="0" borderId="0" xfId="0" applyFont="1" applyFill="1" applyBorder="1" applyAlignment="1" applyProtection="1">
      <alignment horizontal="left" vertical="top" wrapText="1"/>
      <protection locked="0"/>
    </xf>
    <xf numFmtId="3" fontId="18" fillId="3" borderId="1" xfId="3" applyNumberFormat="1" applyFont="1" applyFill="1" applyBorder="1" applyAlignment="1" applyProtection="1"/>
    <xf numFmtId="3" fontId="18" fillId="3" borderId="0" xfId="3" applyNumberFormat="1" applyFont="1" applyFill="1" applyBorder="1" applyAlignment="1" applyProtection="1"/>
    <xf numFmtId="3" fontId="18" fillId="0" borderId="1" xfId="3" applyNumberFormat="1" applyFont="1" applyFill="1" applyBorder="1" applyAlignment="1" applyProtection="1">
      <protection locked="0"/>
    </xf>
    <xf numFmtId="3" fontId="18" fillId="0" borderId="0" xfId="3" applyNumberFormat="1" applyFont="1" applyFill="1" applyBorder="1" applyAlignment="1" applyProtection="1">
      <protection locked="0"/>
    </xf>
    <xf numFmtId="3" fontId="19" fillId="3" borderId="1" xfId="3" applyNumberFormat="1" applyFont="1" applyFill="1" applyBorder="1" applyAlignment="1" applyProtection="1"/>
    <xf numFmtId="3" fontId="19" fillId="3" borderId="0" xfId="3" applyNumberFormat="1" applyFont="1" applyFill="1" applyBorder="1" applyAlignment="1" applyProtection="1"/>
    <xf numFmtId="22" fontId="0" fillId="0" borderId="0" xfId="0" applyNumberFormat="1" applyBorder="1" applyAlignment="1">
      <alignment horizontal="right"/>
    </xf>
    <xf numFmtId="0" fontId="37" fillId="0" borderId="0" xfId="0" applyFont="1" applyFill="1"/>
    <xf numFmtId="22" fontId="0" fillId="0" borderId="0" xfId="0" applyNumberFormat="1" applyBorder="1" applyAlignment="1"/>
    <xf numFmtId="0" fontId="38" fillId="0" borderId="0" xfId="0" applyFont="1" applyBorder="1" applyAlignment="1">
      <alignment horizontal="left"/>
    </xf>
    <xf numFmtId="22" fontId="22" fillId="0" borderId="0" xfId="0" applyNumberFormat="1" applyFont="1" applyBorder="1" applyAlignment="1">
      <alignment horizontal="right"/>
    </xf>
    <xf numFmtId="0" fontId="0" fillId="0" borderId="0" xfId="0" applyAlignment="1">
      <alignment vertical="top"/>
    </xf>
    <xf numFmtId="0" fontId="10" fillId="0" borderId="0" xfId="0" applyFont="1" applyAlignment="1">
      <alignment vertical="top"/>
    </xf>
    <xf numFmtId="0" fontId="0" fillId="0" borderId="58" xfId="0" applyBorder="1"/>
    <xf numFmtId="0" fontId="0" fillId="0" borderId="58" xfId="0" applyBorder="1" applyProtection="1">
      <protection locked="0"/>
    </xf>
    <xf numFmtId="0" fontId="15" fillId="0" borderId="0" xfId="0" applyFont="1"/>
    <xf numFmtId="0" fontId="8" fillId="0" borderId="0" xfId="0" applyFont="1" applyBorder="1" applyAlignment="1">
      <alignment horizontal="left" vertical="top"/>
    </xf>
    <xf numFmtId="0" fontId="8" fillId="0" borderId="0" xfId="0" applyFont="1" applyBorder="1" applyAlignment="1">
      <alignment vertical="top"/>
    </xf>
    <xf numFmtId="0" fontId="0" fillId="0" borderId="0" xfId="0" applyBorder="1" applyAlignment="1">
      <alignment vertical="top" wrapText="1"/>
    </xf>
    <xf numFmtId="0" fontId="8" fillId="0" borderId="0" xfId="0" applyFont="1" applyBorder="1"/>
    <xf numFmtId="0" fontId="0" fillId="0" borderId="0" xfId="0" applyNumberFormat="1" applyBorder="1" applyAlignment="1">
      <alignment vertical="top" wrapText="1"/>
    </xf>
    <xf numFmtId="165" fontId="0" fillId="0" borderId="0" xfId="0" applyNumberFormat="1" applyFill="1" applyAlignment="1">
      <alignment horizontal="right"/>
    </xf>
    <xf numFmtId="0" fontId="0" fillId="0" borderId="4" xfId="0" applyFill="1" applyBorder="1"/>
    <xf numFmtId="165" fontId="0" fillId="0" borderId="4" xfId="0" applyNumberFormat="1" applyFill="1" applyBorder="1"/>
    <xf numFmtId="165" fontId="0" fillId="0" borderId="4" xfId="0" applyNumberFormat="1" applyFill="1" applyBorder="1" applyAlignment="1">
      <alignment horizontal="right"/>
    </xf>
    <xf numFmtId="165" fontId="0" fillId="0" borderId="2" xfId="0" applyNumberFormat="1" applyBorder="1"/>
    <xf numFmtId="165" fontId="0" fillId="0" borderId="37" xfId="0" applyNumberFormat="1" applyBorder="1"/>
    <xf numFmtId="165" fontId="0" fillId="0" borderId="3" xfId="0" applyNumberFormat="1" applyBorder="1"/>
    <xf numFmtId="165" fontId="0" fillId="0" borderId="32" xfId="0" applyNumberFormat="1" applyBorder="1"/>
    <xf numFmtId="165" fontId="0" fillId="0" borderId="34" xfId="0" applyNumberFormat="1" applyBorder="1"/>
    <xf numFmtId="165" fontId="0" fillId="0" borderId="36" xfId="0" applyNumberFormat="1" applyBorder="1"/>
    <xf numFmtId="49" fontId="0" fillId="0" borderId="4" xfId="0" applyNumberFormat="1" applyBorder="1" applyProtection="1">
      <protection locked="0"/>
    </xf>
    <xf numFmtId="3" fontId="8" fillId="0" borderId="0" xfId="3" applyNumberFormat="1" applyFont="1" applyAlignment="1" applyProtection="1"/>
    <xf numFmtId="3" fontId="18" fillId="0" borderId="0" xfId="3" applyNumberFormat="1" applyFont="1" applyAlignment="1" applyProtection="1"/>
    <xf numFmtId="0" fontId="8" fillId="0" borderId="0" xfId="0" applyFont="1" applyFill="1"/>
    <xf numFmtId="171" fontId="21" fillId="0" borderId="4" xfId="0" applyNumberFormat="1" applyFont="1" applyBorder="1" applyAlignment="1" applyProtection="1">
      <alignment horizontal="center"/>
      <protection locked="0"/>
    </xf>
    <xf numFmtId="0" fontId="33" fillId="0" borderId="30" xfId="0" applyFont="1" applyFill="1" applyBorder="1" applyAlignment="1">
      <alignment horizontal="left" vertical="top" wrapText="1"/>
    </xf>
    <xf numFmtId="0" fontId="33" fillId="0" borderId="31" xfId="0" applyFont="1" applyFill="1" applyBorder="1" applyAlignment="1">
      <alignment horizontal="left" vertical="top" wrapText="1"/>
    </xf>
    <xf numFmtId="0" fontId="33" fillId="0" borderId="32" xfId="0" applyFont="1" applyFill="1" applyBorder="1" applyAlignment="1">
      <alignment horizontal="left" vertical="top" wrapText="1"/>
    </xf>
    <xf numFmtId="0" fontId="33" fillId="0" borderId="33" xfId="0" applyFont="1" applyFill="1" applyBorder="1" applyAlignment="1">
      <alignment horizontal="left" vertical="top" wrapText="1"/>
    </xf>
    <xf numFmtId="0" fontId="33" fillId="0" borderId="0" xfId="0" applyFont="1" applyFill="1" applyBorder="1" applyAlignment="1">
      <alignment horizontal="left" vertical="top" wrapText="1"/>
    </xf>
    <xf numFmtId="0" fontId="33" fillId="0" borderId="34" xfId="0" applyFont="1" applyFill="1" applyBorder="1" applyAlignment="1">
      <alignment horizontal="left" vertical="top" wrapText="1"/>
    </xf>
    <xf numFmtId="0" fontId="33" fillId="0" borderId="35" xfId="0" applyFont="1" applyFill="1" applyBorder="1" applyAlignment="1">
      <alignment horizontal="left" vertical="top" wrapText="1"/>
    </xf>
    <xf numFmtId="0" fontId="33" fillId="0" borderId="4" xfId="0" applyFont="1" applyFill="1" applyBorder="1" applyAlignment="1">
      <alignment horizontal="left" vertical="top" wrapText="1"/>
    </xf>
    <xf numFmtId="0" fontId="33" fillId="0" borderId="36" xfId="0" applyFont="1" applyFill="1" applyBorder="1" applyAlignment="1">
      <alignment horizontal="left" vertical="top" wrapText="1"/>
    </xf>
    <xf numFmtId="0" fontId="10" fillId="0" borderId="0" xfId="0" applyFont="1" applyFill="1" applyAlignment="1">
      <alignment horizontal="left" vertical="top" wrapText="1"/>
    </xf>
    <xf numFmtId="0" fontId="8" fillId="0" borderId="0" xfId="0" applyFont="1" applyFill="1" applyAlignment="1">
      <alignment horizontal="left" vertical="top" wrapText="1"/>
    </xf>
    <xf numFmtId="0" fontId="0" fillId="0" borderId="0" xfId="0" applyFill="1" applyAlignment="1">
      <alignment horizontal="left" vertical="top" wrapText="1"/>
    </xf>
    <xf numFmtId="0" fontId="10" fillId="3" borderId="13" xfId="0" applyFont="1" applyFill="1" applyBorder="1" applyAlignment="1">
      <alignment horizontal="center" wrapText="1"/>
    </xf>
    <xf numFmtId="0" fontId="10" fillId="3" borderId="22" xfId="0" applyFont="1" applyFill="1" applyBorder="1" applyAlignment="1">
      <alignment horizontal="center" wrapText="1"/>
    </xf>
    <xf numFmtId="168" fontId="0" fillId="2" borderId="13" xfId="0" applyNumberFormat="1" applyFill="1" applyBorder="1" applyAlignment="1">
      <alignment horizontal="center"/>
    </xf>
    <xf numFmtId="168" fontId="0" fillId="2" borderId="15" xfId="0" applyNumberFormat="1" applyFill="1" applyBorder="1" applyAlignment="1">
      <alignment horizontal="center"/>
    </xf>
    <xf numFmtId="168" fontId="0" fillId="2" borderId="22" xfId="0" applyNumberFormat="1" applyFill="1" applyBorder="1" applyAlignment="1">
      <alignment horizontal="center"/>
    </xf>
    <xf numFmtId="0" fontId="10" fillId="3" borderId="15" xfId="0" applyFont="1" applyFill="1" applyBorder="1" applyAlignment="1">
      <alignment horizontal="center" wrapText="1"/>
    </xf>
    <xf numFmtId="0" fontId="0" fillId="0" borderId="13" xfId="0" applyBorder="1" applyAlignment="1">
      <alignment horizontal="center"/>
    </xf>
    <xf numFmtId="0" fontId="0" fillId="0" borderId="15" xfId="0" applyBorder="1" applyAlignment="1">
      <alignment horizontal="center"/>
    </xf>
    <xf numFmtId="0" fontId="0" fillId="0" borderId="22" xfId="0" applyBorder="1" applyAlignment="1">
      <alignment horizontal="center"/>
    </xf>
    <xf numFmtId="0" fontId="0" fillId="0" borderId="0" xfId="0" applyBorder="1" applyAlignment="1">
      <alignment horizontal="left" vertical="top" wrapText="1"/>
    </xf>
    <xf numFmtId="0" fontId="10" fillId="2" borderId="5" xfId="0" applyFont="1" applyFill="1" applyBorder="1" applyAlignment="1">
      <alignment horizontal="center" wrapText="1"/>
    </xf>
    <xf numFmtId="0" fontId="10" fillId="2" borderId="6" xfId="0" applyFont="1" applyFill="1" applyBorder="1" applyAlignment="1">
      <alignment horizontal="center"/>
    </xf>
    <xf numFmtId="0" fontId="10" fillId="2" borderId="7" xfId="0" applyFont="1" applyFill="1" applyBorder="1" applyAlignment="1">
      <alignment horizontal="center"/>
    </xf>
    <xf numFmtId="3" fontId="10" fillId="0" borderId="5" xfId="3" applyNumberFormat="1" applyFont="1" applyBorder="1" applyAlignment="1">
      <alignment horizontal="center"/>
    </xf>
    <xf numFmtId="3" fontId="10" fillId="0" borderId="6" xfId="3" applyNumberFormat="1" applyFont="1" applyBorder="1" applyAlignment="1">
      <alignment horizontal="center"/>
    </xf>
    <xf numFmtId="3" fontId="10" fillId="0" borderId="7" xfId="3" applyNumberFormat="1" applyFont="1" applyBorder="1" applyAlignment="1">
      <alignment horizontal="center"/>
    </xf>
    <xf numFmtId="3" fontId="11" fillId="0" borderId="28" xfId="3" applyFont="1" applyBorder="1" applyAlignment="1">
      <alignment horizontal="center"/>
    </xf>
    <xf numFmtId="3" fontId="11" fillId="0" borderId="4" xfId="3" applyFont="1" applyBorder="1" applyAlignment="1">
      <alignment horizontal="center"/>
    </xf>
    <xf numFmtId="3" fontId="11" fillId="0" borderId="27" xfId="3" applyFont="1" applyBorder="1" applyAlignment="1">
      <alignment horizontal="center"/>
    </xf>
    <xf numFmtId="3" fontId="18" fillId="0" borderId="0" xfId="3" applyNumberFormat="1" applyFont="1" applyAlignment="1" applyProtection="1">
      <alignment horizontal="left"/>
      <protection locked="0"/>
    </xf>
    <xf numFmtId="3" fontId="18" fillId="0" borderId="0" xfId="3" applyNumberFormat="1" applyFont="1" applyBorder="1" applyAlignment="1" applyProtection="1">
      <alignment horizontal="left"/>
      <protection locked="0"/>
    </xf>
    <xf numFmtId="0" fontId="0" fillId="0" borderId="0" xfId="0" applyProtection="1">
      <protection locked="0"/>
    </xf>
    <xf numFmtId="0" fontId="0" fillId="0" borderId="9" xfId="0" applyBorder="1" applyProtection="1">
      <protection locked="0"/>
    </xf>
    <xf numFmtId="3" fontId="12" fillId="0" borderId="0" xfId="0" applyNumberFormat="1" applyFont="1" applyAlignment="1" applyProtection="1">
      <alignment horizontal="center"/>
    </xf>
    <xf numFmtId="0" fontId="12" fillId="0" borderId="0" xfId="0" applyNumberFormat="1" applyFont="1" applyAlignment="1" applyProtection="1">
      <alignment horizontal="center"/>
    </xf>
    <xf numFmtId="0" fontId="8" fillId="0" borderId="0" xfId="0" applyFont="1" applyAlignment="1">
      <alignment horizontal="center"/>
    </xf>
    <xf numFmtId="0" fontId="8" fillId="4" borderId="4" xfId="0" applyFont="1" applyFill="1" applyBorder="1" applyAlignment="1" applyProtection="1">
      <alignment horizontal="left"/>
    </xf>
    <xf numFmtId="0" fontId="8" fillId="4" borderId="10" xfId="0" applyFont="1" applyFill="1" applyBorder="1" applyAlignment="1" applyProtection="1">
      <alignment horizontal="left"/>
    </xf>
    <xf numFmtId="0" fontId="12" fillId="2" borderId="15" xfId="0" applyFont="1" applyFill="1" applyBorder="1" applyAlignment="1">
      <alignment horizontal="center"/>
    </xf>
    <xf numFmtId="0" fontId="18" fillId="0" borderId="4" xfId="0" applyFont="1" applyFill="1" applyBorder="1" applyAlignment="1" applyProtection="1">
      <alignment horizontal="left"/>
      <protection locked="0"/>
    </xf>
    <xf numFmtId="0" fontId="18" fillId="0" borderId="10" xfId="0" applyFont="1" applyFill="1" applyBorder="1" applyAlignment="1" applyProtection="1">
      <alignment horizontal="left"/>
      <protection locked="0"/>
    </xf>
    <xf numFmtId="0" fontId="33" fillId="0" borderId="0" xfId="0" applyFont="1" applyAlignment="1" applyProtection="1">
      <alignment horizontal="left" wrapText="1"/>
    </xf>
    <xf numFmtId="0" fontId="1" fillId="0" borderId="15" xfId="0" applyFont="1" applyBorder="1" applyAlignment="1" applyProtection="1">
      <alignment horizontal="left"/>
    </xf>
    <xf numFmtId="0" fontId="0" fillId="0" borderId="0" xfId="0" applyBorder="1" applyAlignment="1">
      <alignment horizontal="center"/>
    </xf>
    <xf numFmtId="0" fontId="0" fillId="0" borderId="0" xfId="0" applyFill="1" applyBorder="1" applyAlignment="1">
      <alignment horizontal="left" vertical="top" wrapText="1"/>
    </xf>
    <xf numFmtId="0" fontId="0" fillId="0" borderId="30" xfId="0" applyBorder="1" applyAlignment="1">
      <alignment horizontal="center"/>
    </xf>
    <xf numFmtId="0" fontId="0" fillId="0" borderId="32" xfId="0" applyBorder="1" applyAlignment="1">
      <alignment horizontal="center"/>
    </xf>
    <xf numFmtId="0" fontId="0" fillId="0" borderId="4" xfId="0" applyBorder="1" applyAlignment="1" applyProtection="1">
      <alignment horizontal="center"/>
      <protection locked="0"/>
    </xf>
    <xf numFmtId="0" fontId="10" fillId="0" borderId="0" xfId="0" applyFont="1" applyBorder="1" applyAlignment="1">
      <alignment horizontal="left"/>
    </xf>
    <xf numFmtId="0" fontId="1" fillId="0" borderId="4" xfId="0" applyFont="1" applyBorder="1" applyAlignment="1" applyProtection="1">
      <alignment horizontal="left"/>
    </xf>
    <xf numFmtId="0" fontId="1" fillId="0" borderId="31" xfId="0" applyFont="1" applyBorder="1" applyAlignment="1" applyProtection="1">
      <alignment horizontal="left"/>
    </xf>
    <xf numFmtId="0" fontId="0" fillId="0" borderId="31" xfId="0" applyBorder="1" applyAlignment="1">
      <alignment horizontal="center"/>
    </xf>
    <xf numFmtId="0" fontId="0" fillId="0" borderId="0" xfId="0" applyBorder="1" applyAlignment="1">
      <alignment horizontal="left"/>
    </xf>
    <xf numFmtId="0" fontId="17" fillId="0" borderId="0" xfId="2" applyFont="1" applyBorder="1" applyAlignment="1" applyProtection="1">
      <alignment horizontal="left"/>
    </xf>
    <xf numFmtId="0" fontId="0" fillId="0" borderId="0" xfId="0" applyBorder="1" applyAlignment="1">
      <alignment horizontal="left" wrapText="1"/>
    </xf>
    <xf numFmtId="0" fontId="1" fillId="0" borderId="0" xfId="0" applyFont="1" applyBorder="1" applyAlignment="1">
      <alignment horizontal="left" wrapText="1"/>
    </xf>
    <xf numFmtId="0" fontId="21" fillId="0" borderId="0" xfId="0" applyFont="1" applyBorder="1" applyAlignment="1" applyProtection="1">
      <alignment horizontal="left"/>
      <protection locked="0"/>
    </xf>
    <xf numFmtId="0" fontId="21" fillId="0" borderId="4" xfId="0" applyFont="1" applyBorder="1" applyAlignment="1" applyProtection="1">
      <alignment horizontal="left"/>
      <protection locked="0"/>
    </xf>
    <xf numFmtId="0" fontId="21" fillId="0" borderId="0" xfId="0" applyFont="1" applyBorder="1" applyAlignment="1" applyProtection="1">
      <alignment horizontal="left"/>
    </xf>
    <xf numFmtId="0" fontId="21" fillId="0" borderId="4" xfId="0" applyFont="1" applyBorder="1" applyAlignment="1" applyProtection="1">
      <alignment horizontal="left"/>
    </xf>
    <xf numFmtId="0" fontId="0" fillId="0" borderId="4" xfId="0" applyBorder="1" applyAlignment="1">
      <alignment horizontal="center"/>
    </xf>
  </cellXfs>
  <cellStyles count="4">
    <cellStyle name="Currency" xfId="1" builtinId="4"/>
    <cellStyle name="Hyperlink" xfId="2" builtinId="8"/>
    <cellStyle name="Normal" xfId="0" builtinId="0"/>
    <cellStyle name="Normal_B" xfId="3" xr:uid="{6E0B5D41-D636-420D-B78D-4D050AF66778}"/>
  </cellStyles>
  <dxfs count="3">
    <dxf>
      <border>
        <bottom style="thin">
          <color indexed="64"/>
        </bottom>
      </border>
    </dxf>
    <dxf>
      <border>
        <bottom style="thin">
          <color indexed="64"/>
        </bottom>
      </border>
    </dxf>
    <dxf>
      <border>
        <bottom style="thin">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DDEE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d:schema xmlns:xsd="http://www.w3.org/2001/XMLSchema" xmlns="">
      <xsd:element nillable="true" name="FinancialUpdate8609">
        <xsd:complexType>
          <xsd:sequence minOccurs="0">
            <xsd:element minOccurs="0" nillable="true" type="xsd:string" name="ApplicationNumber" form="unqualified"/>
            <xsd:element minOccurs="0" nillable="true" name="FinancialUpdate8609_ApplicantInformation" form="unqualified">
              <xsd:complexType>
                <xsd:sequence minOccurs="0">
                  <xsd:element minOccurs="0" nillable="true" type="xsd:string" name="ApplicationNumber" form="unqualified"/>
                  <xsd:element minOccurs="0" nillable="true" type="xsd:string" name="Sponsor" form="unqualified"/>
                  <xsd:element minOccurs="0" nillable="true" type="xsd:string" name="Owner" form="unqualified"/>
                  <xsd:element minOccurs="0" nillable="true" type="xsd:string" name="OwnerAddress" form="unqualified"/>
                  <xsd:element minOccurs="0" nillable="true" type="xsd:string" name="OwnerCity" form="unqualified"/>
                  <xsd:element minOccurs="0" nillable="true" type="xsd:string" name="OwnerState" form="unqualified"/>
                  <xsd:element minOccurs="0" nillable="true" type="xsd:string" name="OwnerZip" form="unqualified"/>
                  <xsd:element minOccurs="0" nillable="true" type="xsd:string" name="OwnerTIN" form="unqualified"/>
                  <xsd:element minOccurs="0" nillable="true" type="xsd:string" name="ProjectName" form="unqualified"/>
                  <xsd:element minOccurs="0" nillable="true" type="xsd:string" name="Program" form="unqualified"/>
                  <xsd:element minOccurs="0" nillable="true" type="xsd:string" name="AllocationType" form="unqualified"/>
                  <xsd:element minOccurs="0" nillable="true" type="xsd:string" name="CarryoverAllocationAmount" form="unqualified"/>
                </xsd:sequence>
              </xsd:complexType>
            </xsd:element>
            <xsd:element minOccurs="0" nillable="true" name="FinancialUpdate8609_ContactInformation" form="unqualified">
              <xsd:complexType>
                <xsd:sequence minOccurs="0">
                  <xsd:element minOccurs="0" nillable="true" type="xsd:string" name="ApplicationNumber" form="unqualified"/>
                  <xsd:element minOccurs="0" nillable="true" type="xsd:string" name="ContactName" form="unqualified"/>
                  <xsd:element minOccurs="0" nillable="true" type="xsd:string" name="ContactPhone" form="unqualified"/>
                  <xsd:element minOccurs="0" nillable="true" type="xsd:string" name="ContactEmail" form="unqualified"/>
                </xsd:sequence>
              </xsd:complexType>
            </xsd:element>
            <xsd:element minOccurs="0" nillable="true" name="FinancialUpdate8609_SyndicatorInformation" form="unqualified">
              <xsd:complexType>
                <xsd:sequence minOccurs="0">
                  <xsd:element minOccurs="0" nillable="true" type="xsd:string" name="ApplicationNumber" form="unqualified"/>
                  <xsd:element minOccurs="0" nillable="true" type="xsd:string" name="SyndicatorName" form="unqualified"/>
                  <xsd:element minOccurs="0" nillable="true" type="xsd:string" name="SyndicatorAddress" form="unqualified"/>
                  <xsd:element minOccurs="0" nillable="true" type="xsd:string" name="SyndicatorCity" form="unqualified"/>
                  <xsd:element minOccurs="0" nillable="true" type="xsd:string" name="SyndicatorState" form="unqualified"/>
                  <xsd:element minOccurs="0" nillable="true" type="xsd:string" name="SyndicatorZip" form="unqualified"/>
                  <xsd:element minOccurs="0" nillable="true" type="xsd:string" name="SyndicatorContact" form="unqualified"/>
                  <xsd:element minOccurs="0" nillable="true" type="xsd:string" name="SyndicatorPhone" form="unqualified"/>
                  <xsd:element minOccurs="0" nillable="true" type="xsd:string" name="SyndicatorEmail" form="unqualified"/>
                </xsd:sequence>
              </xsd:complexType>
            </xsd:element>
            <xsd:element minOccurs="0" nillable="true" name="FinancialUpdate8609_CPAInformation" form="unqualified">
              <xsd:complexType>
                <xsd:sequence minOccurs="0">
                  <xsd:element minOccurs="0" nillable="true" type="xsd:string" name="ApplicationNumber" form="unqualified"/>
                  <xsd:element minOccurs="0" nillable="true" type="xsd:string" name="CPAEntity" form="unqualified"/>
                  <xsd:element minOccurs="0" nillable="true" type="xsd:string" name="CPAFirstName" form="unqualified"/>
                  <xsd:element minOccurs="0" nillable="true" type="xsd:string" name="CPALastName" form="unqualified"/>
                  <xsd:element minOccurs="0" nillable="true" type="xsd:string" name="CPAAddress" form="unqualified"/>
                  <xsd:element minOccurs="0" nillable="true" type="xsd:string" name="CPACity" form="unqualified"/>
                  <xsd:element minOccurs="0" nillable="true" type="xsd:string" name="CPAState" form="unqualified"/>
                  <xsd:element minOccurs="0" nillable="true" type="xsd:string" name="CPAZip" form="unqualified"/>
                  <xsd:element minOccurs="0" nillable="true" type="xsd:string" name="CPAPhone" form="unqualified"/>
                  <xsd:element minOccurs="0" nillable="true" type="xsd:string" name="CPAEmail" form="unqualified"/>
                </xsd:sequence>
              </xsd:complexType>
            </xsd:element>
            <xsd:element minOccurs="0" nillable="true" name="FinancialUpdate8609_BuildingInformation" form="unqualified">
              <xsd:complexType>
                <xsd:sequence minOccurs="0">
                  <xsd:element minOccurs="0" nillable="true" name="FinancialUpdate8609_BuildingInfo1"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2"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3"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4"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5"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6"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7"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8"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9"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10"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11"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12"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13"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14"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15"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16"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17"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18"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19"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element minOccurs="0" nillable="true" name="FinancialUpdate8609_BuildingInfo20" form="unqualified">
                    <xsd:complexType>
                      <xsd:sequence minOccurs="0">
                        <xsd:element minOccurs="0" nillable="true" type="xsd:string" name="ApplicationNumber" form="unqualified"/>
                        <xsd:element minOccurs="0" nillable="true" type="xsd:string" name="BIN" form="unqualified"/>
                        <xsd:element minOccurs="0" nillable="true" type="xsd:string" name="BuildingPHN" form="unqualified"/>
                        <xsd:element minOccurs="0" nillable="true" type="xsd:string" name="BuildingStreet" form="unqualified"/>
                        <xsd:element minOccurs="0" nillable="true" type="xsd:string" name="BuildingCity" form="unqualified"/>
                        <xsd:element minOccurs="0" nillable="true" type="xsd:string" name="BuildingZip" form="unqualified"/>
                        <xsd:element minOccurs="0" nillable="true" type="xsd:string" name="BuildingBoro" form="unqualified"/>
                        <xsd:element minOccurs="0" nillable="true" type="xsd:string" name="BuildingBlock" form="unqualified"/>
                        <xsd:element minOccurs="0" nillable="true" type="xsd:string" name="BuildingLot" form="unqualified"/>
                        <xsd:element minOccurs="0" nillable="true" type="xsd:string" name="BuildingPISAcquisition" form="unqualified"/>
                        <xsd:element minOccurs="0" nillable="true" type="xsd:string" name="BuildingPISRehab" form="unqualified"/>
                        <xsd:element minOccurs="0" nillable="true" type="xsd:string" name="BuildingTCODate" form="unqualified"/>
                        <xsd:element minOccurs="0" nillable="true" type="xsd:string" name="BuildingRentUpStatus" form="unqualified"/>
                      </xsd:sequence>
                    </xsd:complexType>
                  </xsd:element>
                </xsd:sequence>
              </xsd:complexType>
            </xsd:element>
            <xsd:element minOccurs="0" nillable="true" name="FinancialUpdate8609_DevelopmentBudget" form="unqualified">
              <xsd:complexType>
                <xsd:sequence minOccurs="0">
                  <xsd:element minOccurs="0" nillable="true" name="FinancialUpdate8609_Dev_Budget_Building1" form="unqualified">
                    <xsd:complexType>
                      <xsd:sequence minOccurs="0">
                        <xsd:element minOccurs="0" nillable="true" name="FinancialUpdate8609_Dev_Budget_Building1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2" form="unqualified">
                    <xsd:complexType>
                      <xsd:sequence minOccurs="0">
                        <xsd:element minOccurs="0" nillable="true" name="FinancialUpdate8609_Dev_Budget_Building2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2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2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3" form="unqualified">
                    <xsd:complexType>
                      <xsd:sequence minOccurs="0">
                        <xsd:element minOccurs="0" nillable="true" name="FinancialUpdate8609_Dev_Budget_Building3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3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3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4" form="unqualified">
                    <xsd:complexType>
                      <xsd:sequence minOccurs="0">
                        <xsd:element minOccurs="0" nillable="true" name="FinancialUpdate8609_Dev_Budget_Building4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4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4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5" form="unqualified">
                    <xsd:complexType>
                      <xsd:sequence minOccurs="0">
                        <xsd:element minOccurs="0" nillable="true" name="FinancialUpdate8609_Dev_Budget_Building5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5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5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6" form="unqualified">
                    <xsd:complexType>
                      <xsd:sequence minOccurs="0">
                        <xsd:element minOccurs="0" nillable="true" name="FinancialUpdate8609_Dev_Budget_Building6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6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6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7" form="unqualified">
                    <xsd:complexType>
                      <xsd:sequence minOccurs="0">
                        <xsd:element minOccurs="0" nillable="true" name="FinancialUpdate8609_Dev_Budget_Building7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7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7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8" form="unqualified">
                    <xsd:complexType>
                      <xsd:sequence minOccurs="0">
                        <xsd:element minOccurs="0" nillable="true" name="FinancialUpdate8609_Dev_Budget_Building8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8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8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9" form="unqualified">
                    <xsd:complexType>
                      <xsd:sequence minOccurs="0">
                        <xsd:element minOccurs="0" nillable="true" name="FinancialUpdate8609_Dev_Budget_Building9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9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9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10" form="unqualified">
                    <xsd:complexType>
                      <xsd:sequence minOccurs="0">
                        <xsd:element minOccurs="0" nillable="true" name="FinancialUpdate8609_Dev_Budget_Building10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0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0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11" form="unqualified">
                    <xsd:complexType>
                      <xsd:sequence minOccurs="0">
                        <xsd:element minOccurs="0" nillable="true" name="FinancialUpdate8609_Dev_Budget_Building11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1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1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12" form="unqualified">
                    <xsd:complexType>
                      <xsd:sequence minOccurs="0">
                        <xsd:element minOccurs="0" nillable="true" name="FinancialUpdate8609_Dev_Budget_Building12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2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2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13" form="unqualified">
                    <xsd:complexType>
                      <xsd:sequence minOccurs="0">
                        <xsd:element minOccurs="0" nillable="true" name="FinancialUpdate8609_Dev_Budget_Building13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3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3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14" form="unqualified">
                    <xsd:complexType>
                      <xsd:sequence minOccurs="0">
                        <xsd:element minOccurs="0" nillable="true" name="FinancialUpdate8609_Dev_Budget_Building14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4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4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15" form="unqualified">
                    <xsd:complexType>
                      <xsd:sequence minOccurs="0">
                        <xsd:element minOccurs="0" nillable="true" name="FinancialUpdate8609_Dev_Budget_Building15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5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5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16" form="unqualified">
                    <xsd:complexType>
                      <xsd:sequence minOccurs="0">
                        <xsd:element minOccurs="0" nillable="true" name="FinancialUpdate8609_Dev_Budget_Building16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6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6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17" form="unqualified">
                    <xsd:complexType>
                      <xsd:sequence minOccurs="0">
                        <xsd:element minOccurs="0" nillable="true" name="FinancialUpdate8609_Dev_Budget_Building17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7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7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18" form="unqualified">
                    <xsd:complexType>
                      <xsd:sequence minOccurs="0">
                        <xsd:element minOccurs="0" nillable="true" name="FinancialUpdate8609_Dev_Budget_Building18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8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8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19" form="unqualified">
                    <xsd:complexType>
                      <xsd:sequence minOccurs="0">
                        <xsd:element minOccurs="0" nillable="true" name="FinancialUpdate8609_Dev_Budget_Building19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9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19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Building20" form="unqualified">
                    <xsd:complexType>
                      <xsd:sequence minOccurs="0">
                        <xsd:element minOccurs="0" nillable="true" name="FinancialUpdate8609_Dev_Budget_Building20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20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Building20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element minOccurs="0" nillable="true" name="FinancialUpdate8609_Dev_Budget_Project_Summary" form="unqualified">
                    <xsd:complexType>
                      <xsd:sequence minOccurs="0">
                        <xsd:element minOccurs="0" nillable="true" name="FinancialUpdate8609_Dev_Budget_Project_Summary_Total_Cost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Project_Summary_Acquisition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element minOccurs="0" nillable="true" name="FinancialUpdate8609_Dev_Budget_Project_Summary_Rehab_Basis" form="unqualified">
                          <xsd:complexType>
                            <xsd:sequence minOccurs="0">
                              <xsd:element minOccurs="0" nillable="true" type="xsd:string" name="ApplicationNumber" form="unqualified"/>
                              <xsd:element minOccurs="0" nillable="true" type="xsd:string" name="BIN" form="unqualified"/>
                              <xsd:element minOccurs="0" nillable="true" type="xsd:string" name="Land_Acquisition" form="unqualified"/>
                              <xsd:element minOccurs="0" nillable="true" type="xsd:string" name="Building_Acquisition" form="unqualified"/>
                              <xsd:element minOccurs="0" nillable="true" type="xsd:string" name="Contractor_Price" form="unqualified"/>
                              <xsd:element minOccurs="0" nillable="true" type="xsd:string" name="Furnishings" form="unqualified"/>
                              <xsd:element minOccurs="0" nillable="true" type="xsd:string" name="Hard_Cost_Other_Description1" form="unqualified"/>
                              <xsd:element minOccurs="0" nillable="true" type="xsd:string" name="Architect" form="unqualified"/>
                              <xsd:element minOccurs="0" nillable="true" type="xsd:string" name="Owners_Legal" form="unqualified"/>
                              <xsd:element minOccurs="0" nillable="true" type="xsd:string" name="Development_Consultant" form="unqualified"/>
                              <xsd:element minOccurs="0" nillable="true" type="xsd:string" name="J51_421a_421b_Filing_Fees" form="unqualified"/>
                              <xsd:element minOccurs="0" nillable="true" type="xsd:string" name="Construction_Interest" form="unqualified"/>
                              <xsd:element minOccurs="0" nillable="true" type="xsd:string" name="Real_Estate_Taxes" form="unqualified"/>
                              <xsd:element minOccurs="0" nillable="true" type="xsd:string" name="Water_Sewer" form="unqualified"/>
                              <xsd:element minOccurs="0" nillable="true" type="xsd:string" name="Title_Insurance" form="unqualified"/>
                              <xsd:element minOccurs="0" nillable="true" type="xsd:string" name="Constr_Insurance" form="unqualified"/>
                              <xsd:element minOccurs="0" nillable="true" type="xsd:string" name="License_Agreement_Insurance" form="unqualified"/>
                              <xsd:element minOccurs="0" nillable="true" type="xsd:string" name="Leasing_Marketing_Expense" form="unqualified"/>
                              <xsd:element minOccurs="0" nillable="true" type="xsd:string" name="Lease_Up_Period_Expense" form="unqualified"/>
                              <xsd:element minOccurs="0" nillable="true" type="xsd:string" name="Working_Capital" form="unqualified"/>
                              <xsd:element minOccurs="0" nillable="true" type="xsd:string" name="Survey_Environmental_Reports" form="unqualified"/>
                              <xsd:element minOccurs="0" nillable="true" type="xsd:string" name="Loan_Commitment_Fees" form="unqualified"/>
                              <xsd:element minOccurs="0" nillable="true" type="xsd:string" name="Relocation" form="unqualified"/>
                              <xsd:element minOccurs="0" nillable="true" type="xsd:string" name="NPHDFC_Administration_Fee" form="unqualified"/>
                              <xsd:element minOccurs="0" nillable="true" type="xsd:string" name="Project_Supervision" form="unqualified"/>
                              <xsd:element minOccurs="0" nillable="true" type="xsd:string" name="Tax_Credit_Allocation_Fee" form="unqualified"/>
                              <xsd:element minOccurs="0" nillable="true" type="xsd:string" name="Bond_Fees_Cost_of_Issuance_Fee" form="unqualified"/>
                              <xsd:element minOccurs="0" nillable="true" type="xsd:string" name="Letter_of_Credit_Fee" form="unqualified"/>
                              <xsd:element minOccurs="0" nillable="true" type="xsd:string" name="Interest_Rate_Cap" form="unqualified"/>
                              <xsd:element minOccurs="0" nillable="true" type="xsd:string" name="Bank_Engineering_Fee" form="unqualified"/>
                              <xsd:element minOccurs="0" nillable="true" type="xsd:string" name="NYS_Transfer_Tax" form="unqualified"/>
                              <xsd:element minOccurs="0" nillable="true" type="xsd:string" name="Soft_Cost_Other_Description1" form="unqualified"/>
                              <xsd:element minOccurs="0" nillable="true" type="xsd:string" name="Soft_Cost_Other_Description2" form="unqualified"/>
                              <xsd:element minOccurs="0" nillable="true" type="xsd:string" name="Soft_Cost_Other_Description3" form="unqualified"/>
                              <xsd:element minOccurs="0" nillable="true" type="xsd:string" name="Soft_Cost_Other_Description4" form="unqualified"/>
                              <xsd:element minOccurs="0" nillable="true" type="xsd:string" name="Developer_Financing_or_Equity" form="unqualified"/>
                              <xsd:element minOccurs="0" nillable="true" type="xsd:string" name="Deferred_Developer_Fee" form="unqualified"/>
                              <xsd:element minOccurs="0" nillable="true" type="xsd:string" name="Syndicator_Fee_and_Overhead" form="unqualified"/>
                              <xsd:element minOccurs="0" nillable="true" type="xsd:string" name="LP_Upper_Tier_Reserves" form="unqualified"/>
                              <xsd:element minOccurs="0" nillable="true" type="xsd:string" name="Tax_Credit_Consultant" form="unqualified"/>
                              <xsd:element minOccurs="0" nillable="true" type="xsd:string" name="Tax_Opinion" form="unqualified"/>
                              <xsd:element minOccurs="0" nillable="true" type="xsd:string" name="Accounting_Cost_Certification" form="unqualified"/>
                              <xsd:element minOccurs="0" nillable="true" type="xsd:string" name="Partnership_Management_Fee" form="unqualified"/>
                              <xsd:element minOccurs="0" nillable="true" type="xsd:string" name="Partnership_Publication" form="unqualified"/>
                              <xsd:element minOccurs="0" nillable="true" type="xsd:string" name="Bridge_Loan_Fees_and_Interest" form="unqualified"/>
                              <xsd:element minOccurs="0" nillable="true" type="xsd:string" name="Partnership_Organization_Legal" form="unqualified"/>
                              <xsd:element minOccurs="0" nillable="true" type="xsd:string" name="Syndication_Expense_Other_Description1" form="unqualified"/>
                              <xsd:element minOccurs="0" nillable="true" type="xsd:string" name="Operating_Reserve" form="unqualified"/>
                              <xsd:element minOccurs="0" nillable="true" type="xsd:string" name="Social_Service_Reserves" form="unqualified"/>
                              <xsd:element minOccurs="0" nillable="true" type="xsd:string" name="Reserve_Other_Description1" form="unqualified"/>
                            </xsd:sequence>
                          </xsd:complexType>
                        </xsd:element>
                      </xsd:sequence>
                    </xsd:complexType>
                  </xsd:element>
                </xsd:sequence>
              </xsd:complexType>
            </xsd:element>
            <xsd:element minOccurs="0" nillable="true" name="FinancialUpdate8609_UnitDistribution" form="unqualified">
              <xsd:complexType>
                <xsd:sequence minOccurs="0">
                  <xsd:element minOccurs="0" nillable="true" name="FinancialUpdate8609_UnitDistribution_Building1"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2"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3"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4"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5"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6"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7"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8"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9"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10"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11"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12"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13"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14"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15"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16"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17"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18"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19"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element minOccurs="0" nillable="true" name="FinancialUpdate8609_UnitDistribution_Building20" form="unqualified">
                    <xsd:complexType>
                      <xsd:sequence minOccurs="0">
                        <xsd:element minOccurs="0" nillable="true" type="xsd:string" name="ApplicationNumber" form="unqualified"/>
                        <xsd:element minOccurs="0" nillable="true" type="xsd:string" name="BIN" form="unqualified"/>
                        <xsd:element minOccurs="0" nillable="true" type="xsd:string" name="Super_Unit" form="unqualified"/>
                        <xsd:element minOccurs="0" nillable="true" type="xsd:string" name="AMI_30_or_Less_BR_0" form="unqualified"/>
                        <xsd:element minOccurs="0" nillable="true" type="xsd:string" name="AMI_30_or_Less_BR_1" form="unqualified"/>
                        <xsd:element minOccurs="0" nillable="true" type="xsd:string" name="AMI_30_or_Less_BR_2" form="unqualified"/>
                        <xsd:element minOccurs="0" nillable="true" type="xsd:string" name="AMI_30_or_Less_BR_3" form="unqualified"/>
                        <xsd:element minOccurs="0" nillable="true" type="xsd:string" name="AMI_30_or_Less_BR_4" form="unqualified"/>
                        <xsd:element minOccurs="0" nillable="true" type="xsd:string" name="AMI_31to40_BR_0" form="unqualified"/>
                        <xsd:element minOccurs="0" nillable="true" type="xsd:string" name="AMI_31to40_BR_1" form="unqualified"/>
                        <xsd:element minOccurs="0" nillable="true" type="xsd:string" name="AMI_31to40_BR_2" form="unqualified"/>
                        <xsd:element minOccurs="0" nillable="true" type="xsd:string" name="AMI_31to40_BR_3" form="unqualified"/>
                        <xsd:element minOccurs="0" nillable="true" type="xsd:string" name="AMI_31to40_BR_4" form="unqualified"/>
                        <xsd:element minOccurs="0" nillable="true" type="xsd:string" name="AMI_41to50_BR_0" form="unqualified"/>
                        <xsd:element minOccurs="0" nillable="true" type="xsd:string" name="AMI_41to50_BR_1" form="unqualified"/>
                        <xsd:element minOccurs="0" nillable="true" type="xsd:string" name="AMI_41to50_BR_2" form="unqualified"/>
                        <xsd:element minOccurs="0" nillable="true" type="xsd:string" name="AMI_41to50_BR_3" form="unqualified"/>
                        <xsd:element minOccurs="0" nillable="true" type="xsd:string" name="AMI_41to50_BR_4" form="unqualified"/>
                        <xsd:element minOccurs="0" nillable="true" type="xsd:string" name="AMI_51to60_BR_0" form="unqualified"/>
                        <xsd:element minOccurs="0" nillable="true" type="xsd:string" name="AMI_51to60_BR_1" form="unqualified"/>
                        <xsd:element minOccurs="0" nillable="true" type="xsd:string" name="AMI_51to60_BR_2" form="unqualified"/>
                        <xsd:element minOccurs="0" nillable="true" type="xsd:string" name="AMI_51to60_BR_3" form="unqualified"/>
                        <xsd:element minOccurs="0" nillable="true" type="xsd:string" name="AMI_51to60_BR_4" form="unqualified"/>
                        <xsd:element minOccurs="0" nillable="true" type="xsd:string" name="Greater_Than_60_AMI_BR_0" form="unqualified"/>
                        <xsd:element minOccurs="0" nillable="true" type="xsd:string" name="Greater_Than_60_AMI_BR_1" form="unqualified"/>
                        <xsd:element minOccurs="0" nillable="true" type="xsd:string" name="Greater_Than_60_AMI_BR_2" form="unqualified"/>
                        <xsd:element minOccurs="0" nillable="true" type="xsd:string" name="Greater_Than_60_AMI_BR_3" form="unqualified"/>
                        <xsd:element minOccurs="0" nillable="true" type="xsd:string" name="Greater_Than_60_AMI_BR_4" form="unqualified"/>
                      </xsd:sequence>
                    </xsd:complexType>
                  </xsd:element>
                </xsd:sequence>
              </xsd:complexType>
            </xsd:element>
            <xsd:element minOccurs="0" nillable="true" name="FinancialUpdate8609_Unit_SQ_FT" form="unqualified">
              <xsd:complexType>
                <xsd:sequence minOccurs="0">
                  <xsd:element minOccurs="0" nillable="true" name="FinancialUpdate8609_Unit_SQ_FT_Building1"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2"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3"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4"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5"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6"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7"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8"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9"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10"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11"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12"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13"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14"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15"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16"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17"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18"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19"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element minOccurs="0" nillable="true" name="FinancialUpdate8609_Unit_SQ_FT_Building20" form="unqualified">
                    <xsd:complexType>
                      <xsd:sequence minOccurs="0">
                        <xsd:element minOccurs="0" nillable="true" type="xsd:string" name="ApplicationNumber" form="unqualified"/>
                        <xsd:element minOccurs="0" nillable="true" type="xsd:string" name="BIN" form="unqualified"/>
                        <xsd:element minOccurs="0" nillable="true" type="xsd:string" name="Credit_Eligible_Sq_Ft" form="unqualified"/>
                        <xsd:element minOccurs="0" nillable="true" type="xsd:string" name="Other_Resid_Rental_Sq_Ft" form="unqualified"/>
                        <xsd:element minOccurs="0" nillable="true" type="xsd:string" name="Total_Resid_Rental_Sq_Ft" form="unqualified"/>
                        <xsd:element minOccurs="0" nillable="true" type="xsd:string" name="Non_Rent_paying_Super_Sq_Ft" form="unqualified"/>
                        <xsd:element minOccurs="0" nillable="true" type="xsd:string" name="Total_Residential_Sq_Ft" form="unqualified"/>
                        <xsd:element minOccurs="0" nillable="true" type="xsd:string" name="Commercial_Sq_Ft" form="unqualified"/>
                      </xsd:sequence>
                    </xsd:complexType>
                  </xsd:element>
                </xsd:sequence>
              </xsd:complexType>
            </xsd:element>
            <xsd:element minOccurs="0" nillable="true" name="FinancialUpdate8609_Unit_FinancialUpdate8609_Applicable_Fraction" form="unqualified">
              <xsd:complexType>
                <xsd:sequence minOccurs="0">
                  <xsd:element minOccurs="0" nillable="true" name="FinancialUpdate8609_Applicable_Fraction_Bldg1"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2"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3"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4"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5"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6"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7"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8"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9"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10"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11"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12"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13"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14"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15"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16"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17"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18"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19"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element minOccurs="0" nillable="true" name="FinancialUpdate8609_Applicable_Fraction_Bldg20" form="unqualified">
                    <xsd:complexType>
                      <xsd:sequence minOccurs="0">
                        <xsd:element minOccurs="0" nillable="true" type="xsd:string" name="ApplicationNumber" form="unqualified"/>
                        <xsd:element minOccurs="0" nillable="true" type="xsd:string" name="BIN" form="unqualified"/>
                        <xsd:element minOccurs="0" nillable="true" type="xsd:string" name="App_Fraction_Per_Units" form="unqualified"/>
                        <xsd:element minOccurs="0" nillable="true" type="xsd:string" name="App_Fraction_Per_SQFT" form="unqualified"/>
                        <xsd:element minOccurs="0" nillable="true" type="xsd:string" name="App_Fraction_Building" form="unqualified"/>
                      </xsd:sequence>
                    </xsd:complexType>
                  </xsd:element>
                </xsd:sequence>
              </xsd:complexType>
            </xsd:element>
            <xsd:element minOccurs="0" nillable="true" name="FinancialUpdate8609_Project_Equity" form="unqualified">
              <xsd:complexType>
                <xsd:sequence minOccurs="0">
                  <xsd:element minOccurs="0" nillable="true" type="xsd:string" name="ApplicationNumber" form="unqualified"/>
                  <xsd:element minOccurs="0" nillable="true" type="xsd:string" name="GP_Equity_Contribution" form="unqualified"/>
                  <xsd:element minOccurs="0" nillable="true" type="xsd:string" name="Gross_Syndication_Equity" form="unqualified"/>
                  <xsd:element minOccurs="0" nillable="true" type="xsd:string" name="Equity_Payin_1" form="unqualified"/>
                  <xsd:element minOccurs="0" nillable="true" type="xsd:string" name="Equity_Payin_2" form="unqualified"/>
                  <xsd:element minOccurs="0" nillable="true" type="xsd:string" name="Equity_Payin_3" form="unqualified"/>
                  <xsd:element minOccurs="0" nillable="true" type="xsd:string" name="Equity_Payin_4" form="unqualified"/>
                  <xsd:element minOccurs="0" nillable="true" type="xsd:string" name="Equity_Payin_5" form="unqualified"/>
                  <xsd:element minOccurs="0" nillable="true" type="xsd:string" name="Equity_Payin_6" form="unqualified"/>
                  <xsd:element minOccurs="0" nillable="true" type="xsd:string" name="Equity_Payin_7" form="unqualified"/>
                  <xsd:element minOccurs="0" nillable="true" type="xsd:string" name="Equity_Payin_8" form="unqualified"/>
                  <xsd:element minOccurs="0" nillable="true" type="xsd:string" name="Equity_Payin_9" form="unqualified"/>
                  <xsd:element minOccurs="0" nillable="true" type="xsd:string" name="Equity_Payin_10" form="unqualified"/>
                  <xsd:element minOccurs="0" nillable="true" type="xsd:string" name="Equity_Payin_11" form="unqualified"/>
                  <xsd:element minOccurs="0" nillable="true" type="xsd:string" name="Equity_Payin_12" form="unqualified"/>
                  <xsd:element minOccurs="0" nillable="true" type="xsd:string" name="Equity_Payin_13" form="unqualified"/>
                  <xsd:element minOccurs="0" nillable="true" type="xsd:string" name="Equity_Payin_14" form="unqualified"/>
                  <xsd:element minOccurs="0" nillable="true" type="xsd:string" name="Total_Net_Equity" form="unqualified"/>
                  <xsd:element minOccurs="0" nillable="true" type="xsd:string" name="Milestone1" form="unqualified"/>
                  <xsd:element minOccurs="0" nillable="true" type="xsd:string" name="Milestone2" form="unqualified"/>
                  <xsd:element minOccurs="0" nillable="true" type="xsd:string" name="Milestone3" form="unqualified"/>
                  <xsd:element minOccurs="0" nillable="true" type="xsd:string" name="Milestone4" form="unqualified"/>
                  <xsd:element minOccurs="0" nillable="true" type="xsd:string" name="Milestone5" form="unqualified"/>
                  <xsd:element minOccurs="0" nillable="true" type="xsd:string" name="Milestone6" form="unqualified"/>
                  <xsd:element minOccurs="0" nillable="true" type="xsd:string" name="Milestone7" form="unqualified"/>
                  <xsd:element minOccurs="0" nillable="true" type="xsd:string" name="Milestone8" form="unqualified"/>
                  <xsd:element minOccurs="0" nillable="true" type="xsd:string" name="Milestone9" form="unqualified"/>
                  <xsd:element minOccurs="0" nillable="true" type="xsd:string" name="Milestone10" form="unqualified"/>
                  <xsd:element minOccurs="0" nillable="true" type="xsd:string" name="Milestone11" form="unqualified"/>
                  <xsd:element minOccurs="0" nillable="true" type="xsd:string" name="Milestone12" form="unqualified"/>
                  <xsd:element minOccurs="0" nillable="true" type="xsd:string" name="Milestone13" form="unqualified"/>
                  <xsd:element minOccurs="0" nillable="true" type="xsd:string" name="Milestone14" form="unqualified"/>
                </xsd:sequence>
              </xsd:complexType>
            </xsd:element>
            <xsd:element minOccurs="0" nillable="true" name="FinancialUpdate8609_Project_Operating_Budget" form="unqualified">
              <xsd:complexType>
                <xsd:sequence minOccurs="0">
                  <xsd:element minOccurs="0" nillable="true" type="xsd:string" name="ApplicationNumber" form="unqualified"/>
                  <xsd:element minOccurs="0" nillable="true" type="xsd:string" name="Gross_Residential_Income" form="unqualified"/>
                  <xsd:element minOccurs="0" nillable="true" type="xsd:string" name="Residential_Vacancy" form="unqualified"/>
                  <xsd:element minOccurs="0" nillable="true" type="xsd:string" name="Net_Residential_Income" form="unqualified"/>
                  <xsd:element minOccurs="0" nillable="true" type="xsd:string" name="Commercial_Income" form="unqualified"/>
                  <xsd:element minOccurs="0" nillable="true" type="xsd:string" name="Commercial_Vacancy" form="unqualified"/>
                  <xsd:element minOccurs="0" nillable="true" type="xsd:string" name="Ancillary_Income" form="unqualified"/>
                  <xsd:element minOccurs="0" nillable="true" type="xsd:string" name="Net_Commercial_and_Ancillary_Income" form="unqualified"/>
                  <xsd:element minOccurs="0" nillable="true" type="xsd:string" name="Real_Estate_Tax" form="unqualified"/>
                  <xsd:element minOccurs="0" nillable="true" type="xsd:string" name="Water_and_Sewer" form="unqualified"/>
                  <xsd:element minOccurs="0" nillable="true" type="xsd:string" name="Insurance" form="unqualified"/>
                  <xsd:element minOccurs="0" nillable="true" type="xsd:string" name="Salaries" form="unqualified"/>
                  <xsd:element minOccurs="0" nillable="true" type="xsd:string" name="Elevator" form="unqualified"/>
                  <xsd:element minOccurs="0" nillable="true" type="xsd:string" name="Cleaning-Exterminating" form="unqualified"/>
                  <xsd:element minOccurs="0" nillable="true" type="xsd:string" name="Heating" form="unqualified"/>
                  <xsd:element minOccurs="0" nillable="true" type="xsd:string" name="Gas" form="unqualified"/>
                  <xsd:element minOccurs="0" nillable="true" type="xsd:string" name="Electric" form="unqualified"/>
                  <xsd:element minOccurs="0" nillable="true" type="xsd:string" name="Painting" form="unqualified"/>
                  <xsd:element minOccurs="0" nillable="true" type="xsd:string" name="Repairs" form="unqualified"/>
                  <xsd:element minOccurs="0" nillable="true" type="xsd:string" name="Operating_Reserve_Contribution" form="unqualified"/>
                  <xsd:element minOccurs="0" nillable="true" type="xsd:string" name="Replacement_Reserve_Contribution" form="unqualified"/>
                  <xsd:element minOccurs="0" nillable="true" type="xsd:string" name="Legal-Accounting" form="unqualified"/>
                  <xsd:element minOccurs="0" nillable="true" type="xsd:string" name="Management_Fee" form="unqualified"/>
                  <xsd:element minOccurs="0" nillable="true" type="xsd:string" name="Partnership_Management_Fee" form="unqualified"/>
                  <xsd:element minOccurs="0" nillable="true" type="xsd:string" name="Other_Line_description1" form="unqualified"/>
                  <xsd:element minOccurs="0" nillable="true" type="xsd:string" name="Other_Line_Amount_1" form="unqualified"/>
                  <xsd:element minOccurs="0" nillable="true" type="xsd:string" name="Other_Line_description2" form="unqualified"/>
                  <xsd:element minOccurs="0" nillable="true" type="xsd:string" name="Other_Line_Amount_2" form="unqualified"/>
                  <xsd:element minOccurs="0" nillable="true" type="xsd:string" name="Total_Expense" form="unqualified"/>
                  <xsd:element minOccurs="0" nillable="true" type="xsd:string" name="Net_Operating_Income" form="unqualified"/>
                </xsd:sequence>
              </xsd:complexType>
            </xsd:element>
            <xsd:element minOccurs="0" nillable="true" name="FinancialUpdate8609_Cash_Flow_Data" form="unqualified">
              <xsd:complexType>
                <xsd:sequence minOccurs="0">
                  <xsd:element minOccurs="0" nillable="true" type="xsd:string" name="ApplicationNumber" form="unqualified"/>
                  <xsd:element minOccurs="0" nillable="true" type="xsd:string" name="PISYR_Residential_Income" form="unqualified"/>
                  <xsd:element minOccurs="0" nillable="true" type="xsd:string" name="PISYR_Vacancy" form="unqualified"/>
                  <xsd:element minOccurs="0" nillable="true" type="xsd:string" name="PISYR_Comml_Income" form="unqualified"/>
                  <xsd:element minOccurs="0" nillable="true" type="xsd:string" name="PISYR_Comml_Vacancy" form="unqualified"/>
                  <xsd:element minOccurs="0" nillable="true" type="xsd:string" name="PISYR_Ancillary_Income" form="unqualified"/>
                  <xsd:element minOccurs="0" nillable="true" type="xsd:string" name="PISYR_Total_Net_Income" form="unqualified"/>
                  <xsd:element minOccurs="0" nillable="true" type="xsd:string" name="PISYR_Operating_Expenses" form="unqualified"/>
                  <xsd:element minOccurs="0" nillable="true" type="xsd:string" name="PISYR_Net_Operating_Income" form="unqualified"/>
                  <xsd:element minOccurs="0" nillable="true" type="xsd:string" name="PISYR_Debt_Service" form="unqualified"/>
                  <xsd:element minOccurs="0" nillable="true" type="xsd:string" name="Other_Deduction_Description1" form="unqualified"/>
                  <xsd:element minOccurs="0" nillable="true" type="xsd:string" name="Other_Deduction_Description2" form="unqualified"/>
                  <xsd:element minOccurs="0" nillable="true" type="xsd:string" name="PISYR_Other_Deduction1" form="unqualified"/>
                  <xsd:element minOccurs="0" nillable="true" type="xsd:string" name="PISYR_Other_Deduction2" form="unqualified"/>
                  <xsd:element minOccurs="0" nillable="true" type="xsd:string" name="Debt_Service" form="unqualified"/>
                  <xsd:element minOccurs="0" nillable="true" type="xsd:string" name="Other_Deduction1" form="unqualified"/>
                  <xsd:element minOccurs="0" nillable="true" type="xsd:string" name="Other_Deduction2" form="unqualified"/>
                </xsd:sequence>
              </xsd:complexType>
            </xsd:element>
            <xsd:element minOccurs="0" nillable="true" name="FinancialUpdate8609_Construction_Financing_Summary" form="unqualified">
              <xsd:complexType>
                <xsd:sequence minOccurs="0">
                  <xsd:element minOccurs="0" nillable="true" type="xsd:string" name="ApplicationNumber"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Summary" form="unqualified">
              <xsd:complexType>
                <xsd:sequence minOccurs="0">
                  <xsd:element minOccurs="0" nillable="true" type="xsd:string" name="ApplicationNumber"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1"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1"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2"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2"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3"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3"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4"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4"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5"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5"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6"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6"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7"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7"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8"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8"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9"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9"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10"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10"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11"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11"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12"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12"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13"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13"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14"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14"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15"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15"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16"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16"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17"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17"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18"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18"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19"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19"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element minOccurs="0" nillable="true" name="FinancialUpdate8609_Construction_Financing_Bldg20"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Construction_Financing" form="unqualified"/>
                </xsd:sequence>
              </xsd:complexType>
            </xsd:element>
            <xsd:element minOccurs="0" nillable="true" name="FinancialUpdate8609_Permanent_Financing_Bldg20" form="unqualified">
              <xsd:complexType>
                <xsd:sequence minOccurs="0">
                  <xsd:element minOccurs="0" nillable="true" type="xsd:string" name="ApplicationNumber" form="unqualified"/>
                  <xsd:element minOccurs="0" nillable="true" type="xsd:string" name="BIN" form="unqualified"/>
                  <xsd:element minOccurs="0" nillable="true" type="xsd:string" name="HPD_Loan" form="unqualified"/>
                  <xsd:element minOccurs="0" nillable="true" type="xsd:string" name="HDC_Tax_Exempt_Bonds" form="unqualified"/>
                  <xsd:element minOccurs="0" nillable="true" type="xsd:string" name="HDC_Loan" form="unqualified"/>
                  <xsd:element minOccurs="0" nillable="true" type="xsd:string" name="Deferred_Developer_Fee" form="unqualified"/>
                  <xsd:element minOccurs="0" nillable="true" type="xsd:string" name="Other_Line_Description1" form="unqualified"/>
                  <xsd:element minOccurs="0" nillable="true" type="xsd:string" name="Other_Line_Description2" form="unqualified"/>
                  <xsd:element minOccurs="0" nillable="true" type="xsd:string" name="Other_Line_Description3" form="unqualified"/>
                  <xsd:element minOccurs="0" nillable="true" type="xsd:string" name="Other_Line_Description4" form="unqualified"/>
                  <xsd:element minOccurs="0" nillable="true" type="xsd:string" name="Other_Line_Description5" form="unqualified"/>
                  <xsd:element minOccurs="0" nillable="true" type="xsd:string" name="Other_Financing_Amount1" form="unqualified"/>
                  <xsd:element minOccurs="0" nillable="true" type="xsd:string" name="Other_Financing_Amount2" form="unqualified"/>
                  <xsd:element minOccurs="0" nillable="true" type="xsd:string" name="Other_Financing_Amount3" form="unqualified"/>
                  <xsd:element minOccurs="0" nillable="true" type="xsd:string" name="Other_Financing_Amount4" form="unqualified"/>
                  <xsd:element minOccurs="0" nillable="true" type="xsd:string" name="Other_Financing_Amount5" form="unqualified"/>
                  <xsd:element minOccurs="0" nillable="true" type="xsd:string" name="Total_Permanent_Financing" form="unqualified"/>
                </xsd:sequence>
              </xsd:complexType>
            </xsd:element>
          </xsd:sequence>
        </xsd:complexType>
      </xsd:element>
    </xsd:schema>
  </Schema>
  <Map ID="1" Name="FinancialUpdate8609_Map" RootElement="FinancialUpdate8609" SchemaID="Schema1" ShowImportExportValidationErrors="false" AutoFit="true" Append="false" PreserveSortAFLayout="true" PreserveFormat="true">
    <DataBinding FileBinding="true" ConnectionID="1" DataBindingLoadMode="1"/>
  </Map>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xmlMaps" Target="xmlMap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85725</xdr:rowOff>
    </xdr:from>
    <xdr:to>
      <xdr:col>1</xdr:col>
      <xdr:colOff>1447800</xdr:colOff>
      <xdr:row>6</xdr:row>
      <xdr:rowOff>9525</xdr:rowOff>
    </xdr:to>
    <xdr:pic>
      <xdr:nvPicPr>
        <xdr:cNvPr id="1035" name="Picture 1" descr="HPD Logo 2007 (Non-Edit)">
          <a:extLst>
            <a:ext uri="{FF2B5EF4-FFF2-40B4-BE49-F238E27FC236}">
              <a16:creationId xmlns:a16="http://schemas.microsoft.com/office/drawing/2014/main" id="{55F61579-76EC-420A-198F-45816D1E70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5325" y="85725"/>
          <a:ext cx="14097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0</xdr:row>
      <xdr:rowOff>38100</xdr:rowOff>
    </xdr:from>
    <xdr:to>
      <xdr:col>1</xdr:col>
      <xdr:colOff>1209675</xdr:colOff>
      <xdr:row>4</xdr:row>
      <xdr:rowOff>9525</xdr:rowOff>
    </xdr:to>
    <xdr:pic>
      <xdr:nvPicPr>
        <xdr:cNvPr id="2059" name="Picture 1" descr="HPD Logo 2007 (Non-Edit)">
          <a:extLst>
            <a:ext uri="{FF2B5EF4-FFF2-40B4-BE49-F238E27FC236}">
              <a16:creationId xmlns:a16="http://schemas.microsoft.com/office/drawing/2014/main" id="{D6DE8A6A-13B1-2DA6-ABD7-0D458AA93A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9125" y="38100"/>
          <a:ext cx="12001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71103D6E-1A2D-4E82-ACC7-9034C2692DBA}" r="D176" connectionId="1">
    <xmlCellPr id="1" xr6:uid="{00000000-0010-0000-0100-000001000000}" uniqueName="BIN">
      <xmlPr mapId="1" xpath="/FinancialUpdate8609/FinancialUpdate8609_BuildingInformation/FinancialUpdate8609_BuildingInfo1/BIN" xmlDataType="string"/>
    </xmlCellPr>
  </singleXmlCell>
  <singleXmlCell id="2" xr6:uid="{BB199A37-D3C5-4992-9DDD-16F41CA4662E}" r="E176" connectionId="1">
    <xmlCellPr id="1" xr6:uid="{00000000-0010-0000-0300-000001000000}" uniqueName="BuildingPHN">
      <xmlPr mapId="1" xpath="/FinancialUpdate8609/FinancialUpdate8609_BuildingInformation/FinancialUpdate8609_BuildingInfo1/BuildingPHN" xmlDataType="string"/>
    </xmlCellPr>
  </singleXmlCell>
  <singleXmlCell id="3" xr6:uid="{1A236379-4D14-47D7-99CB-E260F4DBF5A7}" r="F176" connectionId="1">
    <xmlCellPr id="1" xr6:uid="{00000000-0010-0000-0500-000001000000}" uniqueName="BuildingStreet">
      <xmlPr mapId="1" xpath="/FinancialUpdate8609/FinancialUpdate8609_BuildingInformation/FinancialUpdate8609_BuildingInfo1/BuildingStreet" xmlDataType="string"/>
    </xmlCellPr>
  </singleXmlCell>
  <singleXmlCell id="4" xr6:uid="{73C6850E-7DD4-4F46-B091-9CFF69EC0134}" r="G176" connectionId="1">
    <xmlCellPr id="1" xr6:uid="{00000000-0010-0000-0700-000001000000}" uniqueName="BuildingCity">
      <xmlPr mapId="1" xpath="/FinancialUpdate8609/FinancialUpdate8609_BuildingInformation/FinancialUpdate8609_BuildingInfo1/BuildingCity" xmlDataType="string"/>
    </xmlCellPr>
  </singleXmlCell>
  <singleXmlCell id="5" xr6:uid="{984D1409-D5FB-4118-A3B5-F9BB73E36933}" r="D177" connectionId="1">
    <xmlCellPr id="1" xr6:uid="{00000000-0010-0000-0900-000001000000}" uniqueName="BIN">
      <xmlPr mapId="1" xpath="/FinancialUpdate8609/FinancialUpdate8609_BuildingInformation/FinancialUpdate8609_BuildingInfo2/BIN" xmlDataType="string"/>
    </xmlCellPr>
  </singleXmlCell>
  <singleXmlCell id="6" xr6:uid="{DDA5A012-D7BB-4172-8F00-45A782BBC974}" r="E177" connectionId="1">
    <xmlCellPr id="1" xr6:uid="{00000000-0010-0000-0B00-000001000000}" uniqueName="BuildingPHN">
      <xmlPr mapId="1" xpath="/FinancialUpdate8609/FinancialUpdate8609_BuildingInformation/FinancialUpdate8609_BuildingInfo2/BuildingPHN" xmlDataType="string"/>
    </xmlCellPr>
  </singleXmlCell>
  <singleXmlCell id="7" xr6:uid="{DB0EFFAB-87E7-452C-B646-DEE36E635890}" r="F177" connectionId="1">
    <xmlCellPr id="1" xr6:uid="{00000000-0010-0000-0D00-000001000000}" uniqueName="BuildingStreet">
      <xmlPr mapId="1" xpath="/FinancialUpdate8609/FinancialUpdate8609_BuildingInformation/FinancialUpdate8609_BuildingInfo2/BuildingStreet" xmlDataType="string"/>
    </xmlCellPr>
  </singleXmlCell>
  <singleXmlCell id="8" xr6:uid="{08909273-D554-451B-B755-8A6F523AAB17}" r="G177" connectionId="1">
    <xmlCellPr id="1" xr6:uid="{00000000-0010-0000-0F00-000001000000}" uniqueName="BuildingCity">
      <xmlPr mapId="1" xpath="/FinancialUpdate8609/FinancialUpdate8609_BuildingInformation/FinancialUpdate8609_BuildingInfo2/BuildingCity" xmlDataType="string"/>
    </xmlCellPr>
  </singleXmlCell>
  <singleXmlCell id="9" xr6:uid="{042DE284-75E2-4575-B732-DA4E0367A146}" r="G4" connectionId="1">
    <xmlCellPr id="1" xr6:uid="{00000000-0010-0000-1100-000001000000}" uniqueName="ApplicationNumber">
      <xmlPr mapId="1" xpath="/FinancialUpdate8609/ApplicationNumber" xmlDataType="string"/>
    </xmlCellPr>
  </singleXmlCell>
  <singleXmlCell id="10" xr6:uid="{77A00B58-F111-4D62-8C26-E29376AD4B60}" r="C137" connectionId="1">
    <xmlCellPr id="1" xr6:uid="{00000000-0010-0000-1300-000001000000}" uniqueName="ApplicationNumber">
      <xmlPr mapId="1" xpath="/FinancialUpdate8609/FinancialUpdate8609_ApplicantInformation/ApplicationNumber" xmlDataType="string"/>
    </xmlCellPr>
  </singleXmlCell>
  <singleXmlCell id="12" xr6:uid="{AC4EC1AD-EEED-4FDB-820B-864D1E98D31E}" r="C139" connectionId="1">
    <xmlCellPr id="1" xr6:uid="{00000000-0010-0000-1500-000001000000}" uniqueName="Sponsor">
      <xmlPr mapId="1" xpath="/FinancialUpdate8609/FinancialUpdate8609_ApplicantInformation/Sponsor" xmlDataType="string"/>
    </xmlCellPr>
  </singleXmlCell>
  <singleXmlCell id="13" xr6:uid="{6F9E352B-9BD8-48A9-B7E7-4FF9AF3B11D9}" r="C140" connectionId="1">
    <xmlCellPr id="1" xr6:uid="{00000000-0010-0000-1700-000001000000}" uniqueName="Owner">
      <xmlPr mapId="1" xpath="/FinancialUpdate8609/FinancialUpdate8609_ApplicantInformation/Owner" xmlDataType="string"/>
    </xmlCellPr>
  </singleXmlCell>
  <singleXmlCell id="14" xr6:uid="{A990CC62-D976-49F8-8E4D-939ED9DB4019}" r="C141" connectionId="1">
    <xmlCellPr id="1" xr6:uid="{00000000-0010-0000-1900-000001000000}" uniqueName="OwnerAddress">
      <xmlPr mapId="1" xpath="/FinancialUpdate8609/FinancialUpdate8609_ApplicantInformation/OwnerAddress" xmlDataType="string"/>
    </xmlCellPr>
  </singleXmlCell>
  <singleXmlCell id="15" xr6:uid="{275FC68C-CB19-431F-B98C-A9B072773A86}" r="C142" connectionId="1">
    <xmlCellPr id="1" xr6:uid="{00000000-0010-0000-1B00-000001000000}" uniqueName="OwnerTIN">
      <xmlPr mapId="1" xpath="/FinancialUpdate8609/FinancialUpdate8609_ApplicantInformation/OwnerTIN" xmlDataType="string"/>
    </xmlCellPr>
  </singleXmlCell>
  <singleXmlCell id="16" xr6:uid="{A1B4CCAB-0515-4B93-B748-AA4E8978E335}" r="C143" connectionId="1">
    <xmlCellPr id="1" xr6:uid="{00000000-0010-0000-1D00-000001000000}" uniqueName="ProjectName">
      <xmlPr mapId="1" xpath="/FinancialUpdate8609/FinancialUpdate8609_ApplicantInformation/ProjectName" xmlDataType="string"/>
    </xmlCellPr>
  </singleXmlCell>
  <singleXmlCell id="17" xr6:uid="{E47F4B80-3882-482B-A563-9E2442D62847}" r="C144" connectionId="1">
    <xmlCellPr id="1" xr6:uid="{00000000-0010-0000-1F00-000001000000}" uniqueName="Program">
      <xmlPr mapId="1" xpath="/FinancialUpdate8609/FinancialUpdate8609_ApplicantInformation/Program" xmlDataType="string"/>
    </xmlCellPr>
  </singleXmlCell>
  <singleXmlCell id="18" xr6:uid="{0B0CB2F3-2603-49CC-9EAA-797F5527F26C}" r="C145" connectionId="1">
    <xmlCellPr id="1" xr6:uid="{00000000-0010-0000-2100-000001000000}" uniqueName="AllocationType">
      <xmlPr mapId="1" xpath="/FinancialUpdate8609/FinancialUpdate8609_ApplicantInformation/AllocationType" xmlDataType="string"/>
    </xmlCellPr>
  </singleXmlCell>
  <singleXmlCell id="19" xr6:uid="{B89C737B-3186-4B9A-A67D-0FE4DF5F1815}" r="K145" connectionId="1">
    <xmlCellPr id="1" xr6:uid="{00000000-0010-0000-2300-000001000000}" uniqueName="CarryoverAllocationAmount">
      <xmlPr mapId="1" xpath="/FinancialUpdate8609/FinancialUpdate8609_ApplicantInformation/CarryoverAllocationAmount" xmlDataType="string"/>
    </xmlCellPr>
  </singleXmlCell>
  <singleXmlCell id="20" xr6:uid="{A43A83B1-4599-44D7-BE15-FB37DD09856D}" r="F141" connectionId="1">
    <xmlCellPr id="1" xr6:uid="{00000000-0010-0000-2500-000001000000}" uniqueName="OwnerCity">
      <xmlPr mapId="1" xpath="/FinancialUpdate8609/FinancialUpdate8609_ApplicantInformation/OwnerCity" xmlDataType="string"/>
    </xmlCellPr>
  </singleXmlCell>
  <singleXmlCell id="21" xr6:uid="{553C2EFF-B1C9-49AB-90C8-B7C71E0B120A}" r="H141" connectionId="1">
    <xmlCellPr id="1" xr6:uid="{00000000-0010-0000-2700-000001000000}" uniqueName="OwnerState">
      <xmlPr mapId="1" xpath="/FinancialUpdate8609/FinancialUpdate8609_ApplicantInformation/OwnerState" xmlDataType="string"/>
    </xmlCellPr>
  </singleXmlCell>
  <singleXmlCell id="22" xr6:uid="{211652AD-CA78-470F-8325-29C7DFBEB371}" r="J141" connectionId="1">
    <xmlCellPr id="1" xr6:uid="{00000000-0010-0000-2900-000001000000}" uniqueName="OwnerZip">
      <xmlPr mapId="1" xpath="/FinancialUpdate8609/FinancialUpdate8609_ApplicantInformation/OwnerZip" xmlDataType="string"/>
    </xmlCellPr>
  </singleXmlCell>
  <singleXmlCell id="23" xr6:uid="{653C2F1F-2D4F-4B7B-92C9-A68F6048F81A}" r="C148" connectionId="1">
    <xmlCellPr id="1" xr6:uid="{00000000-0010-0000-2B00-000001000000}" uniqueName="ApplicationNumber">
      <xmlPr mapId="1" xpath="/FinancialUpdate8609/FinancialUpdate8609_ContactInformation/ApplicationNumber" xmlDataType="string"/>
    </xmlCellPr>
  </singleXmlCell>
  <singleXmlCell id="24" xr6:uid="{302A2A00-1453-4975-8AF1-4E653C772DC3}" r="C150" connectionId="1">
    <xmlCellPr id="1" xr6:uid="{00000000-0010-0000-2D00-000001000000}" uniqueName="ContactName">
      <xmlPr mapId="1" xpath="/FinancialUpdate8609/FinancialUpdate8609_ContactInformation/ContactName" xmlDataType="string"/>
    </xmlCellPr>
  </singleXmlCell>
  <singleXmlCell id="25" xr6:uid="{6C4C8A92-7951-421B-89F0-1830EF30F503}" r="C151" connectionId="1">
    <xmlCellPr id="1" xr6:uid="{00000000-0010-0000-2F00-000001000000}" uniqueName="ContactPhone">
      <xmlPr mapId="1" xpath="/FinancialUpdate8609/FinancialUpdate8609_ContactInformation/ContactPhone" xmlDataType="string"/>
    </xmlCellPr>
  </singleXmlCell>
  <singleXmlCell id="26" xr6:uid="{BF53AAEE-203F-4985-A93C-11AD862165E7}" r="C152" connectionId="1">
    <xmlCellPr id="1" xr6:uid="{00000000-0010-0000-3100-000001000000}" uniqueName="ContactEmail">
      <xmlPr mapId="1" xpath="/FinancialUpdate8609/FinancialUpdate8609_ContactInformation/ContactEmail" xmlDataType="string"/>
    </xmlCellPr>
  </singleXmlCell>
  <singleXmlCell id="27" xr6:uid="{9AEBE598-B534-4426-997B-12ADFF4C20D4}" r="C154" connectionId="1">
    <xmlCellPr id="1" xr6:uid="{00000000-0010-0000-3300-000001000000}" uniqueName="ApplicationNumber">
      <xmlPr mapId="1" xpath="/FinancialUpdate8609/FinancialUpdate8609_SyndicatorInformation/ApplicationNumber" xmlDataType="string"/>
    </xmlCellPr>
  </singleXmlCell>
  <singleXmlCell id="28" xr6:uid="{42EFC265-8A58-41C5-BA25-B64CFB7EDA43}" r="C156" connectionId="1">
    <xmlCellPr id="1" xr6:uid="{00000000-0010-0000-3500-000001000000}" uniqueName="SyndicatorName">
      <xmlPr mapId="1" xpath="/FinancialUpdate8609/FinancialUpdate8609_SyndicatorInformation/SyndicatorName" xmlDataType="string"/>
    </xmlCellPr>
  </singleXmlCell>
  <singleXmlCell id="29" xr6:uid="{A865F3ED-1C0D-447A-847E-1F21C668C58D}" r="C157" connectionId="1">
    <xmlCellPr id="1" xr6:uid="{00000000-0010-0000-3700-000001000000}" uniqueName="SyndicatorAddress">
      <xmlPr mapId="1" xpath="/FinancialUpdate8609/FinancialUpdate8609_SyndicatorInformation/SyndicatorAddress" xmlDataType="string"/>
    </xmlCellPr>
  </singleXmlCell>
  <singleXmlCell id="30" xr6:uid="{F6DA30F0-3BD2-4B68-B482-6CF8B4EBE533}" r="C158" connectionId="1">
    <xmlCellPr id="1" xr6:uid="{00000000-0010-0000-3900-000001000000}" uniqueName="SyndicatorCity">
      <xmlPr mapId="1" xpath="/FinancialUpdate8609/FinancialUpdate8609_SyndicatorInformation/SyndicatorCity" xmlDataType="string"/>
    </xmlCellPr>
  </singleXmlCell>
  <singleXmlCell id="31" xr6:uid="{A1FE70A6-9ACE-4ADB-9E94-EC3FB2AD9BBA}" r="C159" connectionId="1">
    <xmlCellPr id="1" xr6:uid="{00000000-0010-0000-3B00-000001000000}" uniqueName="SyndicatorContact">
      <xmlPr mapId="1" xpath="/FinancialUpdate8609/FinancialUpdate8609_SyndicatorInformation/SyndicatorContact" xmlDataType="string"/>
    </xmlCellPr>
  </singleXmlCell>
  <singleXmlCell id="32" xr6:uid="{4D4F97EE-1D87-4073-B366-76E9DD8F02EA}" r="C160" connectionId="1">
    <xmlCellPr id="1" xr6:uid="{00000000-0010-0000-3D00-000001000000}" uniqueName="SyndicatorPhone">
      <xmlPr mapId="1" xpath="/FinancialUpdate8609/FinancialUpdate8609_SyndicatorInformation/SyndicatorPhone" xmlDataType="string"/>
    </xmlCellPr>
  </singleXmlCell>
  <singleXmlCell id="33" xr6:uid="{E892C300-3DD0-48F6-94B9-9B881BF10B95}" r="C161" connectionId="1">
    <xmlCellPr id="1" xr6:uid="{00000000-0010-0000-3F00-000001000000}" uniqueName="SyndicatorEmail">
      <xmlPr mapId="1" xpath="/FinancialUpdate8609/FinancialUpdate8609_SyndicatorInformation/SyndicatorEmail" xmlDataType="string"/>
    </xmlCellPr>
  </singleXmlCell>
  <singleXmlCell id="34" xr6:uid="{124C4FA6-B169-43B2-A8BF-871079FDFEA3}" r="C162" connectionId="1">
    <xmlCellPr id="1" xr6:uid="{00000000-0010-0000-4100-000001000000}" uniqueName="ApplicationNumber">
      <xmlPr mapId="1" xpath="/FinancialUpdate8609/FinancialUpdate8609_CPAInformation/ApplicationNumber" xmlDataType="string"/>
    </xmlCellPr>
  </singleXmlCell>
  <singleXmlCell id="35" xr6:uid="{46099D26-9FD3-440D-A28F-698877D8111D}" r="C164" connectionId="1">
    <xmlCellPr id="1" xr6:uid="{00000000-0010-0000-4300-000001000000}" uniqueName="CPAEntity">
      <xmlPr mapId="1" xpath="/FinancialUpdate8609/FinancialUpdate8609_CPAInformation/CPAEntity" xmlDataType="string"/>
    </xmlCellPr>
  </singleXmlCell>
  <singleXmlCell id="36" xr6:uid="{FC513E85-8491-4E8F-8BCC-32457396B7A8}" r="C165" connectionId="1">
    <xmlCellPr id="1" xr6:uid="{00000000-0010-0000-4500-000001000000}" uniqueName="CPAAddress">
      <xmlPr mapId="1" xpath="/FinancialUpdate8609/FinancialUpdate8609_CPAInformation/CPAAddress" xmlDataType="string"/>
    </xmlCellPr>
  </singleXmlCell>
  <singleXmlCell id="37" xr6:uid="{5668CC3B-F268-42C3-89D9-E3F6853D21C2}" r="C168" connectionId="1">
    <xmlCellPr id="1" xr6:uid="{00000000-0010-0000-4700-000001000000}" uniqueName="CPAPhone">
      <xmlPr mapId="1" xpath="/FinancialUpdate8609/FinancialUpdate8609_CPAInformation/CPAPhone" xmlDataType="string"/>
    </xmlCellPr>
  </singleXmlCell>
  <singleXmlCell id="38" xr6:uid="{D21E99F7-FB9A-4021-B092-0E7050029A87}" r="I176" connectionId="1">
    <xmlCellPr id="1" xr6:uid="{00000000-0010-0000-4900-000001000000}" uniqueName="BuildingZip">
      <xmlPr mapId="1" xpath="/FinancialUpdate8609/FinancialUpdate8609_BuildingInformation/FinancialUpdate8609_BuildingInfo1/BuildingZip" xmlDataType="string"/>
    </xmlCellPr>
  </singleXmlCell>
  <singleXmlCell id="39" xr6:uid="{80329618-5D52-4EC4-96F8-185D207B2253}" r="J176" connectionId="1">
    <xmlCellPr id="1" xr6:uid="{00000000-0010-0000-4B00-000001000000}" uniqueName="BuildingBoro">
      <xmlPr mapId="1" xpath="/FinancialUpdate8609/FinancialUpdate8609_BuildingInformation/FinancialUpdate8609_BuildingInfo1/BuildingBoro" xmlDataType="string"/>
    </xmlCellPr>
  </singleXmlCell>
  <singleXmlCell id="40" xr6:uid="{9F46219A-25CF-47B3-9B55-4408147DB179}" r="K176" connectionId="1">
    <xmlCellPr id="1" xr6:uid="{00000000-0010-0000-4D00-000001000000}" uniqueName="BuildingBlock">
      <xmlPr mapId="1" xpath="/FinancialUpdate8609/FinancialUpdate8609_BuildingInformation/FinancialUpdate8609_BuildingInfo1/BuildingBlock" xmlDataType="string"/>
    </xmlCellPr>
  </singleXmlCell>
  <singleXmlCell id="41" xr6:uid="{B3016CF6-A3AD-49A1-A728-62A9A98B7825}" r="L176" connectionId="1">
    <xmlCellPr id="1" xr6:uid="{00000000-0010-0000-4F00-000001000000}" uniqueName="BuildingLot">
      <xmlPr mapId="1" xpath="/FinancialUpdate8609/FinancialUpdate8609_BuildingInformation/FinancialUpdate8609_BuildingInfo1/BuildingLot" xmlDataType="string"/>
    </xmlCellPr>
  </singleXmlCell>
  <singleXmlCell id="42" xr6:uid="{07239783-7767-434B-A4D1-8581A9EC5D21}" r="V176" connectionId="1">
    <xmlCellPr id="1" xr6:uid="{00000000-0010-0000-5100-000001000000}" uniqueName="BuildingRentUpStatus">
      <xmlPr mapId="1" xpath="/FinancialUpdate8609/FinancialUpdate8609_BuildingInformation/FinancialUpdate8609_BuildingInfo1/BuildingRentUpStatus" xmlDataType="string"/>
    </xmlCellPr>
  </singleXmlCell>
  <singleXmlCell id="43" xr6:uid="{0C848878-9A0F-4884-8317-C0521B15AC51}" r="X176" connectionId="1">
    <xmlCellPr id="1" xr6:uid="{00000000-0010-0000-5300-000001000000}" uniqueName="ApplicationNumber">
      <xmlPr mapId="1" xpath="/FinancialUpdate8609/FinancialUpdate8609_BuildingInformation/FinancialUpdate8609_BuildingInfo1/ApplicationNumber" xmlDataType="string"/>
    </xmlCellPr>
  </singleXmlCell>
  <singleXmlCell id="44" xr6:uid="{3ED6956A-DE34-479A-A438-4947437721C9}" r="M176" connectionId="1">
    <xmlCellPr id="1" xr6:uid="{00000000-0010-0000-5500-000001000000}" uniqueName="BuildingPISAcquisition">
      <xmlPr mapId="1" xpath="/FinancialUpdate8609/FinancialUpdate8609_BuildingInformation/FinancialUpdate8609_BuildingInfo1/BuildingPISAcquisition" xmlDataType="string"/>
    </xmlCellPr>
  </singleXmlCell>
  <singleXmlCell id="45" xr6:uid="{D85727C8-060D-4E62-9E77-CF095B5AC972}" r="P176" connectionId="1">
    <xmlCellPr id="1" xr6:uid="{00000000-0010-0000-5700-000001000000}" uniqueName="BuildingPISRehab">
      <xmlPr mapId="1" xpath="/FinancialUpdate8609/FinancialUpdate8609_BuildingInformation/FinancialUpdate8609_BuildingInfo1/BuildingPISRehab" xmlDataType="string"/>
    </xmlCellPr>
  </singleXmlCell>
  <singleXmlCell id="46" xr6:uid="{6E87760A-78FE-4396-B82C-B9C843EF3D13}" r="S176" connectionId="1">
    <xmlCellPr id="1" xr6:uid="{00000000-0010-0000-5900-000001000000}" uniqueName="BuildingTCODate">
      <xmlPr mapId="1" xpath="/FinancialUpdate8609/FinancialUpdate8609_BuildingInformation/FinancialUpdate8609_BuildingInfo1/BuildingTCODate" xmlDataType="string"/>
    </xmlCellPr>
  </singleXmlCell>
  <singleXmlCell id="47" xr6:uid="{CD27671F-632E-4624-A955-A78318903915}" r="I177" connectionId="1">
    <xmlCellPr id="1" xr6:uid="{00000000-0010-0000-5B00-000001000000}" uniqueName="BuildingZip">
      <xmlPr mapId="1" xpath="/FinancialUpdate8609/FinancialUpdate8609_BuildingInformation/FinancialUpdate8609_BuildingInfo2/BuildingZip" xmlDataType="string"/>
    </xmlCellPr>
  </singleXmlCell>
  <singleXmlCell id="48" xr6:uid="{25301A86-6A56-4ABA-8632-E079AD84A452}" r="J177" connectionId="1">
    <xmlCellPr id="1" xr6:uid="{00000000-0010-0000-5D00-000001000000}" uniqueName="BuildingBoro">
      <xmlPr mapId="1" xpath="/FinancialUpdate8609/FinancialUpdate8609_BuildingInformation/FinancialUpdate8609_BuildingInfo2/BuildingBoro" xmlDataType="string"/>
    </xmlCellPr>
  </singleXmlCell>
  <singleXmlCell id="49" xr6:uid="{007F01FC-A107-4A45-A4CA-56FB48626D8F}" r="K177" connectionId="1">
    <xmlCellPr id="1" xr6:uid="{00000000-0010-0000-5F00-000001000000}" uniqueName="BuildingBlock">
      <xmlPr mapId="1" xpath="/FinancialUpdate8609/FinancialUpdate8609_BuildingInformation/FinancialUpdate8609_BuildingInfo2/BuildingBlock" xmlDataType="string"/>
    </xmlCellPr>
  </singleXmlCell>
  <singleXmlCell id="50" xr6:uid="{E9301474-C227-4E48-8586-AD9789F0DE79}" r="L177" connectionId="1">
    <xmlCellPr id="1" xr6:uid="{00000000-0010-0000-6100-000001000000}" uniqueName="BuildingLot">
      <xmlPr mapId="1" xpath="/FinancialUpdate8609/FinancialUpdate8609_BuildingInformation/FinancialUpdate8609_BuildingInfo2/BuildingLot" xmlDataType="string"/>
    </xmlCellPr>
  </singleXmlCell>
  <singleXmlCell id="51" xr6:uid="{C19B5252-72BE-4896-95E2-744E5D88056B}" r="M177" connectionId="1">
    <xmlCellPr id="1" xr6:uid="{00000000-0010-0000-6300-000001000000}" uniqueName="BuildingPISAcquisition">
      <xmlPr mapId="1" xpath="/FinancialUpdate8609/FinancialUpdate8609_BuildingInformation/FinancialUpdate8609_BuildingInfo2/BuildingPISAcquisition" xmlDataType="string"/>
    </xmlCellPr>
  </singleXmlCell>
  <singleXmlCell id="52" xr6:uid="{38649C5C-A2AE-422E-8A34-711E3DBE59D1}" r="P177" connectionId="1">
    <xmlCellPr id="1" xr6:uid="{00000000-0010-0000-6500-000001000000}" uniqueName="BuildingPISRehab">
      <xmlPr mapId="1" xpath="/FinancialUpdate8609/FinancialUpdate8609_BuildingInformation/FinancialUpdate8609_BuildingInfo2/BuildingPISRehab" xmlDataType="string"/>
    </xmlCellPr>
  </singleXmlCell>
  <singleXmlCell id="53" xr6:uid="{D59D93E7-EC94-4D42-853A-0A81713A3D0C}" r="S177" connectionId="1">
    <xmlCellPr id="1" xr6:uid="{00000000-0010-0000-6700-000001000000}" uniqueName="BuildingTCODate">
      <xmlPr mapId="1" xpath="/FinancialUpdate8609/FinancialUpdate8609_BuildingInformation/FinancialUpdate8609_BuildingInfo2/BuildingTCODate" xmlDataType="string"/>
    </xmlCellPr>
  </singleXmlCell>
  <singleXmlCell id="54" xr6:uid="{34D026B0-7682-49CA-9536-87D49B83FD94}" r="V177" connectionId="1">
    <xmlCellPr id="1" xr6:uid="{00000000-0010-0000-6900-000001000000}" uniqueName="BuildingRentUpStatus">
      <xmlPr mapId="1" xpath="/FinancialUpdate8609/FinancialUpdate8609_BuildingInformation/FinancialUpdate8609_BuildingInfo2/BuildingRentUpStatus" xmlDataType="string"/>
    </xmlCellPr>
  </singleXmlCell>
  <singleXmlCell id="55" xr6:uid="{55C1C56F-0C32-4A2A-B283-146124BCFDD3}" r="X177" connectionId="1">
    <xmlCellPr id="1" xr6:uid="{00000000-0010-0000-6B00-000001000000}" uniqueName="ApplicationNumber">
      <xmlPr mapId="1" xpath="/FinancialUpdate8609/FinancialUpdate8609_BuildingInformation/FinancialUpdate8609_BuildingInfo2/ApplicationNumber" xmlDataType="string"/>
    </xmlCellPr>
  </singleXmlCell>
  <singleXmlCell id="56" xr6:uid="{A4D074EC-B126-4EE3-B2FC-2043DF2EF024}" r="X178" connectionId="1">
    <xmlCellPr id="1" xr6:uid="{00000000-0010-0000-6D00-000001000000}" uniqueName="ApplicationNumber">
      <xmlPr mapId="1" xpath="/FinancialUpdate8609/FinancialUpdate8609_BuildingInformation/FinancialUpdate8609_BuildingInfo3/ApplicationNumber" xmlDataType="string"/>
    </xmlCellPr>
  </singleXmlCell>
  <singleXmlCell id="57" xr6:uid="{6C9033CF-B7EC-4A86-95A8-1E9CB2E2476E}" r="D178" connectionId="1">
    <xmlCellPr id="1" xr6:uid="{00000000-0010-0000-6F00-000001000000}" uniqueName="BIN">
      <xmlPr mapId="1" xpath="/FinancialUpdate8609/FinancialUpdate8609_BuildingInformation/FinancialUpdate8609_BuildingInfo3/BIN" xmlDataType="string"/>
    </xmlCellPr>
  </singleXmlCell>
  <singleXmlCell id="58" xr6:uid="{071868F0-1769-4CB8-BBEF-622EE3609C10}" r="E178" connectionId="1">
    <xmlCellPr id="1" xr6:uid="{00000000-0010-0000-7100-000001000000}" uniqueName="BuildingPHN">
      <xmlPr mapId="1" xpath="/FinancialUpdate8609/FinancialUpdate8609_BuildingInformation/FinancialUpdate8609_BuildingInfo3/BuildingPHN" xmlDataType="string"/>
    </xmlCellPr>
  </singleXmlCell>
  <singleXmlCell id="59" xr6:uid="{5710A50A-F485-4D9B-B1F3-48469361D993}" r="F178" connectionId="1">
    <xmlCellPr id="1" xr6:uid="{00000000-0010-0000-7300-000001000000}" uniqueName="BuildingStreet">
      <xmlPr mapId="1" xpath="/FinancialUpdate8609/FinancialUpdate8609_BuildingInformation/FinancialUpdate8609_BuildingInfo3/BuildingStreet" xmlDataType="string"/>
    </xmlCellPr>
  </singleXmlCell>
  <singleXmlCell id="60" xr6:uid="{4BBCB28A-E443-4415-826B-2BEADB453594}" r="G178" connectionId="1">
    <xmlCellPr id="1" xr6:uid="{00000000-0010-0000-7500-000001000000}" uniqueName="BuildingCity">
      <xmlPr mapId="1" xpath="/FinancialUpdate8609/FinancialUpdate8609_BuildingInformation/FinancialUpdate8609_BuildingInfo3/BuildingCity" xmlDataType="string"/>
    </xmlCellPr>
  </singleXmlCell>
  <singleXmlCell id="61" xr6:uid="{889A52CB-A31B-4B4C-9298-6BCE98BC7BD6}" r="I178" connectionId="1">
    <xmlCellPr id="1" xr6:uid="{00000000-0010-0000-7700-000001000000}" uniqueName="BuildingZip">
      <xmlPr mapId="1" xpath="/FinancialUpdate8609/FinancialUpdate8609_BuildingInformation/FinancialUpdate8609_BuildingInfo3/BuildingZip" xmlDataType="string"/>
    </xmlCellPr>
  </singleXmlCell>
  <singleXmlCell id="62" xr6:uid="{C2572104-0F2A-4A71-9971-5E1E3BFE2D92}" r="J178" connectionId="1">
    <xmlCellPr id="1" xr6:uid="{00000000-0010-0000-7900-000001000000}" uniqueName="BuildingBoro">
      <xmlPr mapId="1" xpath="/FinancialUpdate8609/FinancialUpdate8609_BuildingInformation/FinancialUpdate8609_BuildingInfo3/BuildingBoro" xmlDataType="string"/>
    </xmlCellPr>
  </singleXmlCell>
  <singleXmlCell id="63" xr6:uid="{23C0A1E1-648B-41DC-A943-19E927402120}" r="K178" connectionId="1">
    <xmlCellPr id="1" xr6:uid="{00000000-0010-0000-7B00-000001000000}" uniqueName="BuildingBlock">
      <xmlPr mapId="1" xpath="/FinancialUpdate8609/FinancialUpdate8609_BuildingInformation/FinancialUpdate8609_BuildingInfo3/BuildingBlock" xmlDataType="string"/>
    </xmlCellPr>
  </singleXmlCell>
  <singleXmlCell id="64" xr6:uid="{D8FB7340-2FE9-435F-AA51-A3978439E510}" r="L178" connectionId="1">
    <xmlCellPr id="1" xr6:uid="{00000000-0010-0000-7D00-000001000000}" uniqueName="BuildingLot">
      <xmlPr mapId="1" xpath="/FinancialUpdate8609/FinancialUpdate8609_BuildingInformation/FinancialUpdate8609_BuildingInfo3/BuildingLot" xmlDataType="string"/>
    </xmlCellPr>
  </singleXmlCell>
  <singleXmlCell id="65" xr6:uid="{ABB3E609-3320-42DF-952E-031A42B64F19}" r="M178" connectionId="1">
    <xmlCellPr id="1" xr6:uid="{00000000-0010-0000-7F00-000001000000}" uniqueName="BuildingPISAcquisition">
      <xmlPr mapId="1" xpath="/FinancialUpdate8609/FinancialUpdate8609_BuildingInformation/FinancialUpdate8609_BuildingInfo3/BuildingPISAcquisition" xmlDataType="string"/>
    </xmlCellPr>
  </singleXmlCell>
  <singleXmlCell id="66" xr6:uid="{38DB19C4-7B55-46D3-A143-BF469DCF4C26}" r="P178" connectionId="1">
    <xmlCellPr id="1" xr6:uid="{00000000-0010-0000-8100-000001000000}" uniqueName="BuildingPISRehab">
      <xmlPr mapId="1" xpath="/FinancialUpdate8609/FinancialUpdate8609_BuildingInformation/FinancialUpdate8609_BuildingInfo3/BuildingPISRehab" xmlDataType="string"/>
    </xmlCellPr>
  </singleXmlCell>
  <singleXmlCell id="67" xr6:uid="{589C9344-E7CF-40ED-8A45-014A4A27BAFE}" r="S178" connectionId="1">
    <xmlCellPr id="1" xr6:uid="{00000000-0010-0000-8300-000001000000}" uniqueName="BuildingTCODate">
      <xmlPr mapId="1" xpath="/FinancialUpdate8609/FinancialUpdate8609_BuildingInformation/FinancialUpdate8609_BuildingInfo3/BuildingTCODate" xmlDataType="string"/>
    </xmlCellPr>
  </singleXmlCell>
  <singleXmlCell id="68" xr6:uid="{170C4862-5C5B-4A7F-AEB4-BCD016C8887E}" r="V178" connectionId="1">
    <xmlCellPr id="1" xr6:uid="{00000000-0010-0000-8500-000001000000}" uniqueName="BuildingRentUpStatus">
      <xmlPr mapId="1" xpath="/FinancialUpdate8609/FinancialUpdate8609_BuildingInformation/FinancialUpdate8609_BuildingInfo3/BuildingRentUpStatus" xmlDataType="string"/>
    </xmlCellPr>
  </singleXmlCell>
  <singleXmlCell id="69" xr6:uid="{9D8C3C41-4DAD-4CFC-943F-E314BBBB3BD4}" r="D179" connectionId="1">
    <xmlCellPr id="1" xr6:uid="{00000000-0010-0000-8700-000001000000}" uniqueName="BIN">
      <xmlPr mapId="1" xpath="/FinancialUpdate8609/FinancialUpdate8609_BuildingInformation/FinancialUpdate8609_BuildingInfo4/BIN" xmlDataType="string"/>
    </xmlCellPr>
  </singleXmlCell>
  <singleXmlCell id="70" xr6:uid="{94C435F7-D661-44B9-AA2E-932344FE4D54}" r="E179" connectionId="1">
    <xmlCellPr id="1" xr6:uid="{00000000-0010-0000-8900-000001000000}" uniqueName="BuildingPHN">
      <xmlPr mapId="1" xpath="/FinancialUpdate8609/FinancialUpdate8609_BuildingInformation/FinancialUpdate8609_BuildingInfo4/BuildingPHN" xmlDataType="string"/>
    </xmlCellPr>
  </singleXmlCell>
  <singleXmlCell id="71" xr6:uid="{B344839A-3143-4296-A292-CAD48DA97A6B}" r="F179" connectionId="1">
    <xmlCellPr id="1" xr6:uid="{00000000-0010-0000-8B00-000001000000}" uniqueName="BuildingStreet">
      <xmlPr mapId="1" xpath="/FinancialUpdate8609/FinancialUpdate8609_BuildingInformation/FinancialUpdate8609_BuildingInfo4/BuildingStreet" xmlDataType="string"/>
    </xmlCellPr>
  </singleXmlCell>
  <singleXmlCell id="72" xr6:uid="{CD308432-1A16-4370-B4C7-06C168FBE817}" r="G179" connectionId="1">
    <xmlCellPr id="1" xr6:uid="{00000000-0010-0000-8D00-000001000000}" uniqueName="BuildingCity">
      <xmlPr mapId="1" xpath="/FinancialUpdate8609/FinancialUpdate8609_BuildingInformation/FinancialUpdate8609_BuildingInfo4/BuildingCity" xmlDataType="string"/>
    </xmlCellPr>
  </singleXmlCell>
  <singleXmlCell id="73" xr6:uid="{9371977D-651A-4646-AE41-A2AA4CF76CEE}" r="I179" connectionId="1">
    <xmlCellPr id="1" xr6:uid="{00000000-0010-0000-8F00-000001000000}" uniqueName="BuildingZip">
      <xmlPr mapId="1" xpath="/FinancialUpdate8609/FinancialUpdate8609_BuildingInformation/FinancialUpdate8609_BuildingInfo4/BuildingZip" xmlDataType="string"/>
    </xmlCellPr>
  </singleXmlCell>
  <singleXmlCell id="74" xr6:uid="{1411D52D-E1C1-4B10-B309-7217BCF5511A}" r="J179" connectionId="1">
    <xmlCellPr id="1" xr6:uid="{00000000-0010-0000-9100-000001000000}" uniqueName="BuildingBoro">
      <xmlPr mapId="1" xpath="/FinancialUpdate8609/FinancialUpdate8609_BuildingInformation/FinancialUpdate8609_BuildingInfo4/BuildingBoro" xmlDataType="string"/>
    </xmlCellPr>
  </singleXmlCell>
  <singleXmlCell id="75" xr6:uid="{FB462588-B6BB-4DED-8982-AE8BF55D471D}" r="K179" connectionId="1">
    <xmlCellPr id="1" xr6:uid="{00000000-0010-0000-9300-000001000000}" uniqueName="BuildingBlock">
      <xmlPr mapId="1" xpath="/FinancialUpdate8609/FinancialUpdate8609_BuildingInformation/FinancialUpdate8609_BuildingInfo4/BuildingBlock" xmlDataType="string"/>
    </xmlCellPr>
  </singleXmlCell>
  <singleXmlCell id="76" xr6:uid="{30CE1203-94DE-4616-9387-8BD659338797}" r="L179" connectionId="1">
    <xmlCellPr id="1" xr6:uid="{00000000-0010-0000-9500-000001000000}" uniqueName="BuildingLot">
      <xmlPr mapId="1" xpath="/FinancialUpdate8609/FinancialUpdate8609_BuildingInformation/FinancialUpdate8609_BuildingInfo4/BuildingLot" xmlDataType="string"/>
    </xmlCellPr>
  </singleXmlCell>
  <singleXmlCell id="77" xr6:uid="{457F1842-D6D8-4FAC-84E4-74696BF5B5A3}" r="M179" connectionId="1">
    <xmlCellPr id="1" xr6:uid="{00000000-0010-0000-9700-000001000000}" uniqueName="BuildingPISAcquisition">
      <xmlPr mapId="1" xpath="/FinancialUpdate8609/FinancialUpdate8609_BuildingInformation/FinancialUpdate8609_BuildingInfo4/BuildingPISAcquisition" xmlDataType="string"/>
    </xmlCellPr>
  </singleXmlCell>
  <singleXmlCell id="78" xr6:uid="{28AF2A62-0279-4AC6-BDD5-2B1EFD865CEE}" r="P179" connectionId="1">
    <xmlCellPr id="1" xr6:uid="{00000000-0010-0000-9900-000001000000}" uniqueName="BuildingPISRehab">
      <xmlPr mapId="1" xpath="/FinancialUpdate8609/FinancialUpdate8609_BuildingInformation/FinancialUpdate8609_BuildingInfo4/BuildingPISRehab" xmlDataType="string"/>
    </xmlCellPr>
  </singleXmlCell>
  <singleXmlCell id="79" xr6:uid="{3FBCEA71-B74E-4ED8-97AD-D76C4FD25E54}" r="S179" connectionId="1">
    <xmlCellPr id="1" xr6:uid="{00000000-0010-0000-9B00-000001000000}" uniqueName="BuildingTCODate">
      <xmlPr mapId="1" xpath="/FinancialUpdate8609/FinancialUpdate8609_BuildingInformation/FinancialUpdate8609_BuildingInfo4/BuildingTCODate" xmlDataType="string"/>
    </xmlCellPr>
  </singleXmlCell>
  <singleXmlCell id="80" xr6:uid="{8F5065DC-8C95-4075-8D77-6BBF8C736932}" r="V179" connectionId="1">
    <xmlCellPr id="1" xr6:uid="{00000000-0010-0000-9D00-000001000000}" uniqueName="BuildingRentUpStatus">
      <xmlPr mapId="1" xpath="/FinancialUpdate8609/FinancialUpdate8609_BuildingInformation/FinancialUpdate8609_BuildingInfo4/BuildingRentUpStatus" xmlDataType="string"/>
    </xmlCellPr>
  </singleXmlCell>
  <singleXmlCell id="81" xr6:uid="{F80CE5A7-33D7-49A8-A592-A18FF79596FA}" r="X179" connectionId="1">
    <xmlCellPr id="1" xr6:uid="{00000000-0010-0000-9F00-000001000000}" uniqueName="ApplicationNumber">
      <xmlPr mapId="1" xpath="/FinancialUpdate8609/FinancialUpdate8609_BuildingInformation/FinancialUpdate8609_BuildingInfo4/ApplicationNumber" xmlDataType="string"/>
    </xmlCellPr>
  </singleXmlCell>
  <singleXmlCell id="82" xr6:uid="{127CBB68-66EE-499B-8108-93FB404EBC79}" r="D180" connectionId="1">
    <xmlCellPr id="1" xr6:uid="{00000000-0010-0000-A100-000001000000}" uniqueName="BIN">
      <xmlPr mapId="1" xpath="/FinancialUpdate8609/FinancialUpdate8609_BuildingInformation/FinancialUpdate8609_BuildingInfo5/BIN" xmlDataType="string"/>
    </xmlCellPr>
  </singleXmlCell>
  <singleXmlCell id="83" xr6:uid="{E0BD7EB6-B6A0-478C-8F34-F321F66051A9}" r="E180" connectionId="1">
    <xmlCellPr id="1" xr6:uid="{00000000-0010-0000-A300-000001000000}" uniqueName="BuildingPHN">
      <xmlPr mapId="1" xpath="/FinancialUpdate8609/FinancialUpdate8609_BuildingInformation/FinancialUpdate8609_BuildingInfo5/BuildingPHN" xmlDataType="string"/>
    </xmlCellPr>
  </singleXmlCell>
  <singleXmlCell id="84" xr6:uid="{2907E273-CB2A-4CE0-9AD8-B31DCF33D96A}" r="F180" connectionId="1">
    <xmlCellPr id="1" xr6:uid="{00000000-0010-0000-A500-000001000000}" uniqueName="BuildingStreet">
      <xmlPr mapId="1" xpath="/FinancialUpdate8609/FinancialUpdate8609_BuildingInformation/FinancialUpdate8609_BuildingInfo5/BuildingStreet" xmlDataType="string"/>
    </xmlCellPr>
  </singleXmlCell>
  <singleXmlCell id="85" xr6:uid="{E065F0FD-4DC6-4027-946E-485F3D1E0474}" r="G180" connectionId="1">
    <xmlCellPr id="1" xr6:uid="{00000000-0010-0000-A700-000001000000}" uniqueName="BuildingCity">
      <xmlPr mapId="1" xpath="/FinancialUpdate8609/FinancialUpdate8609_BuildingInformation/FinancialUpdate8609_BuildingInfo5/BuildingCity" xmlDataType="string"/>
    </xmlCellPr>
  </singleXmlCell>
  <singleXmlCell id="86" xr6:uid="{A395222E-35BD-4228-854D-16B33BC93F2A}" r="I180" connectionId="1">
    <xmlCellPr id="1" xr6:uid="{00000000-0010-0000-A900-000001000000}" uniqueName="BuildingZip">
      <xmlPr mapId="1" xpath="/FinancialUpdate8609/FinancialUpdate8609_BuildingInformation/FinancialUpdate8609_BuildingInfo5/BuildingZip" xmlDataType="string"/>
    </xmlCellPr>
  </singleXmlCell>
  <singleXmlCell id="87" xr6:uid="{05932E47-776C-4C8B-AD6C-1C6B0DB4F4F9}" r="J180" connectionId="1">
    <xmlCellPr id="1" xr6:uid="{00000000-0010-0000-AB00-000001000000}" uniqueName="BuildingBoro">
      <xmlPr mapId="1" xpath="/FinancialUpdate8609/FinancialUpdate8609_BuildingInformation/FinancialUpdate8609_BuildingInfo5/BuildingBoro" xmlDataType="string"/>
    </xmlCellPr>
  </singleXmlCell>
  <singleXmlCell id="88" xr6:uid="{F73E7DE1-759A-4825-86F6-07B95D5BC8A9}" r="K180" connectionId="1">
    <xmlCellPr id="1" xr6:uid="{00000000-0010-0000-AD00-000001000000}" uniqueName="BuildingBlock">
      <xmlPr mapId="1" xpath="/FinancialUpdate8609/FinancialUpdate8609_BuildingInformation/FinancialUpdate8609_BuildingInfo5/BuildingBlock" xmlDataType="string"/>
    </xmlCellPr>
  </singleXmlCell>
  <singleXmlCell id="89" xr6:uid="{264CEC3C-D01E-4883-80BB-67600A094848}" r="L180" connectionId="1">
    <xmlCellPr id="1" xr6:uid="{00000000-0010-0000-AF00-000001000000}" uniqueName="BuildingLot">
      <xmlPr mapId="1" xpath="/FinancialUpdate8609/FinancialUpdate8609_BuildingInformation/FinancialUpdate8609_BuildingInfo5/BuildingLot" xmlDataType="string"/>
    </xmlCellPr>
  </singleXmlCell>
  <singleXmlCell id="90" xr6:uid="{6BD47334-A1B1-4078-9ADA-FE3DDF0E3F70}" r="M180" connectionId="1">
    <xmlCellPr id="1" xr6:uid="{00000000-0010-0000-B100-000001000000}" uniqueName="BuildingPISAcquisition">
      <xmlPr mapId="1" xpath="/FinancialUpdate8609/FinancialUpdate8609_BuildingInformation/FinancialUpdate8609_BuildingInfo5/BuildingPISAcquisition" xmlDataType="string"/>
    </xmlCellPr>
  </singleXmlCell>
  <singleXmlCell id="91" xr6:uid="{9637687D-0A23-4CDD-9449-F399CF1EC544}" r="P180" connectionId="1">
    <xmlCellPr id="1" xr6:uid="{00000000-0010-0000-B300-000001000000}" uniqueName="BuildingPISRehab">
      <xmlPr mapId="1" xpath="/FinancialUpdate8609/FinancialUpdate8609_BuildingInformation/FinancialUpdate8609_BuildingInfo5/BuildingPISRehab" xmlDataType="string"/>
    </xmlCellPr>
  </singleXmlCell>
  <singleXmlCell id="92" xr6:uid="{CAA90312-1302-41BD-B162-2233CF232869}" r="S180" connectionId="1">
    <xmlCellPr id="1" xr6:uid="{00000000-0010-0000-B500-000001000000}" uniqueName="BuildingTCODate">
      <xmlPr mapId="1" xpath="/FinancialUpdate8609/FinancialUpdate8609_BuildingInformation/FinancialUpdate8609_BuildingInfo5/BuildingTCODate" xmlDataType="string"/>
    </xmlCellPr>
  </singleXmlCell>
  <singleXmlCell id="93" xr6:uid="{1347829D-25F6-4754-9D84-154E77A7CC91}" r="V180" connectionId="1">
    <xmlCellPr id="1" xr6:uid="{00000000-0010-0000-B700-000001000000}" uniqueName="BuildingRentUpStatus">
      <xmlPr mapId="1" xpath="/FinancialUpdate8609/FinancialUpdate8609_BuildingInformation/FinancialUpdate8609_BuildingInfo5/BuildingRentUpStatus" xmlDataType="string"/>
    </xmlCellPr>
  </singleXmlCell>
  <singleXmlCell id="94" xr6:uid="{5D85F8CF-DD39-40CF-AB3E-689D28176615}" r="X180" connectionId="1">
    <xmlCellPr id="1" xr6:uid="{00000000-0010-0000-B900-000001000000}" uniqueName="ApplicationNumber">
      <xmlPr mapId="1" xpath="/FinancialUpdate8609/FinancialUpdate8609_BuildingInformation/FinancialUpdate8609_BuildingInfo5/ApplicationNumber" xmlDataType="string"/>
    </xmlCellPr>
  </singleXmlCell>
  <singleXmlCell id="95" xr6:uid="{0D7014D0-084C-4D37-AA81-9E6812B22C99}" r="D181" connectionId="1">
    <xmlCellPr id="1" xr6:uid="{00000000-0010-0000-BB00-000001000000}" uniqueName="BIN">
      <xmlPr mapId="1" xpath="/FinancialUpdate8609/FinancialUpdate8609_BuildingInformation/FinancialUpdate8609_BuildingInfo6/BIN" xmlDataType="string"/>
    </xmlCellPr>
  </singleXmlCell>
  <singleXmlCell id="96" xr6:uid="{8CDA0E1F-B839-4D8E-8810-D4AB06985378}" r="E181" connectionId="1">
    <xmlCellPr id="1" xr6:uid="{00000000-0010-0000-BD00-000001000000}" uniqueName="BuildingPHN">
      <xmlPr mapId="1" xpath="/FinancialUpdate8609/FinancialUpdate8609_BuildingInformation/FinancialUpdate8609_BuildingInfo6/BuildingPHN" xmlDataType="string"/>
    </xmlCellPr>
  </singleXmlCell>
  <singleXmlCell id="97" xr6:uid="{688096B1-E027-457F-87B4-A0634DE91880}" r="F181" connectionId="1">
    <xmlCellPr id="1" xr6:uid="{00000000-0010-0000-BF00-000001000000}" uniqueName="BuildingStreet">
      <xmlPr mapId="1" xpath="/FinancialUpdate8609/FinancialUpdate8609_BuildingInformation/FinancialUpdate8609_BuildingInfo6/BuildingStreet" xmlDataType="string"/>
    </xmlCellPr>
  </singleXmlCell>
  <singleXmlCell id="98" xr6:uid="{D436DDF4-BBB6-4431-BF6E-C1E84AA9B3AB}" r="G181" connectionId="1">
    <xmlCellPr id="1" xr6:uid="{00000000-0010-0000-C100-000001000000}" uniqueName="BuildingCity">
      <xmlPr mapId="1" xpath="/FinancialUpdate8609/FinancialUpdate8609_BuildingInformation/FinancialUpdate8609_BuildingInfo6/BuildingCity" xmlDataType="string"/>
    </xmlCellPr>
  </singleXmlCell>
  <singleXmlCell id="99" xr6:uid="{EC058D62-66C5-4630-BD72-304F801AEE4C}" r="I181" connectionId="1">
    <xmlCellPr id="1" xr6:uid="{00000000-0010-0000-C300-000001000000}" uniqueName="BuildingZip">
      <xmlPr mapId="1" xpath="/FinancialUpdate8609/FinancialUpdate8609_BuildingInformation/FinancialUpdate8609_BuildingInfo6/BuildingZip" xmlDataType="string"/>
    </xmlCellPr>
  </singleXmlCell>
  <singleXmlCell id="100" xr6:uid="{0EE28874-FAA8-4784-8486-D992DD6B3111}" r="J181" connectionId="1">
    <xmlCellPr id="1" xr6:uid="{00000000-0010-0000-C500-000001000000}" uniqueName="BuildingBoro">
      <xmlPr mapId="1" xpath="/FinancialUpdate8609/FinancialUpdate8609_BuildingInformation/FinancialUpdate8609_BuildingInfo6/BuildingBoro" xmlDataType="string"/>
    </xmlCellPr>
  </singleXmlCell>
  <singleXmlCell id="101" xr6:uid="{1A87B8C8-D84F-4095-B0F1-826AE246C237}" r="K181" connectionId="1">
    <xmlCellPr id="1" xr6:uid="{00000000-0010-0000-C700-000001000000}" uniqueName="BuildingBlock">
      <xmlPr mapId="1" xpath="/FinancialUpdate8609/FinancialUpdate8609_BuildingInformation/FinancialUpdate8609_BuildingInfo6/BuildingBlock" xmlDataType="string"/>
    </xmlCellPr>
  </singleXmlCell>
  <singleXmlCell id="102" xr6:uid="{3592E6A2-EF84-4709-9746-740A25DB440D}" r="L181" connectionId="1">
    <xmlCellPr id="1" xr6:uid="{00000000-0010-0000-C900-000001000000}" uniqueName="BuildingLot">
      <xmlPr mapId="1" xpath="/FinancialUpdate8609/FinancialUpdate8609_BuildingInformation/FinancialUpdate8609_BuildingInfo6/BuildingLot" xmlDataType="string"/>
    </xmlCellPr>
  </singleXmlCell>
  <singleXmlCell id="103" xr6:uid="{3E963C6C-0923-4915-A861-2C38B94B0041}" r="M181" connectionId="1">
    <xmlCellPr id="1" xr6:uid="{00000000-0010-0000-CB00-000001000000}" uniqueName="BuildingPISAcquisition">
      <xmlPr mapId="1" xpath="/FinancialUpdate8609/FinancialUpdate8609_BuildingInformation/FinancialUpdate8609_BuildingInfo6/BuildingPISAcquisition" xmlDataType="string"/>
    </xmlCellPr>
  </singleXmlCell>
  <singleXmlCell id="104" xr6:uid="{D91B221D-FAF1-41AD-8E1C-7D9D2B60BC91}" r="P181" connectionId="1">
    <xmlCellPr id="1" xr6:uid="{00000000-0010-0000-CD00-000001000000}" uniqueName="BuildingPISRehab">
      <xmlPr mapId="1" xpath="/FinancialUpdate8609/FinancialUpdate8609_BuildingInformation/FinancialUpdate8609_BuildingInfo6/BuildingPISRehab" xmlDataType="string"/>
    </xmlCellPr>
  </singleXmlCell>
  <singleXmlCell id="105" xr6:uid="{9648BBF8-9D2B-45BA-93F5-20BC85247C93}" r="S181" connectionId="1">
    <xmlCellPr id="1" xr6:uid="{00000000-0010-0000-CF00-000001000000}" uniqueName="BuildingTCODate">
      <xmlPr mapId="1" xpath="/FinancialUpdate8609/FinancialUpdate8609_BuildingInformation/FinancialUpdate8609_BuildingInfo6/BuildingTCODate" xmlDataType="string"/>
    </xmlCellPr>
  </singleXmlCell>
  <singleXmlCell id="106" xr6:uid="{8A28C5B1-D7AD-43F1-953A-501074CEDE7B}" r="V181" connectionId="1">
    <xmlCellPr id="1" xr6:uid="{00000000-0010-0000-D100-000001000000}" uniqueName="BuildingRentUpStatus">
      <xmlPr mapId="1" xpath="/FinancialUpdate8609/FinancialUpdate8609_BuildingInformation/FinancialUpdate8609_BuildingInfo6/BuildingRentUpStatus" xmlDataType="string"/>
    </xmlCellPr>
  </singleXmlCell>
  <singleXmlCell id="107" xr6:uid="{436D8685-72F5-4E87-9619-E4EE1B70699D}" r="X181" connectionId="1">
    <xmlCellPr id="1" xr6:uid="{00000000-0010-0000-D300-000001000000}" uniqueName="ApplicationNumber">
      <xmlPr mapId="1" xpath="/FinancialUpdate8609/FinancialUpdate8609_BuildingInformation/FinancialUpdate8609_BuildingInfo6/ApplicationNumber" xmlDataType="string"/>
    </xmlCellPr>
  </singleXmlCell>
  <singleXmlCell id="108" xr6:uid="{406880BD-2492-4B78-96A1-F91EF9B7A54F}" r="D182" connectionId="1">
    <xmlCellPr id="1" xr6:uid="{00000000-0010-0000-D500-000001000000}" uniqueName="BIN">
      <xmlPr mapId="1" xpath="/FinancialUpdate8609/FinancialUpdate8609_BuildingInformation/FinancialUpdate8609_BuildingInfo7/BIN" xmlDataType="string"/>
    </xmlCellPr>
  </singleXmlCell>
  <singleXmlCell id="109" xr6:uid="{1A1FD560-894C-49C2-950B-766904C1A7EB}" r="E182" connectionId="1">
    <xmlCellPr id="1" xr6:uid="{00000000-0010-0000-D700-000001000000}" uniqueName="BuildingPHN">
      <xmlPr mapId="1" xpath="/FinancialUpdate8609/FinancialUpdate8609_BuildingInformation/FinancialUpdate8609_BuildingInfo7/BuildingPHN" xmlDataType="string"/>
    </xmlCellPr>
  </singleXmlCell>
  <singleXmlCell id="110" xr6:uid="{7589D5F7-4A3F-4530-BBD7-77C9D5480F3A}" r="F182" connectionId="1">
    <xmlCellPr id="1" xr6:uid="{00000000-0010-0000-D900-000001000000}" uniqueName="BuildingStreet">
      <xmlPr mapId="1" xpath="/FinancialUpdate8609/FinancialUpdate8609_BuildingInformation/FinancialUpdate8609_BuildingInfo7/BuildingStreet" xmlDataType="string"/>
    </xmlCellPr>
  </singleXmlCell>
  <singleXmlCell id="111" xr6:uid="{E4963697-6F96-411F-B261-CC711B83295F}" r="G182" connectionId="1">
    <xmlCellPr id="1" xr6:uid="{00000000-0010-0000-DB00-000001000000}" uniqueName="BuildingCity">
      <xmlPr mapId="1" xpath="/FinancialUpdate8609/FinancialUpdate8609_BuildingInformation/FinancialUpdate8609_BuildingInfo7/BuildingCity" xmlDataType="string"/>
    </xmlCellPr>
  </singleXmlCell>
  <singleXmlCell id="112" xr6:uid="{ACABC984-5BBE-42C2-A57D-BC822D5EC3A8}" r="I182" connectionId="1">
    <xmlCellPr id="1" xr6:uid="{00000000-0010-0000-DD00-000001000000}" uniqueName="BuildingZip">
      <xmlPr mapId="1" xpath="/FinancialUpdate8609/FinancialUpdate8609_BuildingInformation/FinancialUpdate8609_BuildingInfo7/BuildingZip" xmlDataType="string"/>
    </xmlCellPr>
  </singleXmlCell>
  <singleXmlCell id="113" xr6:uid="{7265CF1F-A8F3-4B7A-AB5E-FB440903D23A}" r="J182" connectionId="1">
    <xmlCellPr id="1" xr6:uid="{00000000-0010-0000-DF00-000001000000}" uniqueName="BuildingBoro">
      <xmlPr mapId="1" xpath="/FinancialUpdate8609/FinancialUpdate8609_BuildingInformation/FinancialUpdate8609_BuildingInfo7/BuildingBoro" xmlDataType="string"/>
    </xmlCellPr>
  </singleXmlCell>
  <singleXmlCell id="114" xr6:uid="{9B2CADD8-3284-4473-992C-65B449DF0443}" r="K182" connectionId="1">
    <xmlCellPr id="1" xr6:uid="{00000000-0010-0000-E100-000001000000}" uniqueName="BuildingBlock">
      <xmlPr mapId="1" xpath="/FinancialUpdate8609/FinancialUpdate8609_BuildingInformation/FinancialUpdate8609_BuildingInfo7/BuildingBlock" xmlDataType="string"/>
    </xmlCellPr>
  </singleXmlCell>
  <singleXmlCell id="115" xr6:uid="{63D96CDE-DC93-4485-814E-A80AB16B3AD6}" r="L182" connectionId="1">
    <xmlCellPr id="1" xr6:uid="{00000000-0010-0000-E300-000001000000}" uniqueName="BuildingLot">
      <xmlPr mapId="1" xpath="/FinancialUpdate8609/FinancialUpdate8609_BuildingInformation/FinancialUpdate8609_BuildingInfo7/BuildingLot" xmlDataType="string"/>
    </xmlCellPr>
  </singleXmlCell>
  <singleXmlCell id="116" xr6:uid="{DB6EEB4F-B7BB-4FD6-A205-9EDFF4CBF10F}" r="M182" connectionId="1">
    <xmlCellPr id="1" xr6:uid="{00000000-0010-0000-E500-000001000000}" uniqueName="BuildingPISAcquisition">
      <xmlPr mapId="1" xpath="/FinancialUpdate8609/FinancialUpdate8609_BuildingInformation/FinancialUpdate8609_BuildingInfo7/BuildingPISAcquisition" xmlDataType="string"/>
    </xmlCellPr>
  </singleXmlCell>
  <singleXmlCell id="117" xr6:uid="{5FD504C6-0918-4B63-A9AF-DA5F71EADB6B}" r="P182" connectionId="1">
    <xmlCellPr id="1" xr6:uid="{00000000-0010-0000-E700-000001000000}" uniqueName="BuildingPISRehab">
      <xmlPr mapId="1" xpath="/FinancialUpdate8609/FinancialUpdate8609_BuildingInformation/FinancialUpdate8609_BuildingInfo7/BuildingPISRehab" xmlDataType="string"/>
    </xmlCellPr>
  </singleXmlCell>
  <singleXmlCell id="118" xr6:uid="{6077E421-FB0D-421A-BD8E-D5994713E285}" r="S182" connectionId="1">
    <xmlCellPr id="1" xr6:uid="{00000000-0010-0000-E900-000001000000}" uniqueName="BuildingTCODate">
      <xmlPr mapId="1" xpath="/FinancialUpdate8609/FinancialUpdate8609_BuildingInformation/FinancialUpdate8609_BuildingInfo7/BuildingTCODate" xmlDataType="string"/>
    </xmlCellPr>
  </singleXmlCell>
  <singleXmlCell id="119" xr6:uid="{482C949F-27BC-4336-B9E9-0A88C699BAB1}" r="V182" connectionId="1">
    <xmlCellPr id="1" xr6:uid="{00000000-0010-0000-EB00-000001000000}" uniqueName="BuildingRentUpStatus">
      <xmlPr mapId="1" xpath="/FinancialUpdate8609/FinancialUpdate8609_BuildingInformation/FinancialUpdate8609_BuildingInfo7/BuildingRentUpStatus" xmlDataType="string"/>
    </xmlCellPr>
  </singleXmlCell>
  <singleXmlCell id="120" xr6:uid="{87A42300-ED88-4C23-8EF3-A69BE1E961F5}" r="X182" connectionId="1">
    <xmlCellPr id="1" xr6:uid="{00000000-0010-0000-ED00-000001000000}" uniqueName="ApplicationNumber">
      <xmlPr mapId="1" xpath="/FinancialUpdate8609/FinancialUpdate8609_BuildingInformation/FinancialUpdate8609_BuildingInfo7/ApplicationNumber" xmlDataType="string"/>
    </xmlCellPr>
  </singleXmlCell>
  <singleXmlCell id="121" xr6:uid="{CEF8A001-CB82-4ECB-A6C9-AEF9AC54265C}" r="D183" connectionId="1">
    <xmlCellPr id="1" xr6:uid="{00000000-0010-0000-EF00-000001000000}" uniqueName="BIN">
      <xmlPr mapId="1" xpath="/FinancialUpdate8609/FinancialUpdate8609_BuildingInformation/FinancialUpdate8609_BuildingInfo8/BIN" xmlDataType="string"/>
    </xmlCellPr>
  </singleXmlCell>
  <singleXmlCell id="122" xr6:uid="{E5A002CF-1592-4725-A7A1-6CE5F0316997}" r="E183" connectionId="1">
    <xmlCellPr id="1" xr6:uid="{00000000-0010-0000-F100-000001000000}" uniqueName="BuildingPHN">
      <xmlPr mapId="1" xpath="/FinancialUpdate8609/FinancialUpdate8609_BuildingInformation/FinancialUpdate8609_BuildingInfo8/BuildingPHN" xmlDataType="string"/>
    </xmlCellPr>
  </singleXmlCell>
  <singleXmlCell id="123" xr6:uid="{F1380845-C2BA-44FD-B18E-0B2CA7024338}" r="F183" connectionId="1">
    <xmlCellPr id="1" xr6:uid="{00000000-0010-0000-F300-000001000000}" uniqueName="BuildingStreet">
      <xmlPr mapId="1" xpath="/FinancialUpdate8609/FinancialUpdate8609_BuildingInformation/FinancialUpdate8609_BuildingInfo8/BuildingStreet" xmlDataType="string"/>
    </xmlCellPr>
  </singleXmlCell>
  <singleXmlCell id="124" xr6:uid="{6720A3DD-50BA-42CE-8680-FD9F10B953A4}" r="G183" connectionId="1">
    <xmlCellPr id="1" xr6:uid="{00000000-0010-0000-F500-000001000000}" uniqueName="BuildingCity">
      <xmlPr mapId="1" xpath="/FinancialUpdate8609/FinancialUpdate8609_BuildingInformation/FinancialUpdate8609_BuildingInfo8/BuildingCity" xmlDataType="string"/>
    </xmlCellPr>
  </singleXmlCell>
  <singleXmlCell id="125" xr6:uid="{6FF656A5-0922-45D3-9DB7-133EEC294FD5}" r="I183" connectionId="1">
    <xmlCellPr id="1" xr6:uid="{00000000-0010-0000-F700-000001000000}" uniqueName="BuildingZip">
      <xmlPr mapId="1" xpath="/FinancialUpdate8609/FinancialUpdate8609_BuildingInformation/FinancialUpdate8609_BuildingInfo8/BuildingZip" xmlDataType="string"/>
    </xmlCellPr>
  </singleXmlCell>
  <singleXmlCell id="126" xr6:uid="{EC6227B7-D923-4D1A-994A-ED8315F33010}" r="J183" connectionId="1">
    <xmlCellPr id="1" xr6:uid="{00000000-0010-0000-F900-000001000000}" uniqueName="BuildingBoro">
      <xmlPr mapId="1" xpath="/FinancialUpdate8609/FinancialUpdate8609_BuildingInformation/FinancialUpdate8609_BuildingInfo8/BuildingBoro" xmlDataType="string"/>
    </xmlCellPr>
  </singleXmlCell>
  <singleXmlCell id="127" xr6:uid="{D5A679EE-A970-4DD3-A64D-4605B7000F8B}" r="K183" connectionId="1">
    <xmlCellPr id="1" xr6:uid="{00000000-0010-0000-FB00-000001000000}" uniqueName="BuildingBlock">
      <xmlPr mapId="1" xpath="/FinancialUpdate8609/FinancialUpdate8609_BuildingInformation/FinancialUpdate8609_BuildingInfo8/BuildingBlock" xmlDataType="string"/>
    </xmlCellPr>
  </singleXmlCell>
  <singleXmlCell id="128" xr6:uid="{BC311364-D99C-40B2-BF40-DB16044E68A4}" r="L183" connectionId="1">
    <xmlCellPr id="1" xr6:uid="{00000000-0010-0000-FD00-000001000000}" uniqueName="BuildingLot">
      <xmlPr mapId="1" xpath="/FinancialUpdate8609/FinancialUpdate8609_BuildingInformation/FinancialUpdate8609_BuildingInfo8/BuildingLot" xmlDataType="string"/>
    </xmlCellPr>
  </singleXmlCell>
  <singleXmlCell id="129" xr6:uid="{FD4B5BB5-9279-489D-B35D-838878139E3A}" r="M183" connectionId="1">
    <xmlCellPr id="1" xr6:uid="{00000000-0010-0000-FF00-000001000000}" uniqueName="BuildingPISAcquisition">
      <xmlPr mapId="1" xpath="/FinancialUpdate8609/FinancialUpdate8609_BuildingInformation/FinancialUpdate8609_BuildingInfo8/BuildingPISAcquisition" xmlDataType="string"/>
    </xmlCellPr>
  </singleXmlCell>
  <singleXmlCell id="130" xr6:uid="{05ED37AF-36A1-41A4-9E35-371CFFB52BF2}" r="P183" connectionId="1">
    <xmlCellPr id="1" xr6:uid="{00000000-0010-0000-0101-000001000000}" uniqueName="BuildingPISRehab">
      <xmlPr mapId="1" xpath="/FinancialUpdate8609/FinancialUpdate8609_BuildingInformation/FinancialUpdate8609_BuildingInfo8/BuildingPISRehab" xmlDataType="string"/>
    </xmlCellPr>
  </singleXmlCell>
  <singleXmlCell id="131" xr6:uid="{7959C474-FC2A-4491-AFE3-43A259E85021}" r="S183" connectionId="1">
    <xmlCellPr id="1" xr6:uid="{00000000-0010-0000-0301-000001000000}" uniqueName="BuildingTCODate">
      <xmlPr mapId="1" xpath="/FinancialUpdate8609/FinancialUpdate8609_BuildingInformation/FinancialUpdate8609_BuildingInfo8/BuildingTCODate" xmlDataType="string"/>
    </xmlCellPr>
  </singleXmlCell>
  <singleXmlCell id="132" xr6:uid="{AC0732D3-3F95-4F40-B49F-885EA8D32F70}" r="V183" connectionId="1">
    <xmlCellPr id="1" xr6:uid="{00000000-0010-0000-0501-000001000000}" uniqueName="BuildingRentUpStatus">
      <xmlPr mapId="1" xpath="/FinancialUpdate8609/FinancialUpdate8609_BuildingInformation/FinancialUpdate8609_BuildingInfo8/BuildingRentUpStatus" xmlDataType="string"/>
    </xmlCellPr>
  </singleXmlCell>
  <singleXmlCell id="133" xr6:uid="{FF575FFB-9FD4-4F78-96BB-DA28C7F3B861}" r="X183" connectionId="1">
    <xmlCellPr id="1" xr6:uid="{00000000-0010-0000-0701-000001000000}" uniqueName="ApplicationNumber">
      <xmlPr mapId="1" xpath="/FinancialUpdate8609/FinancialUpdate8609_BuildingInformation/FinancialUpdate8609_BuildingInfo8/ApplicationNumber" xmlDataType="string"/>
    </xmlCellPr>
  </singleXmlCell>
  <singleXmlCell id="134" xr6:uid="{356272F5-AD21-4D39-8578-838A963A9D21}" r="D184" connectionId="1">
    <xmlCellPr id="1" xr6:uid="{00000000-0010-0000-0901-000001000000}" uniqueName="BIN">
      <xmlPr mapId="1" xpath="/FinancialUpdate8609/FinancialUpdate8609_BuildingInformation/FinancialUpdate8609_BuildingInfo9/BIN" xmlDataType="string"/>
    </xmlCellPr>
  </singleXmlCell>
  <singleXmlCell id="135" xr6:uid="{0F200B2F-0E54-4DE1-A1BD-899F6B63162B}" r="E184" connectionId="1">
    <xmlCellPr id="1" xr6:uid="{00000000-0010-0000-0B01-000001000000}" uniqueName="BuildingPHN">
      <xmlPr mapId="1" xpath="/FinancialUpdate8609/FinancialUpdate8609_BuildingInformation/FinancialUpdate8609_BuildingInfo9/BuildingPHN" xmlDataType="string"/>
    </xmlCellPr>
  </singleXmlCell>
  <singleXmlCell id="136" xr6:uid="{265C980E-B2AC-4022-901F-C5B57C674C33}" r="F184" connectionId="1">
    <xmlCellPr id="1" xr6:uid="{00000000-0010-0000-0D01-000001000000}" uniqueName="BuildingStreet">
      <xmlPr mapId="1" xpath="/FinancialUpdate8609/FinancialUpdate8609_BuildingInformation/FinancialUpdate8609_BuildingInfo9/BuildingStreet" xmlDataType="string"/>
    </xmlCellPr>
  </singleXmlCell>
  <singleXmlCell id="137" xr6:uid="{757E1FB1-AB36-42AE-8527-1B565E5B8043}" r="G184" connectionId="1">
    <xmlCellPr id="1" xr6:uid="{00000000-0010-0000-0F01-000001000000}" uniqueName="BuildingCity">
      <xmlPr mapId="1" xpath="/FinancialUpdate8609/FinancialUpdate8609_BuildingInformation/FinancialUpdate8609_BuildingInfo9/BuildingCity" xmlDataType="string"/>
    </xmlCellPr>
  </singleXmlCell>
  <singleXmlCell id="138" xr6:uid="{6E4E7354-8B4B-46B6-A3FD-3E5E71EC95F5}" r="I184" connectionId="1">
    <xmlCellPr id="1" xr6:uid="{00000000-0010-0000-1101-000001000000}" uniqueName="BuildingZip">
      <xmlPr mapId="1" xpath="/FinancialUpdate8609/FinancialUpdate8609_BuildingInformation/FinancialUpdate8609_BuildingInfo9/BuildingZip" xmlDataType="string"/>
    </xmlCellPr>
  </singleXmlCell>
  <singleXmlCell id="139" xr6:uid="{40D4278F-F648-4619-AD59-BD5DADED3A8D}" r="J184" connectionId="1">
    <xmlCellPr id="1" xr6:uid="{00000000-0010-0000-1301-000001000000}" uniqueName="BuildingBoro">
      <xmlPr mapId="1" xpath="/FinancialUpdate8609/FinancialUpdate8609_BuildingInformation/FinancialUpdate8609_BuildingInfo9/BuildingBoro" xmlDataType="string"/>
    </xmlCellPr>
  </singleXmlCell>
  <singleXmlCell id="140" xr6:uid="{0613C43D-BEB6-4A06-8B42-4E2A57460AED}" r="K184" connectionId="1">
    <xmlCellPr id="1" xr6:uid="{00000000-0010-0000-1501-000001000000}" uniqueName="BuildingBlock">
      <xmlPr mapId="1" xpath="/FinancialUpdate8609/FinancialUpdate8609_BuildingInformation/FinancialUpdate8609_BuildingInfo9/BuildingBlock" xmlDataType="string"/>
    </xmlCellPr>
  </singleXmlCell>
  <singleXmlCell id="141" xr6:uid="{ED505198-C949-4F15-92AB-CA35A6DB277B}" r="L184" connectionId="1">
    <xmlCellPr id="1" xr6:uid="{00000000-0010-0000-1701-000001000000}" uniqueName="BuildingLot">
      <xmlPr mapId="1" xpath="/FinancialUpdate8609/FinancialUpdate8609_BuildingInformation/FinancialUpdate8609_BuildingInfo9/BuildingLot" xmlDataType="string"/>
    </xmlCellPr>
  </singleXmlCell>
  <singleXmlCell id="142" xr6:uid="{265206B2-6B14-4035-8FEC-FF8752FFF096}" r="M184" connectionId="1">
    <xmlCellPr id="1" xr6:uid="{00000000-0010-0000-1901-000001000000}" uniqueName="BuildingPISAcquisition">
      <xmlPr mapId="1" xpath="/FinancialUpdate8609/FinancialUpdate8609_BuildingInformation/FinancialUpdate8609_BuildingInfo9/BuildingPISAcquisition" xmlDataType="string"/>
    </xmlCellPr>
  </singleXmlCell>
  <singleXmlCell id="143" xr6:uid="{B84D540E-D1D9-4689-BAE4-BD5252C98C4C}" r="P184" connectionId="1">
    <xmlCellPr id="1" xr6:uid="{00000000-0010-0000-1B01-000001000000}" uniqueName="BuildingPISRehab">
      <xmlPr mapId="1" xpath="/FinancialUpdate8609/FinancialUpdate8609_BuildingInformation/FinancialUpdate8609_BuildingInfo9/BuildingPISRehab" xmlDataType="string"/>
    </xmlCellPr>
  </singleXmlCell>
  <singleXmlCell id="144" xr6:uid="{B557F79E-9F66-4D69-8A13-1BD022424CAA}" r="S184" connectionId="1">
    <xmlCellPr id="1" xr6:uid="{00000000-0010-0000-1D01-000001000000}" uniqueName="BuildingTCODate">
      <xmlPr mapId="1" xpath="/FinancialUpdate8609/FinancialUpdate8609_BuildingInformation/FinancialUpdate8609_BuildingInfo9/BuildingTCODate" xmlDataType="string"/>
    </xmlCellPr>
  </singleXmlCell>
  <singleXmlCell id="145" xr6:uid="{20F1A7E0-FD7C-4310-BA0E-8B8E75293D58}" r="V184" connectionId="1">
    <xmlCellPr id="1" xr6:uid="{00000000-0010-0000-1F01-000001000000}" uniqueName="BuildingRentUpStatus">
      <xmlPr mapId="1" xpath="/FinancialUpdate8609/FinancialUpdate8609_BuildingInformation/FinancialUpdate8609_BuildingInfo9/BuildingRentUpStatus" xmlDataType="string"/>
    </xmlCellPr>
  </singleXmlCell>
  <singleXmlCell id="146" xr6:uid="{542F4B97-4601-4418-8BAE-66D908B34BD8}" r="X184" connectionId="1">
    <xmlCellPr id="1" xr6:uid="{00000000-0010-0000-2101-000001000000}" uniqueName="ApplicationNumber">
      <xmlPr mapId="1" xpath="/FinancialUpdate8609/FinancialUpdate8609_BuildingInformation/FinancialUpdate8609_BuildingInfo9/ApplicationNumber" xmlDataType="string"/>
    </xmlCellPr>
  </singleXmlCell>
  <singleXmlCell id="147" xr6:uid="{D612E0DD-25EB-4BBE-8865-4654A9A7571D}" r="D185" connectionId="1">
    <xmlCellPr id="1" xr6:uid="{00000000-0010-0000-2301-000001000000}" uniqueName="BIN">
      <xmlPr mapId="1" xpath="/FinancialUpdate8609/FinancialUpdate8609_BuildingInformation/FinancialUpdate8609_BuildingInfo10/BIN" xmlDataType="string"/>
    </xmlCellPr>
  </singleXmlCell>
  <singleXmlCell id="148" xr6:uid="{008D5FF0-DF3E-44E0-A3C9-44E820BD3772}" r="E185" connectionId="1">
    <xmlCellPr id="1" xr6:uid="{00000000-0010-0000-2501-000001000000}" uniqueName="BuildingPHN">
      <xmlPr mapId="1" xpath="/FinancialUpdate8609/FinancialUpdate8609_BuildingInformation/FinancialUpdate8609_BuildingInfo10/BuildingPHN" xmlDataType="string"/>
    </xmlCellPr>
  </singleXmlCell>
  <singleXmlCell id="149" xr6:uid="{28210EE5-59A1-4DC2-A6B3-2B665F65AEC0}" r="F185" connectionId="1">
    <xmlCellPr id="1" xr6:uid="{00000000-0010-0000-2701-000001000000}" uniqueName="BuildingStreet">
      <xmlPr mapId="1" xpath="/FinancialUpdate8609/FinancialUpdate8609_BuildingInformation/FinancialUpdate8609_BuildingInfo10/BuildingStreet" xmlDataType="string"/>
    </xmlCellPr>
  </singleXmlCell>
  <singleXmlCell id="150" xr6:uid="{D4B56798-D79E-4CB7-8DB8-BC0BBF0D21C9}" r="G185" connectionId="1">
    <xmlCellPr id="1" xr6:uid="{00000000-0010-0000-2901-000001000000}" uniqueName="BuildingCity">
      <xmlPr mapId="1" xpath="/FinancialUpdate8609/FinancialUpdate8609_BuildingInformation/FinancialUpdate8609_BuildingInfo10/BuildingCity" xmlDataType="string"/>
    </xmlCellPr>
  </singleXmlCell>
  <singleXmlCell id="151" xr6:uid="{40BF7915-6E9F-4669-804F-0AF8BBFAEF1A}" r="I185" connectionId="1">
    <xmlCellPr id="1" xr6:uid="{00000000-0010-0000-2B01-000001000000}" uniqueName="BuildingZip">
      <xmlPr mapId="1" xpath="/FinancialUpdate8609/FinancialUpdate8609_BuildingInformation/FinancialUpdate8609_BuildingInfo10/BuildingZip" xmlDataType="string"/>
    </xmlCellPr>
  </singleXmlCell>
  <singleXmlCell id="152" xr6:uid="{D3760F43-6D48-4843-9EF4-FC0F81FFCC2B}" r="J185" connectionId="1">
    <xmlCellPr id="1" xr6:uid="{00000000-0010-0000-2D01-000001000000}" uniqueName="BuildingBoro">
      <xmlPr mapId="1" xpath="/FinancialUpdate8609/FinancialUpdate8609_BuildingInformation/FinancialUpdate8609_BuildingInfo10/BuildingBoro" xmlDataType="string"/>
    </xmlCellPr>
  </singleXmlCell>
  <singleXmlCell id="153" xr6:uid="{9AB1CDEF-5D80-4863-AA4C-EC646FC0E610}" r="K185" connectionId="1">
    <xmlCellPr id="1" xr6:uid="{00000000-0010-0000-2F01-000001000000}" uniqueName="BuildingBlock">
      <xmlPr mapId="1" xpath="/FinancialUpdate8609/FinancialUpdate8609_BuildingInformation/FinancialUpdate8609_BuildingInfo10/BuildingBlock" xmlDataType="string"/>
    </xmlCellPr>
  </singleXmlCell>
  <singleXmlCell id="154" xr6:uid="{85C5C675-3016-4526-882B-F9BD5C39323A}" r="L185" connectionId="1">
    <xmlCellPr id="1" xr6:uid="{00000000-0010-0000-3101-000001000000}" uniqueName="BuildingLot">
      <xmlPr mapId="1" xpath="/FinancialUpdate8609/FinancialUpdate8609_BuildingInformation/FinancialUpdate8609_BuildingInfo10/BuildingLot" xmlDataType="string"/>
    </xmlCellPr>
  </singleXmlCell>
  <singleXmlCell id="155" xr6:uid="{70925A3C-1F4E-45E4-9F21-427673514B7B}" r="M185" connectionId="1">
    <xmlCellPr id="1" xr6:uid="{00000000-0010-0000-3301-000001000000}" uniqueName="BuildingPISAcquisition">
      <xmlPr mapId="1" xpath="/FinancialUpdate8609/FinancialUpdate8609_BuildingInformation/FinancialUpdate8609_BuildingInfo10/BuildingPISAcquisition" xmlDataType="string"/>
    </xmlCellPr>
  </singleXmlCell>
  <singleXmlCell id="156" xr6:uid="{94A824AE-8F09-4F5D-895F-4CC9FC61E0C8}" r="P185" connectionId="1">
    <xmlCellPr id="1" xr6:uid="{00000000-0010-0000-3501-000001000000}" uniqueName="BuildingPISRehab">
      <xmlPr mapId="1" xpath="/FinancialUpdate8609/FinancialUpdate8609_BuildingInformation/FinancialUpdate8609_BuildingInfo10/BuildingPISRehab" xmlDataType="string"/>
    </xmlCellPr>
  </singleXmlCell>
  <singleXmlCell id="157" xr6:uid="{0FE2A932-853A-4EC4-8507-FE29F35C7074}" r="S185" connectionId="1">
    <xmlCellPr id="1" xr6:uid="{00000000-0010-0000-3701-000001000000}" uniqueName="BuildingTCODate">
      <xmlPr mapId="1" xpath="/FinancialUpdate8609/FinancialUpdate8609_BuildingInformation/FinancialUpdate8609_BuildingInfo10/BuildingTCODate" xmlDataType="string"/>
    </xmlCellPr>
  </singleXmlCell>
  <singleXmlCell id="158" xr6:uid="{537ED024-5D64-4769-AF83-D182B014E5D2}" r="V185" connectionId="1">
    <xmlCellPr id="1" xr6:uid="{00000000-0010-0000-3901-000001000000}" uniqueName="BuildingRentUpStatus">
      <xmlPr mapId="1" xpath="/FinancialUpdate8609/FinancialUpdate8609_BuildingInformation/FinancialUpdate8609_BuildingInfo10/BuildingRentUpStatus" xmlDataType="string"/>
    </xmlCellPr>
  </singleXmlCell>
  <singleXmlCell id="159" xr6:uid="{FF74AD4B-1E08-4F45-BAB8-70A9F856F2D7}" r="X185" connectionId="1">
    <xmlCellPr id="1" xr6:uid="{00000000-0010-0000-3B01-000001000000}" uniqueName="ApplicationNumber">
      <xmlPr mapId="1" xpath="/FinancialUpdate8609/FinancialUpdate8609_BuildingInformation/FinancialUpdate8609_BuildingInfo10/ApplicationNumber" xmlDataType="string"/>
    </xmlCellPr>
  </singleXmlCell>
  <singleXmlCell id="160" xr6:uid="{B44813FD-574D-4000-AD88-BA305347059A}" r="D186" connectionId="1">
    <xmlCellPr id="1" xr6:uid="{00000000-0010-0000-3D01-000001000000}" uniqueName="BIN">
      <xmlPr mapId="1" xpath="/FinancialUpdate8609/FinancialUpdate8609_BuildingInformation/FinancialUpdate8609_BuildingInfo11/BIN" xmlDataType="string"/>
    </xmlCellPr>
  </singleXmlCell>
  <singleXmlCell id="161" xr6:uid="{CAAC7209-56C1-4FDE-875E-A581952A5920}" r="E186" connectionId="1">
    <xmlCellPr id="1" xr6:uid="{00000000-0010-0000-3F01-000001000000}" uniqueName="BuildingPHN">
      <xmlPr mapId="1" xpath="/FinancialUpdate8609/FinancialUpdate8609_BuildingInformation/FinancialUpdate8609_BuildingInfo11/BuildingPHN" xmlDataType="string"/>
    </xmlCellPr>
  </singleXmlCell>
  <singleXmlCell id="162" xr6:uid="{76B627C9-8638-4FD3-910F-ECF8A047596C}" r="F186" connectionId="1">
    <xmlCellPr id="1" xr6:uid="{00000000-0010-0000-4101-000001000000}" uniqueName="BuildingStreet">
      <xmlPr mapId="1" xpath="/FinancialUpdate8609/FinancialUpdate8609_BuildingInformation/FinancialUpdate8609_BuildingInfo11/BuildingStreet" xmlDataType="string"/>
    </xmlCellPr>
  </singleXmlCell>
  <singleXmlCell id="163" xr6:uid="{37B685CC-BAD0-411E-B679-BB7B0407B6FD}" r="G186" connectionId="1">
    <xmlCellPr id="1" xr6:uid="{00000000-0010-0000-4301-000001000000}" uniqueName="BuildingCity">
      <xmlPr mapId="1" xpath="/FinancialUpdate8609/FinancialUpdate8609_BuildingInformation/FinancialUpdate8609_BuildingInfo11/BuildingCity" xmlDataType="string"/>
    </xmlCellPr>
  </singleXmlCell>
  <singleXmlCell id="164" xr6:uid="{90EC7F32-A154-4149-AEB2-25B5A789E853}" r="I186" connectionId="1">
    <xmlCellPr id="1" xr6:uid="{00000000-0010-0000-4501-000001000000}" uniqueName="BuildingZip">
      <xmlPr mapId="1" xpath="/FinancialUpdate8609/FinancialUpdate8609_BuildingInformation/FinancialUpdate8609_BuildingInfo11/BuildingZip" xmlDataType="string"/>
    </xmlCellPr>
  </singleXmlCell>
  <singleXmlCell id="165" xr6:uid="{8BB096BC-79D1-4095-827F-CBA462FDC4B6}" r="J186" connectionId="1">
    <xmlCellPr id="1" xr6:uid="{00000000-0010-0000-4701-000001000000}" uniqueName="BuildingBoro">
      <xmlPr mapId="1" xpath="/FinancialUpdate8609/FinancialUpdate8609_BuildingInformation/FinancialUpdate8609_BuildingInfo11/BuildingBoro" xmlDataType="string"/>
    </xmlCellPr>
  </singleXmlCell>
  <singleXmlCell id="166" xr6:uid="{879906DD-D542-4F54-B5F0-9A71C30E4B76}" r="K186" connectionId="1">
    <xmlCellPr id="1" xr6:uid="{00000000-0010-0000-4901-000001000000}" uniqueName="BuildingBlock">
      <xmlPr mapId="1" xpath="/FinancialUpdate8609/FinancialUpdate8609_BuildingInformation/FinancialUpdate8609_BuildingInfo11/BuildingBlock" xmlDataType="string"/>
    </xmlCellPr>
  </singleXmlCell>
  <singleXmlCell id="167" xr6:uid="{3B6B5DB6-7C7B-411B-B0BD-5A88486A96C4}" r="L186" connectionId="1">
    <xmlCellPr id="1" xr6:uid="{00000000-0010-0000-4B01-000001000000}" uniqueName="BuildingLot">
      <xmlPr mapId="1" xpath="/FinancialUpdate8609/FinancialUpdate8609_BuildingInformation/FinancialUpdate8609_BuildingInfo11/BuildingLot" xmlDataType="string"/>
    </xmlCellPr>
  </singleXmlCell>
  <singleXmlCell id="168" xr6:uid="{CC74377C-D545-47E6-8687-D05A8CBA7AB8}" r="M186" connectionId="1">
    <xmlCellPr id="1" xr6:uid="{00000000-0010-0000-4D01-000001000000}" uniqueName="BuildingPISAcquisition">
      <xmlPr mapId="1" xpath="/FinancialUpdate8609/FinancialUpdate8609_BuildingInformation/FinancialUpdate8609_BuildingInfo11/BuildingPISAcquisition" xmlDataType="string"/>
    </xmlCellPr>
  </singleXmlCell>
  <singleXmlCell id="169" xr6:uid="{3E78FA19-942A-4611-995E-F2A67C8015D4}" r="P186" connectionId="1">
    <xmlCellPr id="1" xr6:uid="{00000000-0010-0000-4F01-000001000000}" uniqueName="BuildingPISRehab">
      <xmlPr mapId="1" xpath="/FinancialUpdate8609/FinancialUpdate8609_BuildingInformation/FinancialUpdate8609_BuildingInfo11/BuildingPISRehab" xmlDataType="string"/>
    </xmlCellPr>
  </singleXmlCell>
  <singleXmlCell id="170" xr6:uid="{A101ADD1-2786-41A8-B25B-42B5DB5A203A}" r="S186" connectionId="1">
    <xmlCellPr id="1" xr6:uid="{00000000-0010-0000-5101-000001000000}" uniqueName="BuildingTCODate">
      <xmlPr mapId="1" xpath="/FinancialUpdate8609/FinancialUpdate8609_BuildingInformation/FinancialUpdate8609_BuildingInfo11/BuildingTCODate" xmlDataType="string"/>
    </xmlCellPr>
  </singleXmlCell>
  <singleXmlCell id="171" xr6:uid="{713E7341-12CB-4B32-9EC9-429813324735}" r="V186" connectionId="1">
    <xmlCellPr id="1" xr6:uid="{00000000-0010-0000-5301-000001000000}" uniqueName="BuildingRentUpStatus">
      <xmlPr mapId="1" xpath="/FinancialUpdate8609/FinancialUpdate8609_BuildingInformation/FinancialUpdate8609_BuildingInfo11/BuildingRentUpStatus" xmlDataType="string"/>
    </xmlCellPr>
  </singleXmlCell>
  <singleXmlCell id="172" xr6:uid="{14F3A4A9-08FC-4D11-A481-EA484B217CDD}" r="X186" connectionId="1">
    <xmlCellPr id="1" xr6:uid="{00000000-0010-0000-5501-000001000000}" uniqueName="ApplicationNumber">
      <xmlPr mapId="1" xpath="/FinancialUpdate8609/FinancialUpdate8609_BuildingInformation/FinancialUpdate8609_BuildingInfo11/ApplicationNumber" xmlDataType="string"/>
    </xmlCellPr>
  </singleXmlCell>
  <singleXmlCell id="173" xr6:uid="{EEDA3D3A-F94E-4D27-9F73-59CBDF19D7DA}" r="D187" connectionId="1">
    <xmlCellPr id="1" xr6:uid="{00000000-0010-0000-5701-000001000000}" uniqueName="BIN">
      <xmlPr mapId="1" xpath="/FinancialUpdate8609/FinancialUpdate8609_BuildingInformation/FinancialUpdate8609_BuildingInfo12/BIN" xmlDataType="string"/>
    </xmlCellPr>
  </singleXmlCell>
  <singleXmlCell id="174" xr6:uid="{2EDFAB3D-45C8-434D-9F44-FF0764D98367}" r="E187" connectionId="1">
    <xmlCellPr id="1" xr6:uid="{00000000-0010-0000-5901-000001000000}" uniqueName="BuildingPHN">
      <xmlPr mapId="1" xpath="/FinancialUpdate8609/FinancialUpdate8609_BuildingInformation/FinancialUpdate8609_BuildingInfo12/BuildingPHN" xmlDataType="string"/>
    </xmlCellPr>
  </singleXmlCell>
  <singleXmlCell id="175" xr6:uid="{FE65D460-D7EA-4B07-AEF7-CE86F7D9B22E}" r="F187" connectionId="1">
    <xmlCellPr id="1" xr6:uid="{00000000-0010-0000-5B01-000001000000}" uniqueName="BuildingStreet">
      <xmlPr mapId="1" xpath="/FinancialUpdate8609/FinancialUpdate8609_BuildingInformation/FinancialUpdate8609_BuildingInfo12/BuildingStreet" xmlDataType="string"/>
    </xmlCellPr>
  </singleXmlCell>
  <singleXmlCell id="176" xr6:uid="{461D5EEA-847A-4E2D-A9EA-588531743E82}" r="G187" connectionId="1">
    <xmlCellPr id="1" xr6:uid="{00000000-0010-0000-5D01-000001000000}" uniqueName="BuildingCity">
      <xmlPr mapId="1" xpath="/FinancialUpdate8609/FinancialUpdate8609_BuildingInformation/FinancialUpdate8609_BuildingInfo12/BuildingCity" xmlDataType="string"/>
    </xmlCellPr>
  </singleXmlCell>
  <singleXmlCell id="177" xr6:uid="{FF866035-678C-4323-97BE-F41D91B2B0C6}" r="I187" connectionId="1">
    <xmlCellPr id="1" xr6:uid="{00000000-0010-0000-5F01-000001000000}" uniqueName="BuildingZip">
      <xmlPr mapId="1" xpath="/FinancialUpdate8609/FinancialUpdate8609_BuildingInformation/FinancialUpdate8609_BuildingInfo12/BuildingZip" xmlDataType="string"/>
    </xmlCellPr>
  </singleXmlCell>
  <singleXmlCell id="178" xr6:uid="{4765C417-C126-401F-B926-D5337263D3C3}" r="J187" connectionId="1">
    <xmlCellPr id="1" xr6:uid="{00000000-0010-0000-6101-000001000000}" uniqueName="BuildingBoro">
      <xmlPr mapId="1" xpath="/FinancialUpdate8609/FinancialUpdate8609_BuildingInformation/FinancialUpdate8609_BuildingInfo12/BuildingBoro" xmlDataType="string"/>
    </xmlCellPr>
  </singleXmlCell>
  <singleXmlCell id="179" xr6:uid="{1ECCFB78-0801-4320-8152-56ECC027FAF6}" r="K187" connectionId="1">
    <xmlCellPr id="1" xr6:uid="{00000000-0010-0000-6301-000001000000}" uniqueName="BuildingBlock">
      <xmlPr mapId="1" xpath="/FinancialUpdate8609/FinancialUpdate8609_BuildingInformation/FinancialUpdate8609_BuildingInfo12/BuildingBlock" xmlDataType="string"/>
    </xmlCellPr>
  </singleXmlCell>
  <singleXmlCell id="180" xr6:uid="{DD06D7D3-6F9D-4FEF-B259-DA5CA0B2A9F9}" r="L187" connectionId="1">
    <xmlCellPr id="1" xr6:uid="{00000000-0010-0000-6501-000001000000}" uniqueName="BuildingLot">
      <xmlPr mapId="1" xpath="/FinancialUpdate8609/FinancialUpdate8609_BuildingInformation/FinancialUpdate8609_BuildingInfo12/BuildingLot" xmlDataType="string"/>
    </xmlCellPr>
  </singleXmlCell>
  <singleXmlCell id="181" xr6:uid="{EFF4C72B-6042-4CC8-81BD-6C69C3FBA8B6}" r="M187" connectionId="1">
    <xmlCellPr id="1" xr6:uid="{00000000-0010-0000-6701-000001000000}" uniqueName="BuildingPISAcquisition">
      <xmlPr mapId="1" xpath="/FinancialUpdate8609/FinancialUpdate8609_BuildingInformation/FinancialUpdate8609_BuildingInfo12/BuildingPISAcquisition" xmlDataType="string"/>
    </xmlCellPr>
  </singleXmlCell>
  <singleXmlCell id="182" xr6:uid="{6344EFC1-2963-4F53-BF48-04C0013AF5FF}" r="P187" connectionId="1">
    <xmlCellPr id="1" xr6:uid="{00000000-0010-0000-6901-000001000000}" uniqueName="BuildingPISRehab">
      <xmlPr mapId="1" xpath="/FinancialUpdate8609/FinancialUpdate8609_BuildingInformation/FinancialUpdate8609_BuildingInfo12/BuildingPISRehab" xmlDataType="string"/>
    </xmlCellPr>
  </singleXmlCell>
  <singleXmlCell id="183" xr6:uid="{66755C61-6099-4408-9626-7B0C5EB6271A}" r="S187" connectionId="1">
    <xmlCellPr id="1" xr6:uid="{00000000-0010-0000-6B01-000001000000}" uniqueName="BuildingTCODate">
      <xmlPr mapId="1" xpath="/FinancialUpdate8609/FinancialUpdate8609_BuildingInformation/FinancialUpdate8609_BuildingInfo12/BuildingTCODate" xmlDataType="string"/>
    </xmlCellPr>
  </singleXmlCell>
  <singleXmlCell id="184" xr6:uid="{CADF6522-8C9B-4D37-835A-B8152EE60B08}" r="V187" connectionId="1">
    <xmlCellPr id="1" xr6:uid="{00000000-0010-0000-6D01-000001000000}" uniqueName="BuildingRentUpStatus">
      <xmlPr mapId="1" xpath="/FinancialUpdate8609/FinancialUpdate8609_BuildingInformation/FinancialUpdate8609_BuildingInfo12/BuildingRentUpStatus" xmlDataType="string"/>
    </xmlCellPr>
  </singleXmlCell>
  <singleXmlCell id="185" xr6:uid="{66932858-CD7D-44FC-AE6B-7833FD491A13}" r="X187" connectionId="1">
    <xmlCellPr id="1" xr6:uid="{00000000-0010-0000-6F01-000001000000}" uniqueName="ApplicationNumber">
      <xmlPr mapId="1" xpath="/FinancialUpdate8609/FinancialUpdate8609_BuildingInformation/FinancialUpdate8609_BuildingInfo12/ApplicationNumber" xmlDataType="string"/>
    </xmlCellPr>
  </singleXmlCell>
  <singleXmlCell id="186" xr6:uid="{1756131B-0D3B-4BC4-8C2D-8879A9A1B8CA}" r="D188" connectionId="1">
    <xmlCellPr id="1" xr6:uid="{00000000-0010-0000-7101-000001000000}" uniqueName="BIN">
      <xmlPr mapId="1" xpath="/FinancialUpdate8609/FinancialUpdate8609_BuildingInformation/FinancialUpdate8609_BuildingInfo13/BIN" xmlDataType="string"/>
    </xmlCellPr>
  </singleXmlCell>
  <singleXmlCell id="187" xr6:uid="{822A3AC6-8DA6-4218-B347-3EFE450A3358}" r="E188" connectionId="1">
    <xmlCellPr id="1" xr6:uid="{00000000-0010-0000-7301-000001000000}" uniqueName="BuildingPHN">
      <xmlPr mapId="1" xpath="/FinancialUpdate8609/FinancialUpdate8609_BuildingInformation/FinancialUpdate8609_BuildingInfo13/BuildingPHN" xmlDataType="string"/>
    </xmlCellPr>
  </singleXmlCell>
  <singleXmlCell id="188" xr6:uid="{1242D471-1176-4A81-BBDB-7ADFAA75D1D8}" r="F188" connectionId="1">
    <xmlCellPr id="1" xr6:uid="{00000000-0010-0000-7501-000001000000}" uniqueName="BuildingStreet">
      <xmlPr mapId="1" xpath="/FinancialUpdate8609/FinancialUpdate8609_BuildingInformation/FinancialUpdate8609_BuildingInfo13/BuildingStreet" xmlDataType="string"/>
    </xmlCellPr>
  </singleXmlCell>
  <singleXmlCell id="189" xr6:uid="{E8606075-A004-47AD-80B2-D1E751CA6996}" r="G188" connectionId="1">
    <xmlCellPr id="1" xr6:uid="{00000000-0010-0000-7701-000001000000}" uniqueName="BuildingCity">
      <xmlPr mapId="1" xpath="/FinancialUpdate8609/FinancialUpdate8609_BuildingInformation/FinancialUpdate8609_BuildingInfo13/BuildingCity" xmlDataType="string"/>
    </xmlCellPr>
  </singleXmlCell>
  <singleXmlCell id="190" xr6:uid="{4D713FE0-A57B-4548-A087-AA59BF95FC10}" r="I188" connectionId="1">
    <xmlCellPr id="1" xr6:uid="{00000000-0010-0000-7901-000001000000}" uniqueName="BuildingZip">
      <xmlPr mapId="1" xpath="/FinancialUpdate8609/FinancialUpdate8609_BuildingInformation/FinancialUpdate8609_BuildingInfo13/BuildingZip" xmlDataType="string"/>
    </xmlCellPr>
  </singleXmlCell>
  <singleXmlCell id="191" xr6:uid="{61AD49DC-0565-4F61-B49C-E8315A06A85C}" r="J188" connectionId="1">
    <xmlCellPr id="1" xr6:uid="{00000000-0010-0000-7B01-000001000000}" uniqueName="BuildingBoro">
      <xmlPr mapId="1" xpath="/FinancialUpdate8609/FinancialUpdate8609_BuildingInformation/FinancialUpdate8609_BuildingInfo13/BuildingBoro" xmlDataType="string"/>
    </xmlCellPr>
  </singleXmlCell>
  <singleXmlCell id="192" xr6:uid="{9BCD6116-7090-4828-B97E-2A0D7AF2A7CD}" r="K188" connectionId="1">
    <xmlCellPr id="1" xr6:uid="{00000000-0010-0000-7D01-000001000000}" uniqueName="BuildingBlock">
      <xmlPr mapId="1" xpath="/FinancialUpdate8609/FinancialUpdate8609_BuildingInformation/FinancialUpdate8609_BuildingInfo13/BuildingBlock" xmlDataType="string"/>
    </xmlCellPr>
  </singleXmlCell>
  <singleXmlCell id="193" xr6:uid="{C1337EE6-0296-48DE-ACB1-E31EAA4C8A27}" r="L188" connectionId="1">
    <xmlCellPr id="1" xr6:uid="{00000000-0010-0000-7F01-000001000000}" uniqueName="BuildingLot">
      <xmlPr mapId="1" xpath="/FinancialUpdate8609/FinancialUpdate8609_BuildingInformation/FinancialUpdate8609_BuildingInfo13/BuildingLot" xmlDataType="string"/>
    </xmlCellPr>
  </singleXmlCell>
  <singleXmlCell id="194" xr6:uid="{FB948C81-4CD9-4F8F-87A1-C5B2DF6FEEB9}" r="M188" connectionId="1">
    <xmlCellPr id="1" xr6:uid="{00000000-0010-0000-8101-000001000000}" uniqueName="BuildingPISAcquisition">
      <xmlPr mapId="1" xpath="/FinancialUpdate8609/FinancialUpdate8609_BuildingInformation/FinancialUpdate8609_BuildingInfo13/BuildingPISAcquisition" xmlDataType="string"/>
    </xmlCellPr>
  </singleXmlCell>
  <singleXmlCell id="195" xr6:uid="{F1041451-F3FD-4861-98F9-5C273DE26498}" r="P188" connectionId="1">
    <xmlCellPr id="1" xr6:uid="{00000000-0010-0000-8301-000001000000}" uniqueName="BuildingPISRehab">
      <xmlPr mapId="1" xpath="/FinancialUpdate8609/FinancialUpdate8609_BuildingInformation/FinancialUpdate8609_BuildingInfo13/BuildingPISRehab" xmlDataType="string"/>
    </xmlCellPr>
  </singleXmlCell>
  <singleXmlCell id="196" xr6:uid="{2F82D158-CB63-47E7-80B6-A3BBBD84638C}" r="S188" connectionId="1">
    <xmlCellPr id="1" xr6:uid="{00000000-0010-0000-8501-000001000000}" uniqueName="BuildingTCODate">
      <xmlPr mapId="1" xpath="/FinancialUpdate8609/FinancialUpdate8609_BuildingInformation/FinancialUpdate8609_BuildingInfo13/BuildingTCODate" xmlDataType="string"/>
    </xmlCellPr>
  </singleXmlCell>
  <singleXmlCell id="197" xr6:uid="{2277FF34-7AB5-4E64-854D-985039DFD64A}" r="V188" connectionId="1">
    <xmlCellPr id="1" xr6:uid="{00000000-0010-0000-8701-000001000000}" uniqueName="BuildingRentUpStatus">
      <xmlPr mapId="1" xpath="/FinancialUpdate8609/FinancialUpdate8609_BuildingInformation/FinancialUpdate8609_BuildingInfo13/BuildingRentUpStatus" xmlDataType="string"/>
    </xmlCellPr>
  </singleXmlCell>
  <singleXmlCell id="198" xr6:uid="{158D6131-66E2-4277-A647-68B198105C6E}" r="X188" connectionId="1">
    <xmlCellPr id="1" xr6:uid="{00000000-0010-0000-8901-000001000000}" uniqueName="ApplicationNumber">
      <xmlPr mapId="1" xpath="/FinancialUpdate8609/FinancialUpdate8609_BuildingInformation/FinancialUpdate8609_BuildingInfo13/ApplicationNumber" xmlDataType="string"/>
    </xmlCellPr>
  </singleXmlCell>
  <singleXmlCell id="199" xr6:uid="{390A899F-BB2C-42ED-8359-91312AC560FB}" r="D189" connectionId="1">
    <xmlCellPr id="1" xr6:uid="{00000000-0010-0000-8B01-000001000000}" uniqueName="BIN">
      <xmlPr mapId="1" xpath="/FinancialUpdate8609/FinancialUpdate8609_BuildingInformation/FinancialUpdate8609_BuildingInfo14/BIN" xmlDataType="string"/>
    </xmlCellPr>
  </singleXmlCell>
  <singleXmlCell id="200" xr6:uid="{9AEA3C5F-63E7-4E50-BFE5-E2E0832630FA}" r="E189" connectionId="1">
    <xmlCellPr id="1" xr6:uid="{00000000-0010-0000-8D01-000001000000}" uniqueName="BuildingPHN">
      <xmlPr mapId="1" xpath="/FinancialUpdate8609/FinancialUpdate8609_BuildingInformation/FinancialUpdate8609_BuildingInfo14/BuildingPHN" xmlDataType="string"/>
    </xmlCellPr>
  </singleXmlCell>
  <singleXmlCell id="201" xr6:uid="{0935540B-A78A-40FC-B289-82C146558789}" r="F189" connectionId="1">
    <xmlCellPr id="1" xr6:uid="{00000000-0010-0000-8F01-000001000000}" uniqueName="BuildingStreet">
      <xmlPr mapId="1" xpath="/FinancialUpdate8609/FinancialUpdate8609_BuildingInformation/FinancialUpdate8609_BuildingInfo14/BuildingStreet" xmlDataType="string"/>
    </xmlCellPr>
  </singleXmlCell>
  <singleXmlCell id="202" xr6:uid="{83286C7A-982D-4975-9C62-BEA73DC5ECC4}" r="G189" connectionId="1">
    <xmlCellPr id="1" xr6:uid="{00000000-0010-0000-9101-000001000000}" uniqueName="BuildingCity">
      <xmlPr mapId="1" xpath="/FinancialUpdate8609/FinancialUpdate8609_BuildingInformation/FinancialUpdate8609_BuildingInfo14/BuildingCity" xmlDataType="string"/>
    </xmlCellPr>
  </singleXmlCell>
  <singleXmlCell id="203" xr6:uid="{946C5E91-E3ED-434F-804E-759C7EE99566}" r="I189" connectionId="1">
    <xmlCellPr id="1" xr6:uid="{00000000-0010-0000-9301-000001000000}" uniqueName="BuildingZip">
      <xmlPr mapId="1" xpath="/FinancialUpdate8609/FinancialUpdate8609_BuildingInformation/FinancialUpdate8609_BuildingInfo14/BuildingZip" xmlDataType="string"/>
    </xmlCellPr>
  </singleXmlCell>
  <singleXmlCell id="204" xr6:uid="{5EA0C1D8-91E5-498C-A7FB-11F5E8A7E5FD}" r="J189" connectionId="1">
    <xmlCellPr id="1" xr6:uid="{00000000-0010-0000-9501-000001000000}" uniqueName="BuildingBoro">
      <xmlPr mapId="1" xpath="/FinancialUpdate8609/FinancialUpdate8609_BuildingInformation/FinancialUpdate8609_BuildingInfo14/BuildingBoro" xmlDataType="string"/>
    </xmlCellPr>
  </singleXmlCell>
  <singleXmlCell id="205" xr6:uid="{726823CB-2C29-4498-8AE5-6257FE940B0E}" r="K189" connectionId="1">
    <xmlCellPr id="1" xr6:uid="{00000000-0010-0000-9701-000001000000}" uniqueName="BuildingBlock">
      <xmlPr mapId="1" xpath="/FinancialUpdate8609/FinancialUpdate8609_BuildingInformation/FinancialUpdate8609_BuildingInfo14/BuildingBlock" xmlDataType="string"/>
    </xmlCellPr>
  </singleXmlCell>
  <singleXmlCell id="206" xr6:uid="{A48804FF-E375-437D-A5C1-E13896939AC7}" r="L189" connectionId="1">
    <xmlCellPr id="1" xr6:uid="{00000000-0010-0000-9901-000001000000}" uniqueName="BuildingLot">
      <xmlPr mapId="1" xpath="/FinancialUpdate8609/FinancialUpdate8609_BuildingInformation/FinancialUpdate8609_BuildingInfo14/BuildingLot" xmlDataType="string"/>
    </xmlCellPr>
  </singleXmlCell>
  <singleXmlCell id="207" xr6:uid="{0621A732-5C53-4998-975C-9142194AF932}" r="M189" connectionId="1">
    <xmlCellPr id="1" xr6:uid="{00000000-0010-0000-9B01-000001000000}" uniqueName="BuildingPISAcquisition">
      <xmlPr mapId="1" xpath="/FinancialUpdate8609/FinancialUpdate8609_BuildingInformation/FinancialUpdate8609_BuildingInfo14/BuildingPISAcquisition" xmlDataType="string"/>
    </xmlCellPr>
  </singleXmlCell>
  <singleXmlCell id="208" xr6:uid="{423F972F-4EEC-458E-BF12-FB0B00E81EB8}" r="P189" connectionId="1">
    <xmlCellPr id="1" xr6:uid="{00000000-0010-0000-9D01-000001000000}" uniqueName="BuildingPISRehab">
      <xmlPr mapId="1" xpath="/FinancialUpdate8609/FinancialUpdate8609_BuildingInformation/FinancialUpdate8609_BuildingInfo14/BuildingPISRehab" xmlDataType="string"/>
    </xmlCellPr>
  </singleXmlCell>
  <singleXmlCell id="209" xr6:uid="{78BC0FED-4273-4CA1-B5E3-DDB0117F9419}" r="S189" connectionId="1">
    <xmlCellPr id="1" xr6:uid="{00000000-0010-0000-9F01-000001000000}" uniqueName="BuildingTCODate">
      <xmlPr mapId="1" xpath="/FinancialUpdate8609/FinancialUpdate8609_BuildingInformation/FinancialUpdate8609_BuildingInfo14/BuildingTCODate" xmlDataType="string"/>
    </xmlCellPr>
  </singleXmlCell>
  <singleXmlCell id="210" xr6:uid="{6BDC9501-6880-4D5E-8A77-31B098D018F7}" r="V189" connectionId="1">
    <xmlCellPr id="1" xr6:uid="{00000000-0010-0000-A101-000001000000}" uniqueName="BuildingRentUpStatus">
      <xmlPr mapId="1" xpath="/FinancialUpdate8609/FinancialUpdate8609_BuildingInformation/FinancialUpdate8609_BuildingInfo14/BuildingRentUpStatus" xmlDataType="string"/>
    </xmlCellPr>
  </singleXmlCell>
  <singleXmlCell id="211" xr6:uid="{054DBB5B-4B29-44E5-87C1-1E0C4E1C35DF}" r="X189" connectionId="1">
    <xmlCellPr id="1" xr6:uid="{00000000-0010-0000-A301-000001000000}" uniqueName="ApplicationNumber">
      <xmlPr mapId="1" xpath="/FinancialUpdate8609/FinancialUpdate8609_BuildingInformation/FinancialUpdate8609_BuildingInfo14/ApplicationNumber" xmlDataType="string"/>
    </xmlCellPr>
  </singleXmlCell>
  <singleXmlCell id="212" xr6:uid="{AFF1770A-6996-4288-874D-232228FD9507}" r="D190" connectionId="1">
    <xmlCellPr id="1" xr6:uid="{00000000-0010-0000-A501-000001000000}" uniqueName="BIN">
      <xmlPr mapId="1" xpath="/FinancialUpdate8609/FinancialUpdate8609_BuildingInformation/FinancialUpdate8609_BuildingInfo15/BIN" xmlDataType="string"/>
    </xmlCellPr>
  </singleXmlCell>
  <singleXmlCell id="213" xr6:uid="{9665402D-A575-4E65-A084-49FE4241F35D}" r="E190" connectionId="1">
    <xmlCellPr id="1" xr6:uid="{00000000-0010-0000-A701-000001000000}" uniqueName="BuildingPHN">
      <xmlPr mapId="1" xpath="/FinancialUpdate8609/FinancialUpdate8609_BuildingInformation/FinancialUpdate8609_BuildingInfo15/BuildingPHN" xmlDataType="string"/>
    </xmlCellPr>
  </singleXmlCell>
  <singleXmlCell id="214" xr6:uid="{C545C863-9ABE-4EA7-BD25-BA2C29BC76CD}" r="F190" connectionId="1">
    <xmlCellPr id="1" xr6:uid="{00000000-0010-0000-A901-000001000000}" uniqueName="BuildingStreet">
      <xmlPr mapId="1" xpath="/FinancialUpdate8609/FinancialUpdate8609_BuildingInformation/FinancialUpdate8609_BuildingInfo15/BuildingStreet" xmlDataType="string"/>
    </xmlCellPr>
  </singleXmlCell>
  <singleXmlCell id="215" xr6:uid="{8C30530F-7A69-44D4-832D-D2E4731F3D28}" r="G190" connectionId="1">
    <xmlCellPr id="1" xr6:uid="{00000000-0010-0000-AB01-000001000000}" uniqueName="BuildingCity">
      <xmlPr mapId="1" xpath="/FinancialUpdate8609/FinancialUpdate8609_BuildingInformation/FinancialUpdate8609_BuildingInfo15/BuildingCity" xmlDataType="string"/>
    </xmlCellPr>
  </singleXmlCell>
  <singleXmlCell id="216" xr6:uid="{AF25D0E2-3D02-4742-889C-629CA8352446}" r="I190" connectionId="1">
    <xmlCellPr id="1" xr6:uid="{00000000-0010-0000-AD01-000001000000}" uniqueName="BuildingZip">
      <xmlPr mapId="1" xpath="/FinancialUpdate8609/FinancialUpdate8609_BuildingInformation/FinancialUpdate8609_BuildingInfo15/BuildingZip" xmlDataType="string"/>
    </xmlCellPr>
  </singleXmlCell>
  <singleXmlCell id="217" xr6:uid="{DF1E51FF-1804-435E-9A09-02F14C627CA7}" r="J190" connectionId="1">
    <xmlCellPr id="1" xr6:uid="{00000000-0010-0000-AF01-000001000000}" uniqueName="BuildingBoro">
      <xmlPr mapId="1" xpath="/FinancialUpdate8609/FinancialUpdate8609_BuildingInformation/FinancialUpdate8609_BuildingInfo15/BuildingBoro" xmlDataType="string"/>
    </xmlCellPr>
  </singleXmlCell>
  <singleXmlCell id="218" xr6:uid="{F66DB6FE-4332-41B4-A535-6A8A213003AB}" r="K190" connectionId="1">
    <xmlCellPr id="1" xr6:uid="{00000000-0010-0000-B101-000001000000}" uniqueName="BuildingBlock">
      <xmlPr mapId="1" xpath="/FinancialUpdate8609/FinancialUpdate8609_BuildingInformation/FinancialUpdate8609_BuildingInfo15/BuildingBlock" xmlDataType="string"/>
    </xmlCellPr>
  </singleXmlCell>
  <singleXmlCell id="219" xr6:uid="{3F425540-2F6B-45AE-AA53-D1CD3E3407BE}" r="L190" connectionId="1">
    <xmlCellPr id="1" xr6:uid="{00000000-0010-0000-B301-000001000000}" uniqueName="BuildingLot">
      <xmlPr mapId="1" xpath="/FinancialUpdate8609/FinancialUpdate8609_BuildingInformation/FinancialUpdate8609_BuildingInfo15/BuildingLot" xmlDataType="string"/>
    </xmlCellPr>
  </singleXmlCell>
  <singleXmlCell id="221" xr6:uid="{B493C176-6AE1-4685-9925-93F1A3C139CF}" r="M190" connectionId="1">
    <xmlCellPr id="1" xr6:uid="{00000000-0010-0000-B501-000001000000}" uniqueName="BuildingPISAcquisition">
      <xmlPr mapId="1" xpath="/FinancialUpdate8609/FinancialUpdate8609_BuildingInformation/FinancialUpdate8609_BuildingInfo15/BuildingPISAcquisition" xmlDataType="string"/>
    </xmlCellPr>
  </singleXmlCell>
  <singleXmlCell id="222" xr6:uid="{4CD8EC95-F3F8-4ABD-AEDB-1807A8479730}" r="P190" connectionId="1">
    <xmlCellPr id="1" xr6:uid="{00000000-0010-0000-B701-000001000000}" uniqueName="BuildingPISRehab">
      <xmlPr mapId="1" xpath="/FinancialUpdate8609/FinancialUpdate8609_BuildingInformation/FinancialUpdate8609_BuildingInfo15/BuildingPISRehab" xmlDataType="string"/>
    </xmlCellPr>
  </singleXmlCell>
  <singleXmlCell id="223" xr6:uid="{62145862-DACE-48FC-9231-58415CE94585}" r="S190" connectionId="1">
    <xmlCellPr id="1" xr6:uid="{00000000-0010-0000-B901-000001000000}" uniqueName="BuildingTCODate">
      <xmlPr mapId="1" xpath="/FinancialUpdate8609/FinancialUpdate8609_BuildingInformation/FinancialUpdate8609_BuildingInfo15/BuildingTCODate" xmlDataType="string"/>
    </xmlCellPr>
  </singleXmlCell>
  <singleXmlCell id="224" xr6:uid="{1D01EDED-F56A-44F1-9E0D-9A28C287AA0F}" r="V190" connectionId="1">
    <xmlCellPr id="1" xr6:uid="{00000000-0010-0000-BB01-000001000000}" uniqueName="BuildingRentUpStatus">
      <xmlPr mapId="1" xpath="/FinancialUpdate8609/FinancialUpdate8609_BuildingInformation/FinancialUpdate8609_BuildingInfo15/BuildingRentUpStatus" xmlDataType="string"/>
    </xmlCellPr>
  </singleXmlCell>
  <singleXmlCell id="225" xr6:uid="{C29AF8D4-4BFF-4DA0-B80C-86F12741A3AB}" r="X190" connectionId="1">
    <xmlCellPr id="1" xr6:uid="{00000000-0010-0000-BD01-000001000000}" uniqueName="ApplicationNumber">
      <xmlPr mapId="1" xpath="/FinancialUpdate8609/FinancialUpdate8609_BuildingInformation/FinancialUpdate8609_BuildingInfo15/ApplicationNumber" xmlDataType="string"/>
    </xmlCellPr>
  </singleXmlCell>
  <singleXmlCell id="226" xr6:uid="{FFF68D9C-36DA-474D-8132-844FBAB084EB}" r="D191" connectionId="1">
    <xmlCellPr id="1" xr6:uid="{00000000-0010-0000-BF01-000001000000}" uniqueName="BIN">
      <xmlPr mapId="1" xpath="/FinancialUpdate8609/FinancialUpdate8609_BuildingInformation/FinancialUpdate8609_BuildingInfo16/BIN" xmlDataType="string"/>
    </xmlCellPr>
  </singleXmlCell>
  <singleXmlCell id="227" xr6:uid="{BD500CB1-88B9-4F67-9D44-B52B41169756}" r="E191" connectionId="1">
    <xmlCellPr id="1" xr6:uid="{00000000-0010-0000-C101-000001000000}" uniqueName="BuildingPHN">
      <xmlPr mapId="1" xpath="/FinancialUpdate8609/FinancialUpdate8609_BuildingInformation/FinancialUpdate8609_BuildingInfo16/BuildingPHN" xmlDataType="string"/>
    </xmlCellPr>
  </singleXmlCell>
  <singleXmlCell id="228" xr6:uid="{F0E1AC76-856D-40E4-BF3F-67E2C4ABCE5C}" r="F191" connectionId="1">
    <xmlCellPr id="1" xr6:uid="{00000000-0010-0000-C301-000001000000}" uniqueName="BuildingStreet">
      <xmlPr mapId="1" xpath="/FinancialUpdate8609/FinancialUpdate8609_BuildingInformation/FinancialUpdate8609_BuildingInfo16/BuildingStreet" xmlDataType="string"/>
    </xmlCellPr>
  </singleXmlCell>
  <singleXmlCell id="229" xr6:uid="{37B52F5B-3053-4068-BAE4-B938571D13CF}" r="G191" connectionId="1">
    <xmlCellPr id="1" xr6:uid="{00000000-0010-0000-C501-000001000000}" uniqueName="BuildingCity">
      <xmlPr mapId="1" xpath="/FinancialUpdate8609/FinancialUpdate8609_BuildingInformation/FinancialUpdate8609_BuildingInfo16/BuildingCity" xmlDataType="string"/>
    </xmlCellPr>
  </singleXmlCell>
  <singleXmlCell id="230" xr6:uid="{C745D5FC-541E-4724-8817-34392F6F9B39}" r="I191" connectionId="1">
    <xmlCellPr id="1" xr6:uid="{00000000-0010-0000-C701-000001000000}" uniqueName="BuildingZip">
      <xmlPr mapId="1" xpath="/FinancialUpdate8609/FinancialUpdate8609_BuildingInformation/FinancialUpdate8609_BuildingInfo16/BuildingZip" xmlDataType="string"/>
    </xmlCellPr>
  </singleXmlCell>
  <singleXmlCell id="231" xr6:uid="{E0658C2B-1525-4C6C-8C21-D872A9098B13}" r="J191" connectionId="1">
    <xmlCellPr id="1" xr6:uid="{00000000-0010-0000-C901-000001000000}" uniqueName="BuildingBoro">
      <xmlPr mapId="1" xpath="/FinancialUpdate8609/FinancialUpdate8609_BuildingInformation/FinancialUpdate8609_BuildingInfo16/BuildingBoro" xmlDataType="string"/>
    </xmlCellPr>
  </singleXmlCell>
  <singleXmlCell id="232" xr6:uid="{6C1B027E-B1E7-4E69-97A8-0FF5249813EB}" r="K191" connectionId="1">
    <xmlCellPr id="1" xr6:uid="{00000000-0010-0000-CB01-000001000000}" uniqueName="BuildingBlock">
      <xmlPr mapId="1" xpath="/FinancialUpdate8609/FinancialUpdate8609_BuildingInformation/FinancialUpdate8609_BuildingInfo16/BuildingBlock" xmlDataType="string"/>
    </xmlCellPr>
  </singleXmlCell>
  <singleXmlCell id="233" xr6:uid="{7BDE631D-2DE9-4415-A3A8-87F96CD54A5C}" r="L191" connectionId="1">
    <xmlCellPr id="1" xr6:uid="{00000000-0010-0000-CD01-000001000000}" uniqueName="BuildingLot">
      <xmlPr mapId="1" xpath="/FinancialUpdate8609/FinancialUpdate8609_BuildingInformation/FinancialUpdate8609_BuildingInfo16/BuildingLot" xmlDataType="string"/>
    </xmlCellPr>
  </singleXmlCell>
  <singleXmlCell id="236" xr6:uid="{10EB9C67-53EA-4352-A1D2-4CE21622D614}" r="M191" connectionId="1">
    <xmlCellPr id="1" xr6:uid="{00000000-0010-0000-CF01-000001000000}" uniqueName="BuildingPISAcquisition">
      <xmlPr mapId="1" xpath="/FinancialUpdate8609/FinancialUpdate8609_BuildingInformation/FinancialUpdate8609_BuildingInfo16/BuildingPISAcquisition" xmlDataType="string"/>
    </xmlCellPr>
  </singleXmlCell>
  <singleXmlCell id="237" xr6:uid="{E5E5A827-921C-403C-BD2B-5060A491FBDF}" r="P191" connectionId="1">
    <xmlCellPr id="1" xr6:uid="{00000000-0010-0000-D101-000001000000}" uniqueName="BuildingPISRehab">
      <xmlPr mapId="1" xpath="/FinancialUpdate8609/FinancialUpdate8609_BuildingInformation/FinancialUpdate8609_BuildingInfo16/BuildingPISRehab" xmlDataType="string"/>
    </xmlCellPr>
  </singleXmlCell>
  <singleXmlCell id="238" xr6:uid="{27F0E886-9487-4D30-B032-9D46EB85C197}" r="S191" connectionId="1">
    <xmlCellPr id="1" xr6:uid="{00000000-0010-0000-D301-000001000000}" uniqueName="BuildingTCODate">
      <xmlPr mapId="1" xpath="/FinancialUpdate8609/FinancialUpdate8609_BuildingInformation/FinancialUpdate8609_BuildingInfo16/BuildingTCODate" xmlDataType="string"/>
    </xmlCellPr>
  </singleXmlCell>
  <singleXmlCell id="239" xr6:uid="{D30EDAB9-C328-48C9-996F-58C7235427B5}" r="V191" connectionId="1">
    <xmlCellPr id="1" xr6:uid="{00000000-0010-0000-D501-000001000000}" uniqueName="BuildingRentUpStatus">
      <xmlPr mapId="1" xpath="/FinancialUpdate8609/FinancialUpdate8609_BuildingInformation/FinancialUpdate8609_BuildingInfo16/BuildingRentUpStatus" xmlDataType="string"/>
    </xmlCellPr>
  </singleXmlCell>
  <singleXmlCell id="240" xr6:uid="{654ECDBD-733A-4655-8B33-F2ECC06C0A6B}" r="X191" connectionId="1">
    <xmlCellPr id="1" xr6:uid="{00000000-0010-0000-D701-000001000000}" uniqueName="ApplicationNumber">
      <xmlPr mapId="1" xpath="/FinancialUpdate8609/FinancialUpdate8609_BuildingInformation/FinancialUpdate8609_BuildingInfo16/ApplicationNumber" xmlDataType="string"/>
    </xmlCellPr>
  </singleXmlCell>
  <singleXmlCell id="241" xr6:uid="{F860BEAB-7736-485C-9851-E4ED25E57102}" r="D192" connectionId="1">
    <xmlCellPr id="1" xr6:uid="{00000000-0010-0000-D901-000001000000}" uniqueName="BIN">
      <xmlPr mapId="1" xpath="/FinancialUpdate8609/FinancialUpdate8609_BuildingInformation/FinancialUpdate8609_BuildingInfo17/BIN" xmlDataType="string"/>
    </xmlCellPr>
  </singleXmlCell>
  <singleXmlCell id="242" xr6:uid="{9A62A101-05B5-40F5-835A-6640BA24D64D}" r="E192" connectionId="1">
    <xmlCellPr id="1" xr6:uid="{00000000-0010-0000-DB01-000001000000}" uniqueName="BuildingPHN">
      <xmlPr mapId="1" xpath="/FinancialUpdate8609/FinancialUpdate8609_BuildingInformation/FinancialUpdate8609_BuildingInfo17/BuildingPHN" xmlDataType="string"/>
    </xmlCellPr>
  </singleXmlCell>
  <singleXmlCell id="243" xr6:uid="{7121A3E3-EAA8-4703-BCA2-33D78E47062D}" r="F192" connectionId="1">
    <xmlCellPr id="1" xr6:uid="{00000000-0010-0000-DD01-000001000000}" uniqueName="BuildingStreet">
      <xmlPr mapId="1" xpath="/FinancialUpdate8609/FinancialUpdate8609_BuildingInformation/FinancialUpdate8609_BuildingInfo17/BuildingStreet" xmlDataType="string"/>
    </xmlCellPr>
  </singleXmlCell>
  <singleXmlCell id="244" xr6:uid="{93AEE50A-D7D7-4113-8ABD-8AB9C9921D82}" r="G192" connectionId="1">
    <xmlCellPr id="1" xr6:uid="{00000000-0010-0000-DF01-000001000000}" uniqueName="BuildingCity">
      <xmlPr mapId="1" xpath="/FinancialUpdate8609/FinancialUpdate8609_BuildingInformation/FinancialUpdate8609_BuildingInfo17/BuildingCity" xmlDataType="string"/>
    </xmlCellPr>
  </singleXmlCell>
  <singleXmlCell id="245" xr6:uid="{3D71BE84-2BB2-4808-9738-ADC416860422}" r="I192" connectionId="1">
    <xmlCellPr id="1" xr6:uid="{00000000-0010-0000-E101-000001000000}" uniqueName="BuildingZip">
      <xmlPr mapId="1" xpath="/FinancialUpdate8609/FinancialUpdate8609_BuildingInformation/FinancialUpdate8609_BuildingInfo17/BuildingZip" xmlDataType="string"/>
    </xmlCellPr>
  </singleXmlCell>
  <singleXmlCell id="246" xr6:uid="{9DA89905-5C42-4D3E-BD44-BD2D443C9A48}" r="J192" connectionId="1">
    <xmlCellPr id="1" xr6:uid="{00000000-0010-0000-E301-000001000000}" uniqueName="BuildingBoro">
      <xmlPr mapId="1" xpath="/FinancialUpdate8609/FinancialUpdate8609_BuildingInformation/FinancialUpdate8609_BuildingInfo17/BuildingBoro" xmlDataType="string"/>
    </xmlCellPr>
  </singleXmlCell>
  <singleXmlCell id="247" xr6:uid="{18763D11-7578-4D5A-8201-4829BA8DDA4F}" r="K192" connectionId="1">
    <xmlCellPr id="1" xr6:uid="{00000000-0010-0000-E501-000001000000}" uniqueName="BuildingBlock">
      <xmlPr mapId="1" xpath="/FinancialUpdate8609/FinancialUpdate8609_BuildingInformation/FinancialUpdate8609_BuildingInfo17/BuildingBlock" xmlDataType="string"/>
    </xmlCellPr>
  </singleXmlCell>
  <singleXmlCell id="248" xr6:uid="{27243608-2BDC-4B2B-BB19-99369483C462}" r="L192" connectionId="1">
    <xmlCellPr id="1" xr6:uid="{00000000-0010-0000-E701-000001000000}" uniqueName="BuildingLot">
      <xmlPr mapId="1" xpath="/FinancialUpdate8609/FinancialUpdate8609_BuildingInformation/FinancialUpdate8609_BuildingInfo17/BuildingLot" xmlDataType="string"/>
    </xmlCellPr>
  </singleXmlCell>
  <singleXmlCell id="249" xr6:uid="{3E15341A-ADF1-4354-A4EC-A2720CFABFFE}" r="M192" connectionId="1">
    <xmlCellPr id="1" xr6:uid="{00000000-0010-0000-E901-000001000000}" uniqueName="BuildingPISAcquisition">
      <xmlPr mapId="1" xpath="/FinancialUpdate8609/FinancialUpdate8609_BuildingInformation/FinancialUpdate8609_BuildingInfo17/BuildingPISAcquisition" xmlDataType="string"/>
    </xmlCellPr>
  </singleXmlCell>
  <singleXmlCell id="250" xr6:uid="{80C2FCEE-6CED-414F-B5B4-0E6EC48635E7}" r="P192" connectionId="1">
    <xmlCellPr id="1" xr6:uid="{00000000-0010-0000-EB01-000001000000}" uniqueName="BuildingPISRehab">
      <xmlPr mapId="1" xpath="/FinancialUpdate8609/FinancialUpdate8609_BuildingInformation/FinancialUpdate8609_BuildingInfo17/BuildingPISRehab" xmlDataType="string"/>
    </xmlCellPr>
  </singleXmlCell>
  <singleXmlCell id="251" xr6:uid="{C60C7490-7E30-467D-A897-3AE4F5E6B3B2}" r="S192" connectionId="1">
    <xmlCellPr id="1" xr6:uid="{00000000-0010-0000-ED01-000001000000}" uniqueName="BuildingTCODate">
      <xmlPr mapId="1" xpath="/FinancialUpdate8609/FinancialUpdate8609_BuildingInformation/FinancialUpdate8609_BuildingInfo17/BuildingTCODate" xmlDataType="string"/>
    </xmlCellPr>
  </singleXmlCell>
  <singleXmlCell id="252" xr6:uid="{95D2EE2B-2CA4-4376-BF01-CA13FAE3841B}" r="V192" connectionId="1">
    <xmlCellPr id="1" xr6:uid="{00000000-0010-0000-EF01-000001000000}" uniqueName="BuildingRentUpStatus">
      <xmlPr mapId="1" xpath="/FinancialUpdate8609/FinancialUpdate8609_BuildingInformation/FinancialUpdate8609_BuildingInfo17/BuildingRentUpStatus" xmlDataType="string"/>
    </xmlCellPr>
  </singleXmlCell>
  <singleXmlCell id="253" xr6:uid="{39E3EF8F-903A-48DE-BFCA-6EF0ED5189BF}" r="X192" connectionId="1">
    <xmlCellPr id="1" xr6:uid="{00000000-0010-0000-F101-000001000000}" uniqueName="ApplicationNumber">
      <xmlPr mapId="1" xpath="/FinancialUpdate8609/FinancialUpdate8609_BuildingInformation/FinancialUpdate8609_BuildingInfo17/ApplicationNumber" xmlDataType="string"/>
    </xmlCellPr>
  </singleXmlCell>
  <singleXmlCell id="254" xr6:uid="{80A5B4EA-70C4-488E-9C7A-EB017D00A5B0}" r="D193" connectionId="1">
    <xmlCellPr id="1" xr6:uid="{00000000-0010-0000-F301-000001000000}" uniqueName="BIN">
      <xmlPr mapId="1" xpath="/FinancialUpdate8609/FinancialUpdate8609_BuildingInformation/FinancialUpdate8609_BuildingInfo18/BIN" xmlDataType="string"/>
    </xmlCellPr>
  </singleXmlCell>
  <singleXmlCell id="255" xr6:uid="{1B95783B-8E1D-43A7-B31C-11AFC903ACE6}" r="E193" connectionId="1">
    <xmlCellPr id="1" xr6:uid="{00000000-0010-0000-F501-000001000000}" uniqueName="BuildingPHN">
      <xmlPr mapId="1" xpath="/FinancialUpdate8609/FinancialUpdate8609_BuildingInformation/FinancialUpdate8609_BuildingInfo18/BuildingPHN" xmlDataType="string"/>
    </xmlCellPr>
  </singleXmlCell>
  <singleXmlCell id="256" xr6:uid="{C45AD7BF-95DC-42BF-B46C-1ADA4E29DB2E}" r="F193" connectionId="1">
    <xmlCellPr id="1" xr6:uid="{00000000-0010-0000-F701-000001000000}" uniqueName="BuildingStreet">
      <xmlPr mapId="1" xpath="/FinancialUpdate8609/FinancialUpdate8609_BuildingInformation/FinancialUpdate8609_BuildingInfo18/BuildingStreet" xmlDataType="string"/>
    </xmlCellPr>
  </singleXmlCell>
  <singleXmlCell id="257" xr6:uid="{96B0C3FF-C699-4BE3-96DA-665A26DBF2FE}" r="G193" connectionId="1">
    <xmlCellPr id="1" xr6:uid="{00000000-0010-0000-F901-000001000000}" uniqueName="BuildingCity">
      <xmlPr mapId="1" xpath="/FinancialUpdate8609/FinancialUpdate8609_BuildingInformation/FinancialUpdate8609_BuildingInfo18/BuildingCity" xmlDataType="string"/>
    </xmlCellPr>
  </singleXmlCell>
  <singleXmlCell id="258" xr6:uid="{A911A866-CD6F-4877-B552-2AAAC5F7FEAB}" r="I193" connectionId="1">
    <xmlCellPr id="1" xr6:uid="{00000000-0010-0000-FB01-000001000000}" uniqueName="BuildingZip">
      <xmlPr mapId="1" xpath="/FinancialUpdate8609/FinancialUpdate8609_BuildingInformation/FinancialUpdate8609_BuildingInfo18/BuildingZip" xmlDataType="string"/>
    </xmlCellPr>
  </singleXmlCell>
  <singleXmlCell id="259" xr6:uid="{2229543A-9A75-4C07-B337-82F39E6256E5}" r="J193" connectionId="1">
    <xmlCellPr id="1" xr6:uid="{00000000-0010-0000-FD01-000001000000}" uniqueName="BuildingBoro">
      <xmlPr mapId="1" xpath="/FinancialUpdate8609/FinancialUpdate8609_BuildingInformation/FinancialUpdate8609_BuildingInfo18/BuildingBoro" xmlDataType="string"/>
    </xmlCellPr>
  </singleXmlCell>
  <singleXmlCell id="260" xr6:uid="{7DE865C5-BB11-4AE8-BEB5-EDFFC3A6990E}" r="K193" connectionId="1">
    <xmlCellPr id="1" xr6:uid="{00000000-0010-0000-FF01-000001000000}" uniqueName="BuildingBlock">
      <xmlPr mapId="1" xpath="/FinancialUpdate8609/FinancialUpdate8609_BuildingInformation/FinancialUpdate8609_BuildingInfo18/BuildingBlock" xmlDataType="string"/>
    </xmlCellPr>
  </singleXmlCell>
  <singleXmlCell id="261" xr6:uid="{2230D9A1-B2B0-48B0-A5FE-EAEA5DBA99B2}" r="L193" connectionId="1">
    <xmlCellPr id="1" xr6:uid="{00000000-0010-0000-0102-000001000000}" uniqueName="BuildingLot">
      <xmlPr mapId="1" xpath="/FinancialUpdate8609/FinancialUpdate8609_BuildingInformation/FinancialUpdate8609_BuildingInfo18/BuildingLot" xmlDataType="string"/>
    </xmlCellPr>
  </singleXmlCell>
  <singleXmlCell id="262" xr6:uid="{5FD804B3-DD94-4463-9C8F-C7C305A3C07E}" r="M193" connectionId="1">
    <xmlCellPr id="1" xr6:uid="{00000000-0010-0000-0302-000001000000}" uniqueName="BuildingPISAcquisition">
      <xmlPr mapId="1" xpath="/FinancialUpdate8609/FinancialUpdate8609_BuildingInformation/FinancialUpdate8609_BuildingInfo18/BuildingPISAcquisition" xmlDataType="string"/>
    </xmlCellPr>
  </singleXmlCell>
  <singleXmlCell id="263" xr6:uid="{1841B971-A947-40C7-AF0F-3C16E0775701}" r="P193" connectionId="1">
    <xmlCellPr id="1" xr6:uid="{00000000-0010-0000-0502-000001000000}" uniqueName="BuildingPISRehab">
      <xmlPr mapId="1" xpath="/FinancialUpdate8609/FinancialUpdate8609_BuildingInformation/FinancialUpdate8609_BuildingInfo18/BuildingPISRehab" xmlDataType="string"/>
    </xmlCellPr>
  </singleXmlCell>
  <singleXmlCell id="264" xr6:uid="{8F0916E9-40F2-4EAD-A283-930D06956A2E}" r="S193" connectionId="1">
    <xmlCellPr id="1" xr6:uid="{00000000-0010-0000-0702-000001000000}" uniqueName="BuildingTCODate">
      <xmlPr mapId="1" xpath="/FinancialUpdate8609/FinancialUpdate8609_BuildingInformation/FinancialUpdate8609_BuildingInfo18/BuildingTCODate" xmlDataType="string"/>
    </xmlCellPr>
  </singleXmlCell>
  <singleXmlCell id="265" xr6:uid="{3DB2BAFB-B0FF-43E1-A0AE-094E111E99C3}" r="V193" connectionId="1">
    <xmlCellPr id="1" xr6:uid="{00000000-0010-0000-0902-000001000000}" uniqueName="BuildingRentUpStatus">
      <xmlPr mapId="1" xpath="/FinancialUpdate8609/FinancialUpdate8609_BuildingInformation/FinancialUpdate8609_BuildingInfo18/BuildingRentUpStatus" xmlDataType="string"/>
    </xmlCellPr>
  </singleXmlCell>
  <singleXmlCell id="266" xr6:uid="{3C85C933-D75A-4240-AFC0-FCC48E6480EF}" r="X193" connectionId="1">
    <xmlCellPr id="1" xr6:uid="{00000000-0010-0000-0B02-000001000000}" uniqueName="ApplicationNumber">
      <xmlPr mapId="1" xpath="/FinancialUpdate8609/FinancialUpdate8609_BuildingInformation/FinancialUpdate8609_BuildingInfo18/ApplicationNumber" xmlDataType="string"/>
    </xmlCellPr>
  </singleXmlCell>
  <singleXmlCell id="267" xr6:uid="{B56D983E-4F41-4BE2-BF0F-3CAEF4E3B63A}" r="D194" connectionId="1">
    <xmlCellPr id="1" xr6:uid="{00000000-0010-0000-0D02-000001000000}" uniqueName="BIN">
      <xmlPr mapId="1" xpath="/FinancialUpdate8609/FinancialUpdate8609_BuildingInformation/FinancialUpdate8609_BuildingInfo19/BIN" xmlDataType="string"/>
    </xmlCellPr>
  </singleXmlCell>
  <singleXmlCell id="268" xr6:uid="{129AE0C0-08D0-45D1-B150-9A10DF4101E8}" r="E194" connectionId="1">
    <xmlCellPr id="1" xr6:uid="{00000000-0010-0000-0F02-000001000000}" uniqueName="BuildingPHN">
      <xmlPr mapId="1" xpath="/FinancialUpdate8609/FinancialUpdate8609_BuildingInformation/FinancialUpdate8609_BuildingInfo19/BuildingPHN" xmlDataType="string"/>
    </xmlCellPr>
  </singleXmlCell>
  <singleXmlCell id="269" xr6:uid="{4B2B3353-0C11-4107-9E4E-82927B455E09}" r="F194" connectionId="1">
    <xmlCellPr id="1" xr6:uid="{00000000-0010-0000-1102-000001000000}" uniqueName="BuildingStreet">
      <xmlPr mapId="1" xpath="/FinancialUpdate8609/FinancialUpdate8609_BuildingInformation/FinancialUpdate8609_BuildingInfo19/BuildingStreet" xmlDataType="string"/>
    </xmlCellPr>
  </singleXmlCell>
  <singleXmlCell id="270" xr6:uid="{6A693ADD-3FC8-4742-8655-7325CE2FD65B}" r="G194" connectionId="1">
    <xmlCellPr id="1" xr6:uid="{00000000-0010-0000-1302-000001000000}" uniqueName="BuildingCity">
      <xmlPr mapId="1" xpath="/FinancialUpdate8609/FinancialUpdate8609_BuildingInformation/FinancialUpdate8609_BuildingInfo19/BuildingCity" xmlDataType="string"/>
    </xmlCellPr>
  </singleXmlCell>
  <singleXmlCell id="271" xr6:uid="{D17E20FB-15E0-4B40-B500-2633B2DEE710}" r="I194" connectionId="1">
    <xmlCellPr id="1" xr6:uid="{00000000-0010-0000-1502-000001000000}" uniqueName="BuildingZip">
      <xmlPr mapId="1" xpath="/FinancialUpdate8609/FinancialUpdate8609_BuildingInformation/FinancialUpdate8609_BuildingInfo19/BuildingZip" xmlDataType="string"/>
    </xmlCellPr>
  </singleXmlCell>
  <singleXmlCell id="272" xr6:uid="{0E3E40A1-1F4B-448F-B1F0-0CD9D398D8CA}" r="J194" connectionId="1">
    <xmlCellPr id="1" xr6:uid="{00000000-0010-0000-1702-000001000000}" uniqueName="BuildingBoro">
      <xmlPr mapId="1" xpath="/FinancialUpdate8609/FinancialUpdate8609_BuildingInformation/FinancialUpdate8609_BuildingInfo19/BuildingBoro" xmlDataType="string"/>
    </xmlCellPr>
  </singleXmlCell>
  <singleXmlCell id="273" xr6:uid="{964AE98B-7401-4920-9070-BCCA29C7AA05}" r="K194" connectionId="1">
    <xmlCellPr id="1" xr6:uid="{00000000-0010-0000-1902-000001000000}" uniqueName="BuildingBlock">
      <xmlPr mapId="1" xpath="/FinancialUpdate8609/FinancialUpdate8609_BuildingInformation/FinancialUpdate8609_BuildingInfo19/BuildingBlock" xmlDataType="string"/>
    </xmlCellPr>
  </singleXmlCell>
  <singleXmlCell id="274" xr6:uid="{820FD506-E4E0-47BA-A79C-E7B421C11DA3}" r="L194" connectionId="1">
    <xmlCellPr id="1" xr6:uid="{00000000-0010-0000-1B02-000001000000}" uniqueName="BuildingLot">
      <xmlPr mapId="1" xpath="/FinancialUpdate8609/FinancialUpdate8609_BuildingInformation/FinancialUpdate8609_BuildingInfo19/BuildingLot" xmlDataType="string"/>
    </xmlCellPr>
  </singleXmlCell>
  <singleXmlCell id="275" xr6:uid="{5FFC5C38-0AC6-4441-9491-2637CBCD2E1E}" r="M194" connectionId="1">
    <xmlCellPr id="1" xr6:uid="{00000000-0010-0000-1D02-000001000000}" uniqueName="BuildingPISAcquisition">
      <xmlPr mapId="1" xpath="/FinancialUpdate8609/FinancialUpdate8609_BuildingInformation/FinancialUpdate8609_BuildingInfo19/BuildingPISAcquisition" xmlDataType="string"/>
    </xmlCellPr>
  </singleXmlCell>
  <singleXmlCell id="276" xr6:uid="{3118A27C-9F70-43B9-8099-C1DE251B6601}" r="P194" connectionId="1">
    <xmlCellPr id="1" xr6:uid="{00000000-0010-0000-1F02-000001000000}" uniqueName="BuildingPISRehab">
      <xmlPr mapId="1" xpath="/FinancialUpdate8609/FinancialUpdate8609_BuildingInformation/FinancialUpdate8609_BuildingInfo19/BuildingPISRehab" xmlDataType="string"/>
    </xmlCellPr>
  </singleXmlCell>
  <singleXmlCell id="277" xr6:uid="{0C4B703D-4600-47F2-B859-7C9338693E84}" r="S194" connectionId="1">
    <xmlCellPr id="1" xr6:uid="{00000000-0010-0000-2102-000001000000}" uniqueName="BuildingTCODate">
      <xmlPr mapId="1" xpath="/FinancialUpdate8609/FinancialUpdate8609_BuildingInformation/FinancialUpdate8609_BuildingInfo19/BuildingTCODate" xmlDataType="string"/>
    </xmlCellPr>
  </singleXmlCell>
  <singleXmlCell id="278" xr6:uid="{ADC490D1-F63D-42ED-A0A7-F80C57AAFCC6}" r="V194" connectionId="1">
    <xmlCellPr id="1" xr6:uid="{00000000-0010-0000-2302-000001000000}" uniqueName="BuildingRentUpStatus">
      <xmlPr mapId="1" xpath="/FinancialUpdate8609/FinancialUpdate8609_BuildingInformation/FinancialUpdate8609_BuildingInfo19/BuildingRentUpStatus" xmlDataType="string"/>
    </xmlCellPr>
  </singleXmlCell>
  <singleXmlCell id="279" xr6:uid="{C9EFFCA0-EAA8-4984-9B9C-46D7E2F4D535}" r="X194" connectionId="1">
    <xmlCellPr id="1" xr6:uid="{00000000-0010-0000-2502-000001000000}" uniqueName="ApplicationNumber">
      <xmlPr mapId="1" xpath="/FinancialUpdate8609/FinancialUpdate8609_BuildingInformation/FinancialUpdate8609_BuildingInfo19/ApplicationNumber" xmlDataType="string"/>
    </xmlCellPr>
  </singleXmlCell>
  <singleXmlCell id="280" xr6:uid="{0EFF17B7-0E2A-48F8-A215-17A1CD4B9C6D}" r="D195" connectionId="1">
    <xmlCellPr id="1" xr6:uid="{00000000-0010-0000-2702-000001000000}" uniqueName="BIN">
      <xmlPr mapId="1" xpath="/FinancialUpdate8609/FinancialUpdate8609_BuildingInformation/FinancialUpdate8609_BuildingInfo20/BIN" xmlDataType="string"/>
    </xmlCellPr>
  </singleXmlCell>
  <singleXmlCell id="281" xr6:uid="{15F03B5B-FDB8-4DA6-A509-7CFB6B68A9FC}" r="E195" connectionId="1">
    <xmlCellPr id="1" xr6:uid="{00000000-0010-0000-2902-000001000000}" uniqueName="BuildingPHN">
      <xmlPr mapId="1" xpath="/FinancialUpdate8609/FinancialUpdate8609_BuildingInformation/FinancialUpdate8609_BuildingInfo20/BuildingPHN" xmlDataType="string"/>
    </xmlCellPr>
  </singleXmlCell>
  <singleXmlCell id="282" xr6:uid="{CB1378D8-E0A6-4CED-9AA5-7EF483528FAB}" r="F195" connectionId="1">
    <xmlCellPr id="1" xr6:uid="{00000000-0010-0000-2B02-000001000000}" uniqueName="BuildingStreet">
      <xmlPr mapId="1" xpath="/FinancialUpdate8609/FinancialUpdate8609_BuildingInformation/FinancialUpdate8609_BuildingInfo20/BuildingStreet" xmlDataType="string"/>
    </xmlCellPr>
  </singleXmlCell>
  <singleXmlCell id="283" xr6:uid="{8C6315AE-32FD-4957-885F-81C73EEDD124}" r="G195" connectionId="1">
    <xmlCellPr id="1" xr6:uid="{00000000-0010-0000-2D02-000001000000}" uniqueName="BuildingCity">
      <xmlPr mapId="1" xpath="/FinancialUpdate8609/FinancialUpdate8609_BuildingInformation/FinancialUpdate8609_BuildingInfo20/BuildingCity" xmlDataType="string"/>
    </xmlCellPr>
  </singleXmlCell>
  <singleXmlCell id="284" xr6:uid="{A169B5A8-D78F-4FAC-AE54-9648E86316F7}" r="I195" connectionId="1">
    <xmlCellPr id="1" xr6:uid="{00000000-0010-0000-2F02-000001000000}" uniqueName="BuildingZip">
      <xmlPr mapId="1" xpath="/FinancialUpdate8609/FinancialUpdate8609_BuildingInformation/FinancialUpdate8609_BuildingInfo20/BuildingZip" xmlDataType="string"/>
    </xmlCellPr>
  </singleXmlCell>
  <singleXmlCell id="285" xr6:uid="{9561BC57-87D4-46CA-BAF1-F2957886E12F}" r="J195" connectionId="1">
    <xmlCellPr id="1" xr6:uid="{00000000-0010-0000-3102-000001000000}" uniqueName="BuildingBoro">
      <xmlPr mapId="1" xpath="/FinancialUpdate8609/FinancialUpdate8609_BuildingInformation/FinancialUpdate8609_BuildingInfo20/BuildingBoro" xmlDataType="string"/>
    </xmlCellPr>
  </singleXmlCell>
  <singleXmlCell id="286" xr6:uid="{93532C66-FB82-4E8C-A277-5025F8142405}" r="K195" connectionId="1">
    <xmlCellPr id="1" xr6:uid="{00000000-0010-0000-3302-000001000000}" uniqueName="BuildingBlock">
      <xmlPr mapId="1" xpath="/FinancialUpdate8609/FinancialUpdate8609_BuildingInformation/FinancialUpdate8609_BuildingInfo20/BuildingBlock" xmlDataType="string"/>
    </xmlCellPr>
  </singleXmlCell>
  <singleXmlCell id="287" xr6:uid="{F82D80E8-7251-4EAF-9445-F72427232527}" r="L195" connectionId="1">
    <xmlCellPr id="1" xr6:uid="{00000000-0010-0000-3502-000001000000}" uniqueName="BuildingLot">
      <xmlPr mapId="1" xpath="/FinancialUpdate8609/FinancialUpdate8609_BuildingInformation/FinancialUpdate8609_BuildingInfo20/BuildingLot" xmlDataType="string"/>
    </xmlCellPr>
  </singleXmlCell>
  <singleXmlCell id="288" xr6:uid="{01C5DC89-EB3E-4F08-911B-0F889F195364}" r="M195" connectionId="1">
    <xmlCellPr id="1" xr6:uid="{00000000-0010-0000-3702-000001000000}" uniqueName="BuildingPISAcquisition">
      <xmlPr mapId="1" xpath="/FinancialUpdate8609/FinancialUpdate8609_BuildingInformation/FinancialUpdate8609_BuildingInfo20/BuildingPISAcquisition" xmlDataType="string"/>
    </xmlCellPr>
  </singleXmlCell>
  <singleXmlCell id="289" xr6:uid="{5F97B522-E927-477B-8253-8598A30EF406}" r="P195" connectionId="1">
    <xmlCellPr id="1" xr6:uid="{00000000-0010-0000-3902-000001000000}" uniqueName="BuildingPISRehab">
      <xmlPr mapId="1" xpath="/FinancialUpdate8609/FinancialUpdate8609_BuildingInformation/FinancialUpdate8609_BuildingInfo20/BuildingPISRehab" xmlDataType="string"/>
    </xmlCellPr>
  </singleXmlCell>
  <singleXmlCell id="290" xr6:uid="{357BEDB6-300A-4D40-968B-805D5302F9B8}" r="S195" connectionId="1">
    <xmlCellPr id="1" xr6:uid="{00000000-0010-0000-3B02-000001000000}" uniqueName="BuildingTCODate">
      <xmlPr mapId="1" xpath="/FinancialUpdate8609/FinancialUpdate8609_BuildingInformation/FinancialUpdate8609_BuildingInfo20/BuildingTCODate" xmlDataType="string"/>
    </xmlCellPr>
  </singleXmlCell>
  <singleXmlCell id="291" xr6:uid="{FBCA60B0-CD4A-43F0-A991-590DF7021944}" r="V195" connectionId="1">
    <xmlCellPr id="1" xr6:uid="{00000000-0010-0000-3D02-000001000000}" uniqueName="BuildingRentUpStatus">
      <xmlPr mapId="1" xpath="/FinancialUpdate8609/FinancialUpdate8609_BuildingInformation/FinancialUpdate8609_BuildingInfo20/BuildingRentUpStatus" xmlDataType="string"/>
    </xmlCellPr>
  </singleXmlCell>
  <singleXmlCell id="292" xr6:uid="{13EE7C7D-1019-410A-BDBC-6C817E5C684C}" r="X195" connectionId="1">
    <xmlCellPr id="1" xr6:uid="{00000000-0010-0000-3F02-000001000000}" uniqueName="ApplicationNumber">
      <xmlPr mapId="1" xpath="/FinancialUpdate8609/FinancialUpdate8609_BuildingInformation/FinancialUpdate8609_BuildingInfo20/ApplicationNumber" xmlDataType="string"/>
    </xmlCellPr>
  </singleXmlCell>
  <singleXmlCell id="293" xr6:uid="{BAF6D65A-A7E5-43C3-A4C1-73947AF88104}" r="K1" connectionId="1">
    <xmlCellPr id="1" xr6:uid="{00000000-0010-0000-4102-000001000000}" uniqueName="ApplicationNumber">
      <xmlPr mapId="1" xpath="/FinancialUpdate8609/FinancialUpdate8609_DevelopmentBudget/FinancialUpdate8609_Dev_Budget_Building1/FinancialUpdate8609_Dev_Budget_Building1_Total_Costs/ApplicationNumber" xmlDataType="string"/>
    </xmlCellPr>
  </singleXmlCell>
  <singleXmlCell id="294" xr6:uid="{B8C0807A-7101-4BAA-9A5E-1EB53D4355D5}" r="K2" connectionId="1">
    <xmlCellPr id="1" xr6:uid="{00000000-0010-0000-4302-000001000000}" uniqueName="BIN">
      <xmlPr mapId="1" xpath="/FinancialUpdate8609/FinancialUpdate8609_DevelopmentBudget/FinancialUpdate8609_Dev_Budget_Building1/FinancialUpdate8609_Dev_Budget_Building1_Total_Costs/BIN" xmlDataType="string"/>
    </xmlCellPr>
  </singleXmlCell>
  <singleXmlCell id="295" xr6:uid="{9B03BB83-F435-4954-A1B5-1B859D8A21D2}" r="J7" connectionId="1">
    <xmlCellPr id="1" xr6:uid="{00000000-0010-0000-4502-000001000000}" uniqueName="Land_Acquisition">
      <xmlPr mapId="1" xpath="/FinancialUpdate8609/FinancialUpdate8609_DevelopmentBudget/FinancialUpdate8609_Dev_Budget_Building1/FinancialUpdate8609_Dev_Budget_Building1_Total_Costs/Land_Acquisition" xmlDataType="string"/>
    </xmlCellPr>
  </singleXmlCell>
  <singleXmlCell id="296" xr6:uid="{C9EDE4E5-BED5-4E62-A91F-B56B1FC5A3A3}" r="J8" connectionId="1">
    <xmlCellPr id="1" xr6:uid="{00000000-0010-0000-4702-000001000000}" uniqueName="Building_Acquisition">
      <xmlPr mapId="1" xpath="/FinancialUpdate8609/FinancialUpdate8609_DevelopmentBudget/FinancialUpdate8609_Dev_Budget_Building1/FinancialUpdate8609_Dev_Budget_Building1_Total_Costs/Building_Acquisition" xmlDataType="string"/>
    </xmlCellPr>
  </singleXmlCell>
  <singleXmlCell id="297" xr6:uid="{855ED4E1-0A3E-4063-880E-BA8036227678}" r="J9" connectionId="1">
    <xmlCellPr id="1" xr6:uid="{00000000-0010-0000-4902-000001000000}" uniqueName="Contractor_Price">
      <xmlPr mapId="1" xpath="/FinancialUpdate8609/FinancialUpdate8609_DevelopmentBudget/FinancialUpdate8609_Dev_Budget_Building1/FinancialUpdate8609_Dev_Budget_Building1_Total_Costs/Contractor_Price" xmlDataType="string"/>
    </xmlCellPr>
  </singleXmlCell>
  <singleXmlCell id="298" xr6:uid="{2392237C-A3D9-4A73-83BD-3A2F95B07ADF}" r="J10" connectionId="1">
    <xmlCellPr id="1" xr6:uid="{00000000-0010-0000-4B02-000001000000}" uniqueName="Furnishings">
      <xmlPr mapId="1" xpath="/FinancialUpdate8609/FinancialUpdate8609_DevelopmentBudget/FinancialUpdate8609_Dev_Budget_Building1/FinancialUpdate8609_Dev_Budget_Building1_Total_Costs/Furnishings" xmlDataType="string"/>
    </xmlCellPr>
  </singleXmlCell>
  <singleXmlCell id="301" xr6:uid="{CBBBFDB2-225E-4EF9-B240-F6E1F8CF7923}" r="J11" connectionId="1">
    <xmlCellPr id="1" xr6:uid="{00000000-0010-0000-4D02-000001000000}" uniqueName="Hard_Cost_Other_Description1">
      <xmlPr mapId="1" xpath="/FinancialUpdate8609/FinancialUpdate8609_DevelopmentBudget/FinancialUpdate8609_Dev_Budget_Building1/FinancialUpdate8609_Dev_Budget_Building1_Total_Costs/Hard_Cost_Other_Description1" xmlDataType="string"/>
    </xmlCellPr>
  </singleXmlCell>
  <singleXmlCell id="302" xr6:uid="{2D0E3F27-BB1F-4B3A-900C-69C082402F58}" r="J14" connectionId="1">
    <xmlCellPr id="1" xr6:uid="{00000000-0010-0000-4F02-000001000000}" uniqueName="Architect">
      <xmlPr mapId="1" xpath="/FinancialUpdate8609/FinancialUpdate8609_DevelopmentBudget/FinancialUpdate8609_Dev_Budget_Building1/FinancialUpdate8609_Dev_Budget_Building1_Total_Costs/Architect" xmlDataType="string"/>
    </xmlCellPr>
  </singleXmlCell>
  <singleXmlCell id="303" xr6:uid="{1E09C257-CF64-4BBB-B568-653D0A00258C}" r="J15" connectionId="1">
    <xmlCellPr id="1" xr6:uid="{00000000-0010-0000-5102-000001000000}" uniqueName="Owners_Legal">
      <xmlPr mapId="1" xpath="/FinancialUpdate8609/FinancialUpdate8609_DevelopmentBudget/FinancialUpdate8609_Dev_Budget_Building1/FinancialUpdate8609_Dev_Budget_Building1_Total_Costs/Owners_Legal" xmlDataType="string"/>
    </xmlCellPr>
  </singleXmlCell>
  <singleXmlCell id="304" xr6:uid="{823BF9B8-B378-48C5-949A-6D9A6ACE762A}" r="J16" connectionId="1">
    <xmlCellPr id="1" xr6:uid="{00000000-0010-0000-5302-000001000000}" uniqueName="Development_Consultant">
      <xmlPr mapId="1" xpath="/FinancialUpdate8609/FinancialUpdate8609_DevelopmentBudget/FinancialUpdate8609_Dev_Budget_Building1/FinancialUpdate8609_Dev_Budget_Building1_Total_Costs/Development_Consultant" xmlDataType="string"/>
    </xmlCellPr>
  </singleXmlCell>
  <singleXmlCell id="305" xr6:uid="{A000AD46-5B55-46E7-B58B-E3EC68C10783}" r="J17" connectionId="1">
    <xmlCellPr id="1" xr6:uid="{00000000-0010-0000-5502-000001000000}" uniqueName="J51_421a_421b_Filing_Fees">
      <xmlPr mapId="1" xpath="/FinancialUpdate8609/FinancialUpdate8609_DevelopmentBudget/FinancialUpdate8609_Dev_Budget_Building1/FinancialUpdate8609_Dev_Budget_Building1_Total_Costs/J51_421a_421b_Filing_Fees" xmlDataType="string"/>
    </xmlCellPr>
  </singleXmlCell>
  <singleXmlCell id="306" xr6:uid="{14286E40-0A2D-477E-BCF6-039466CDDA36}" r="J18" connectionId="1">
    <xmlCellPr id="1" xr6:uid="{00000000-0010-0000-5702-000001000000}" uniqueName="Construction_Interest">
      <xmlPr mapId="1" xpath="/FinancialUpdate8609/FinancialUpdate8609_DevelopmentBudget/FinancialUpdate8609_Dev_Budget_Building1/FinancialUpdate8609_Dev_Budget_Building1_Total_Costs/Construction_Interest" xmlDataType="string"/>
    </xmlCellPr>
  </singleXmlCell>
  <singleXmlCell id="307" xr6:uid="{3B49BD93-5588-4148-98F9-5B83F97E5D5A}" r="J19" connectionId="1">
    <xmlCellPr id="1" xr6:uid="{00000000-0010-0000-5902-000001000000}" uniqueName="Real_Estate_Taxes">
      <xmlPr mapId="1" xpath="/FinancialUpdate8609/FinancialUpdate8609_DevelopmentBudget/FinancialUpdate8609_Dev_Budget_Building1/FinancialUpdate8609_Dev_Budget_Building1_Total_Costs/Real_Estate_Taxes" xmlDataType="string"/>
    </xmlCellPr>
  </singleXmlCell>
  <singleXmlCell id="308" xr6:uid="{6D2BBD58-2519-4B9D-8E2B-2748165096DE}" r="J20" connectionId="1">
    <xmlCellPr id="1" xr6:uid="{00000000-0010-0000-5B02-000001000000}" uniqueName="Water_Sewer">
      <xmlPr mapId="1" xpath="/FinancialUpdate8609/FinancialUpdate8609_DevelopmentBudget/FinancialUpdate8609_Dev_Budget_Building1/FinancialUpdate8609_Dev_Budget_Building1_Total_Costs/Water_Sewer" xmlDataType="string"/>
    </xmlCellPr>
  </singleXmlCell>
  <singleXmlCell id="309" xr6:uid="{E03BDA3F-70F1-43D7-9058-A525F05B7151}" r="J21" connectionId="1">
    <xmlCellPr id="1" xr6:uid="{00000000-0010-0000-5D02-000001000000}" uniqueName="Title_Insurance">
      <xmlPr mapId="1" xpath="/FinancialUpdate8609/FinancialUpdate8609_DevelopmentBudget/FinancialUpdate8609_Dev_Budget_Building1/FinancialUpdate8609_Dev_Budget_Building1_Total_Costs/Title_Insurance" xmlDataType="string"/>
    </xmlCellPr>
  </singleXmlCell>
  <singleXmlCell id="310" xr6:uid="{DB3D2833-526C-40B1-A5A0-7314C054EE03}" r="J22" connectionId="1">
    <xmlCellPr id="1" xr6:uid="{00000000-0010-0000-5F02-000001000000}" uniqueName="Constr_Insurance">
      <xmlPr mapId="1" xpath="/FinancialUpdate8609/FinancialUpdate8609_DevelopmentBudget/FinancialUpdate8609_Dev_Budget_Building1/FinancialUpdate8609_Dev_Budget_Building1_Total_Costs/Constr_Insurance" xmlDataType="string"/>
    </xmlCellPr>
  </singleXmlCell>
  <singleXmlCell id="311" xr6:uid="{DE1534A2-369D-4061-B84A-7FAC0539533E}" r="J23" connectionId="1">
    <xmlCellPr id="1" xr6:uid="{00000000-0010-0000-6102-000001000000}" uniqueName="License_Agreement_Insurance">
      <xmlPr mapId="1" xpath="/FinancialUpdate8609/FinancialUpdate8609_DevelopmentBudget/FinancialUpdate8609_Dev_Budget_Building1/FinancialUpdate8609_Dev_Budget_Building1_Total_Costs/License_Agreement_Insurance" xmlDataType="string"/>
    </xmlCellPr>
  </singleXmlCell>
  <singleXmlCell id="312" xr6:uid="{5DE024CE-CA37-4CAB-AC13-E0999AC11902}" r="J24" connectionId="1">
    <xmlCellPr id="1" xr6:uid="{00000000-0010-0000-6302-000001000000}" uniqueName="Leasing_Marketing_Expense">
      <xmlPr mapId="1" xpath="/FinancialUpdate8609/FinancialUpdate8609_DevelopmentBudget/FinancialUpdate8609_Dev_Budget_Building1/FinancialUpdate8609_Dev_Budget_Building1_Total_Costs/Leasing_Marketing_Expense" xmlDataType="string"/>
    </xmlCellPr>
  </singleXmlCell>
  <singleXmlCell id="313" xr6:uid="{2D1DC1AD-756A-4A05-BD07-F74D478BEFF7}" r="J25" connectionId="1">
    <xmlCellPr id="1" xr6:uid="{00000000-0010-0000-6502-000001000000}" uniqueName="Lease_Up_Period_Expense">
      <xmlPr mapId="1" xpath="/FinancialUpdate8609/FinancialUpdate8609_DevelopmentBudget/FinancialUpdate8609_Dev_Budget_Building1/FinancialUpdate8609_Dev_Budget_Building1_Total_Costs/Lease_Up_Period_Expense" xmlDataType="string"/>
    </xmlCellPr>
  </singleXmlCell>
  <singleXmlCell id="314" xr6:uid="{38D9869C-CBD0-46CB-B07D-4B2FE7A7810A}" r="J26" connectionId="1">
    <xmlCellPr id="1" xr6:uid="{00000000-0010-0000-6702-000001000000}" uniqueName="Working_Capital">
      <xmlPr mapId="1" xpath="/FinancialUpdate8609/FinancialUpdate8609_DevelopmentBudget/FinancialUpdate8609_Dev_Budget_Building1/FinancialUpdate8609_Dev_Budget_Building1_Total_Costs/Working_Capital" xmlDataType="string"/>
    </xmlCellPr>
  </singleXmlCell>
  <singleXmlCell id="315" xr6:uid="{00B9956F-0533-4A85-BD01-62B55D218C17}" r="J27" connectionId="1">
    <xmlCellPr id="1" xr6:uid="{00000000-0010-0000-6902-000001000000}" uniqueName="Survey_Environmental_Reports">
      <xmlPr mapId="1" xpath="/FinancialUpdate8609/FinancialUpdate8609_DevelopmentBudget/FinancialUpdate8609_Dev_Budget_Building1/FinancialUpdate8609_Dev_Budget_Building1_Total_Costs/Survey_Environmental_Reports" xmlDataType="string"/>
    </xmlCellPr>
  </singleXmlCell>
  <singleXmlCell id="316" xr6:uid="{0A4F08CF-E4FF-4F1D-A3DE-C4975DDE0B5F}" r="J28" connectionId="1">
    <xmlCellPr id="1" xr6:uid="{00000000-0010-0000-6B02-000001000000}" uniqueName="Loan_Commitment_Fees">
      <xmlPr mapId="1" xpath="/FinancialUpdate8609/FinancialUpdate8609_DevelopmentBudget/FinancialUpdate8609_Dev_Budget_Building1/FinancialUpdate8609_Dev_Budget_Building1_Total_Costs/Loan_Commitment_Fees" xmlDataType="string"/>
    </xmlCellPr>
  </singleXmlCell>
  <singleXmlCell id="317" xr6:uid="{21BDAE8D-9078-446D-B97A-DD00B15EEC32}" r="J29" connectionId="1">
    <xmlCellPr id="1" xr6:uid="{00000000-0010-0000-6D02-000001000000}" uniqueName="Relocation">
      <xmlPr mapId="1" xpath="/FinancialUpdate8609/FinancialUpdate8609_DevelopmentBudget/FinancialUpdate8609_Dev_Budget_Building1/FinancialUpdate8609_Dev_Budget_Building1_Total_Costs/Relocation" xmlDataType="string"/>
    </xmlCellPr>
  </singleXmlCell>
  <singleXmlCell id="318" xr6:uid="{89C8FA77-491A-4B3D-BA06-5E483C75D5E0}" r="J30" connectionId="1">
    <xmlCellPr id="1" xr6:uid="{00000000-0010-0000-6F02-000001000000}" uniqueName="NPHDFC_Administration_Fee">
      <xmlPr mapId="1" xpath="/FinancialUpdate8609/FinancialUpdate8609_DevelopmentBudget/FinancialUpdate8609_Dev_Budget_Building1/FinancialUpdate8609_Dev_Budget_Building1_Total_Costs/NPHDFC_Administration_Fee" xmlDataType="string"/>
    </xmlCellPr>
  </singleXmlCell>
  <singleXmlCell id="319" xr6:uid="{97C51AE6-115E-4147-B1B6-86F169C2225D}" r="J31" connectionId="1">
    <xmlCellPr id="1" xr6:uid="{00000000-0010-0000-7102-000001000000}" uniqueName="Project_Supervision">
      <xmlPr mapId="1" xpath="/FinancialUpdate8609/FinancialUpdate8609_DevelopmentBudget/FinancialUpdate8609_Dev_Budget_Building1/FinancialUpdate8609_Dev_Budget_Building1_Total_Costs/Project_Supervision" xmlDataType="string"/>
    </xmlCellPr>
  </singleXmlCell>
  <singleXmlCell id="320" xr6:uid="{D3CF528E-2B17-48D9-BA48-8CFE9965D431}" r="J32" connectionId="1">
    <xmlCellPr id="1" xr6:uid="{00000000-0010-0000-7302-000001000000}" uniqueName="Tax_Credit_Allocation_Fee">
      <xmlPr mapId="1" xpath="/FinancialUpdate8609/FinancialUpdate8609_DevelopmentBudget/FinancialUpdate8609_Dev_Budget_Building1/FinancialUpdate8609_Dev_Budget_Building1_Total_Costs/Tax_Credit_Allocation_Fee" xmlDataType="string"/>
    </xmlCellPr>
  </singleXmlCell>
  <singleXmlCell id="321" xr6:uid="{73BC5120-18EE-4892-A1A2-24AEBF326C1C}" r="J33" connectionId="1">
    <xmlCellPr id="1" xr6:uid="{00000000-0010-0000-7502-000001000000}" uniqueName="Bond_Fees_Cost_of_Issuance_Fee">
      <xmlPr mapId="1" xpath="/FinancialUpdate8609/FinancialUpdate8609_DevelopmentBudget/FinancialUpdate8609_Dev_Budget_Building1/FinancialUpdate8609_Dev_Budget_Building1_Total_Costs/Bond_Fees_Cost_of_Issuance_Fee" xmlDataType="string"/>
    </xmlCellPr>
  </singleXmlCell>
  <singleXmlCell id="322" xr6:uid="{30BDB1DC-03C7-4A0F-BA02-0EA9FAA45C59}" r="J34" connectionId="1">
    <xmlCellPr id="1" xr6:uid="{00000000-0010-0000-7702-000001000000}" uniqueName="Letter_of_Credit_Fee">
      <xmlPr mapId="1" xpath="/FinancialUpdate8609/FinancialUpdate8609_DevelopmentBudget/FinancialUpdate8609_Dev_Budget_Building1/FinancialUpdate8609_Dev_Budget_Building1_Total_Costs/Letter_of_Credit_Fee" xmlDataType="string"/>
    </xmlCellPr>
  </singleXmlCell>
  <singleXmlCell id="323" xr6:uid="{C9B10544-1958-4929-9B8E-C963E63E4EE7}" r="J35" connectionId="1">
    <xmlCellPr id="1" xr6:uid="{00000000-0010-0000-7902-000001000000}" uniqueName="Interest_Rate_Cap">
      <xmlPr mapId="1" xpath="/FinancialUpdate8609/FinancialUpdate8609_DevelopmentBudget/FinancialUpdate8609_Dev_Budget_Building1/FinancialUpdate8609_Dev_Budget_Building1_Total_Costs/Interest_Rate_Cap" xmlDataType="string"/>
    </xmlCellPr>
  </singleXmlCell>
  <singleXmlCell id="324" xr6:uid="{1B1E05DA-7E58-4975-8627-C8E1D430396E}" r="J36" connectionId="1">
    <xmlCellPr id="1" xr6:uid="{00000000-0010-0000-7B02-000001000000}" uniqueName="Bank_Engineering_Fee">
      <xmlPr mapId="1" xpath="/FinancialUpdate8609/FinancialUpdate8609_DevelopmentBudget/FinancialUpdate8609_Dev_Budget_Building1/FinancialUpdate8609_Dev_Budget_Building1_Total_Costs/Bank_Engineering_Fee" xmlDataType="string"/>
    </xmlCellPr>
  </singleXmlCell>
  <singleXmlCell id="325" xr6:uid="{4D959C43-4A42-4F8A-A926-932C928ED760}" r="J37" connectionId="1">
    <xmlCellPr id="1" xr6:uid="{00000000-0010-0000-7D02-000001000000}" uniqueName="NYS_Transfer_Tax">
      <xmlPr mapId="1" xpath="/FinancialUpdate8609/FinancialUpdate8609_DevelopmentBudget/FinancialUpdate8609_Dev_Budget_Building1/FinancialUpdate8609_Dev_Budget_Building1_Total_Costs/NYS_Transfer_Tax" xmlDataType="string"/>
    </xmlCellPr>
  </singleXmlCell>
  <singleXmlCell id="326" xr6:uid="{30B6359C-FDF8-44D3-BC1B-B84ADE7911B9}" r="J38" connectionId="1">
    <xmlCellPr id="1" xr6:uid="{00000000-0010-0000-7F02-000001000000}" uniqueName="Soft_Cost_Other_Description1">
      <xmlPr mapId="1" xpath="/FinancialUpdate8609/FinancialUpdate8609_DevelopmentBudget/FinancialUpdate8609_Dev_Budget_Building1/FinancialUpdate8609_Dev_Budget_Building1_Total_Costs/Soft_Cost_Other_Description1" xmlDataType="string"/>
    </xmlCellPr>
  </singleXmlCell>
  <singleXmlCell id="327" xr6:uid="{0C69BAE5-4244-4A4B-97BD-39010BE6BEFE}" r="J39" connectionId="1">
    <xmlCellPr id="1" xr6:uid="{00000000-0010-0000-8102-000001000000}" uniqueName="Soft_Cost_Other_Description2">
      <xmlPr mapId="1" xpath="/FinancialUpdate8609/FinancialUpdate8609_DevelopmentBudget/FinancialUpdate8609_Dev_Budget_Building1/FinancialUpdate8609_Dev_Budget_Building1_Total_Costs/Soft_Cost_Other_Description2" xmlDataType="string"/>
    </xmlCellPr>
  </singleXmlCell>
  <singleXmlCell id="328" xr6:uid="{19C11E3C-C8C8-494F-AFEA-8C1391BAF862}" r="J40" connectionId="1">
    <xmlCellPr id="1" xr6:uid="{00000000-0010-0000-8302-000001000000}" uniqueName="Soft_Cost_Other_Description3">
      <xmlPr mapId="1" xpath="/FinancialUpdate8609/FinancialUpdate8609_DevelopmentBudget/FinancialUpdate8609_Dev_Budget_Building1/FinancialUpdate8609_Dev_Budget_Building1_Total_Costs/Soft_Cost_Other_Description3" xmlDataType="string"/>
    </xmlCellPr>
  </singleXmlCell>
  <singleXmlCell id="329" xr6:uid="{F9C394FE-28BA-4D6A-A5C3-5FF17C53AE45}" r="J41" connectionId="1">
    <xmlCellPr id="1" xr6:uid="{00000000-0010-0000-8502-000001000000}" uniqueName="Soft_Cost_Other_Description4">
      <xmlPr mapId="1" xpath="/FinancialUpdate8609/FinancialUpdate8609_DevelopmentBudget/FinancialUpdate8609_Dev_Budget_Building1/FinancialUpdate8609_Dev_Budget_Building1_Total_Costs/Soft_Cost_Other_Description4" xmlDataType="string"/>
    </xmlCellPr>
  </singleXmlCell>
  <singleXmlCell id="330" xr6:uid="{210D764B-96AE-4AA2-910E-D8DD342D7739}" r="J44" connectionId="1">
    <xmlCellPr id="1" xr6:uid="{00000000-0010-0000-8702-000001000000}" uniqueName="Developer_Financing_or_Equity">
      <xmlPr mapId="1" xpath="/FinancialUpdate8609/FinancialUpdate8609_DevelopmentBudget/FinancialUpdate8609_Dev_Budget_Building1/FinancialUpdate8609_Dev_Budget_Building1_Total_Costs/Developer_Financing_or_Equity" xmlDataType="string"/>
    </xmlCellPr>
  </singleXmlCell>
  <singleXmlCell id="331" xr6:uid="{DFF4B003-50B8-42B1-AA49-D52DA9D76878}" r="J45" connectionId="1">
    <xmlCellPr id="1" xr6:uid="{00000000-0010-0000-8902-000001000000}" uniqueName="Deferred_Developer_Fee">
      <xmlPr mapId="1" xpath="/FinancialUpdate8609/FinancialUpdate8609_DevelopmentBudget/FinancialUpdate8609_Dev_Budget_Building1/FinancialUpdate8609_Dev_Budget_Building1_Total_Costs/Deferred_Developer_Fee" xmlDataType="string"/>
    </xmlCellPr>
  </singleXmlCell>
  <singleXmlCell id="332" xr6:uid="{E756940B-CE09-45A7-8832-F04BE35D3E5A}" r="J48" connectionId="1">
    <xmlCellPr id="1" xr6:uid="{00000000-0010-0000-8B02-000001000000}" uniqueName="Syndicator_Fee_and_Overhead">
      <xmlPr mapId="1" xpath="/FinancialUpdate8609/FinancialUpdate8609_DevelopmentBudget/FinancialUpdate8609_Dev_Budget_Building1/FinancialUpdate8609_Dev_Budget_Building1_Total_Costs/Syndicator_Fee_and_Overhead" xmlDataType="string"/>
    </xmlCellPr>
  </singleXmlCell>
  <singleXmlCell id="333" xr6:uid="{CFF78D1A-56A0-49C3-9256-A49D0C9A45D0}" r="J49" connectionId="1">
    <xmlCellPr id="1" xr6:uid="{00000000-0010-0000-8D02-000001000000}" uniqueName="LP_Upper_Tier_Reserves">
      <xmlPr mapId="1" xpath="/FinancialUpdate8609/FinancialUpdate8609_DevelopmentBudget/FinancialUpdate8609_Dev_Budget_Building1/FinancialUpdate8609_Dev_Budget_Building1_Total_Costs/LP_Upper_Tier_Reserves" xmlDataType="string"/>
    </xmlCellPr>
  </singleXmlCell>
  <singleXmlCell id="334" xr6:uid="{2086D685-33A8-46D4-8331-2E2601D0807F}" r="J50" connectionId="1">
    <xmlCellPr id="1" xr6:uid="{00000000-0010-0000-8F02-000001000000}" uniqueName="Tax_Credit_Consultant">
      <xmlPr mapId="1" xpath="/FinancialUpdate8609/FinancialUpdate8609_DevelopmentBudget/FinancialUpdate8609_Dev_Budget_Building1/FinancialUpdate8609_Dev_Budget_Building1_Total_Costs/Tax_Credit_Consultant" xmlDataType="string"/>
    </xmlCellPr>
  </singleXmlCell>
  <singleXmlCell id="335" xr6:uid="{A2E256A6-546A-4B39-AD2D-A8E240B21EC6}" r="J51" connectionId="1">
    <xmlCellPr id="1" xr6:uid="{00000000-0010-0000-9102-000001000000}" uniqueName="Tax_Opinion">
      <xmlPr mapId="1" xpath="/FinancialUpdate8609/FinancialUpdate8609_DevelopmentBudget/FinancialUpdate8609_Dev_Budget_Building1/FinancialUpdate8609_Dev_Budget_Building1_Total_Costs/Tax_Opinion" xmlDataType="string"/>
    </xmlCellPr>
  </singleXmlCell>
  <singleXmlCell id="336" xr6:uid="{38D78EB8-4E4B-4CA3-A832-4ED7B59AEB5B}" r="J52" connectionId="1">
    <xmlCellPr id="1" xr6:uid="{00000000-0010-0000-9302-000001000000}" uniqueName="Accounting_Cost_Certification">
      <xmlPr mapId="1" xpath="/FinancialUpdate8609/FinancialUpdate8609_DevelopmentBudget/FinancialUpdate8609_Dev_Budget_Building1/FinancialUpdate8609_Dev_Budget_Building1_Total_Costs/Accounting_Cost_Certification" xmlDataType="string"/>
    </xmlCellPr>
  </singleXmlCell>
  <singleXmlCell id="337" xr6:uid="{A3C29D49-6552-454F-AFAB-863AE1D50135}" r="J53" connectionId="1">
    <xmlCellPr id="1" xr6:uid="{00000000-0010-0000-9502-000001000000}" uniqueName="Partnership_Management_Fee">
      <xmlPr mapId="1" xpath="/FinancialUpdate8609/FinancialUpdate8609_DevelopmentBudget/FinancialUpdate8609_Dev_Budget_Building1/FinancialUpdate8609_Dev_Budget_Building1_Total_Costs/Partnership_Management_Fee" xmlDataType="string"/>
    </xmlCellPr>
  </singleXmlCell>
  <singleXmlCell id="338" xr6:uid="{D901084F-90C6-46F0-A5FB-E9F2D8B4EEEB}" r="J54" connectionId="1">
    <xmlCellPr id="1" xr6:uid="{00000000-0010-0000-9702-000001000000}" uniqueName="Partnership_Publication">
      <xmlPr mapId="1" xpath="/FinancialUpdate8609/FinancialUpdate8609_DevelopmentBudget/FinancialUpdate8609_Dev_Budget_Building1/FinancialUpdate8609_Dev_Budget_Building1_Total_Costs/Partnership_Publication" xmlDataType="string"/>
    </xmlCellPr>
  </singleXmlCell>
  <singleXmlCell id="339" xr6:uid="{0A1FB433-74E6-4343-B2D3-BF5F71BD4D99}" r="J55" connectionId="1">
    <xmlCellPr id="1" xr6:uid="{00000000-0010-0000-9902-000001000000}" uniqueName="Bridge_Loan_Fees_and_Interest">
      <xmlPr mapId="1" xpath="/FinancialUpdate8609/FinancialUpdate8609_DevelopmentBudget/FinancialUpdate8609_Dev_Budget_Building1/FinancialUpdate8609_Dev_Budget_Building1_Total_Costs/Bridge_Loan_Fees_and_Interest" xmlDataType="string"/>
    </xmlCellPr>
  </singleXmlCell>
  <singleXmlCell id="340" xr6:uid="{B9461A89-A887-4AF9-BABC-E4651107A924}" r="J56" connectionId="1">
    <xmlCellPr id="1" xr6:uid="{00000000-0010-0000-9B02-000001000000}" uniqueName="Partnership_Organization_Legal">
      <xmlPr mapId="1" xpath="/FinancialUpdate8609/FinancialUpdate8609_DevelopmentBudget/FinancialUpdate8609_Dev_Budget_Building1/FinancialUpdate8609_Dev_Budget_Building1_Total_Costs/Partnership_Organization_Legal" xmlDataType="string"/>
    </xmlCellPr>
  </singleXmlCell>
  <singleXmlCell id="341" xr6:uid="{6F3886B2-9772-420D-9A94-6AB363D750C8}" r="J57" connectionId="1">
    <xmlCellPr id="1" xr6:uid="{00000000-0010-0000-9D02-000001000000}" uniqueName="Syndication_Expense_Other_Description1">
      <xmlPr mapId="1" xpath="/FinancialUpdate8609/FinancialUpdate8609_DevelopmentBudget/FinancialUpdate8609_Dev_Budget_Building1/FinancialUpdate8609_Dev_Budget_Building1_Total_Costs/Syndication_Expense_Other_Description1" xmlDataType="string"/>
    </xmlCellPr>
  </singleXmlCell>
  <singleXmlCell id="342" xr6:uid="{2FC071B3-5154-4C69-84C3-22377C320D40}" r="J60" connectionId="1">
    <xmlCellPr id="1" xr6:uid="{00000000-0010-0000-9F02-000001000000}" uniqueName="Operating_Reserve">
      <xmlPr mapId="1" xpath="/FinancialUpdate8609/FinancialUpdate8609_DevelopmentBudget/FinancialUpdate8609_Dev_Budget_Building1/FinancialUpdate8609_Dev_Budget_Building1_Total_Costs/Operating_Reserve" xmlDataType="string"/>
    </xmlCellPr>
  </singleXmlCell>
  <singleXmlCell id="343" xr6:uid="{B74561D2-8D77-43C0-B85F-3C9EE726BA0A}" r="J61" connectionId="1">
    <xmlCellPr id="1" xr6:uid="{00000000-0010-0000-A102-000001000000}" uniqueName="Social_Service_Reserves">
      <xmlPr mapId="1" xpath="/FinancialUpdate8609/FinancialUpdate8609_DevelopmentBudget/FinancialUpdate8609_Dev_Budget_Building1/FinancialUpdate8609_Dev_Budget_Building1_Total_Costs/Social_Service_Reserves" xmlDataType="string"/>
    </xmlCellPr>
  </singleXmlCell>
  <singleXmlCell id="344" xr6:uid="{FA342777-EFD1-43D2-AE13-82F0C7C42554}" r="J62" connectionId="1">
    <xmlCellPr id="1" xr6:uid="{00000000-0010-0000-A302-000001000000}" uniqueName="Reserve_Other_Description1">
      <xmlPr mapId="1" xpath="/FinancialUpdate8609/FinancialUpdate8609_DevelopmentBudget/FinancialUpdate8609_Dev_Budget_Building1/FinancialUpdate8609_Dev_Budget_Building1_Total_Costs/Reserve_Other_Description1" xmlDataType="string"/>
    </xmlCellPr>
  </singleXmlCell>
  <singleXmlCell id="345" xr6:uid="{8AB50820-BEE0-428A-8634-3C81987D48D5}" r="L1" connectionId="1">
    <xmlCellPr id="1" xr6:uid="{00000000-0010-0000-A502-000001000000}" uniqueName="ApplicationNumber">
      <xmlPr mapId="1" xpath="/FinancialUpdate8609/FinancialUpdate8609_DevelopmentBudget/FinancialUpdate8609_Dev_Budget_Building1/FinancialUpdate8609_Dev_Budget_Building1_Acquisition_Basis/ApplicationNumber" xmlDataType="string"/>
    </xmlCellPr>
  </singleXmlCell>
  <singleXmlCell id="346" xr6:uid="{C14F7FF2-02CE-44A3-862F-8F9E3EEC1F3C}" r="L2" connectionId="1">
    <xmlCellPr id="1" xr6:uid="{00000000-0010-0000-A702-000001000000}" uniqueName="BIN">
      <xmlPr mapId="1" xpath="/FinancialUpdate8609/FinancialUpdate8609_DevelopmentBudget/FinancialUpdate8609_Dev_Budget_Building1/FinancialUpdate8609_Dev_Budget_Building1_Acquisition_Basis/BIN" xmlDataType="string"/>
    </xmlCellPr>
  </singleXmlCell>
  <singleXmlCell id="347" xr6:uid="{4D7E998B-6CE9-40E9-B140-A3B3C2FEA1E6}" r="K7" connectionId="1">
    <xmlCellPr id="1" xr6:uid="{00000000-0010-0000-A902-000001000000}" uniqueName="Land_Acquisition">
      <xmlPr mapId="1" xpath="/FinancialUpdate8609/FinancialUpdate8609_DevelopmentBudget/FinancialUpdate8609_Dev_Budget_Building1/FinancialUpdate8609_Dev_Budget_Building1_Acquisition_Basis/Land_Acquisition" xmlDataType="string"/>
    </xmlCellPr>
  </singleXmlCell>
  <singleXmlCell id="348" xr6:uid="{51443593-FF7D-4534-8DED-927D25E2262A}" r="K8" connectionId="1">
    <xmlCellPr id="1" xr6:uid="{00000000-0010-0000-AB02-000001000000}" uniqueName="Building_Acquisition">
      <xmlPr mapId="1" xpath="/FinancialUpdate8609/FinancialUpdate8609_DevelopmentBudget/FinancialUpdate8609_Dev_Budget_Building1/FinancialUpdate8609_Dev_Budget_Building1_Acquisition_Basis/Building_Acquisition" xmlDataType="string"/>
    </xmlCellPr>
  </singleXmlCell>
  <singleXmlCell id="349" xr6:uid="{5C6986B3-D53F-4320-B38D-050F7254CEF9}" r="K9" connectionId="1">
    <xmlCellPr id="1" xr6:uid="{00000000-0010-0000-AD02-000001000000}" uniqueName="Contractor_Price">
      <xmlPr mapId="1" xpath="/FinancialUpdate8609/FinancialUpdate8609_DevelopmentBudget/FinancialUpdate8609_Dev_Budget_Building1/FinancialUpdate8609_Dev_Budget_Building1_Acquisition_Basis/Contractor_Price" xmlDataType="string"/>
    </xmlCellPr>
  </singleXmlCell>
  <singleXmlCell id="350" xr6:uid="{82136B30-8259-44D1-B684-DA05BCD458B2}" r="K10" connectionId="1">
    <xmlCellPr id="1" xr6:uid="{00000000-0010-0000-AF02-000001000000}" uniqueName="Furnishings">
      <xmlPr mapId="1" xpath="/FinancialUpdate8609/FinancialUpdate8609_DevelopmentBudget/FinancialUpdate8609_Dev_Budget_Building1/FinancialUpdate8609_Dev_Budget_Building1_Acquisition_Basis/Furnishings" xmlDataType="string"/>
    </xmlCellPr>
  </singleXmlCell>
  <singleXmlCell id="351" xr6:uid="{FDD4B502-93EB-4EB2-A538-0FDF6A5379F5}" r="K11" connectionId="1">
    <xmlCellPr id="1" xr6:uid="{00000000-0010-0000-B102-000001000000}" uniqueName="Hard_Cost_Other_Description1">
      <xmlPr mapId="1" xpath="/FinancialUpdate8609/FinancialUpdate8609_DevelopmentBudget/FinancialUpdate8609_Dev_Budget_Building1/FinancialUpdate8609_Dev_Budget_Building1_Acquisition_Basis/Hard_Cost_Other_Description1" xmlDataType="string"/>
    </xmlCellPr>
  </singleXmlCell>
  <singleXmlCell id="352" xr6:uid="{ACBD4175-4329-491C-8C74-3276CC4C6F42}" r="K14" connectionId="1">
    <xmlCellPr id="1" xr6:uid="{00000000-0010-0000-B302-000001000000}" uniqueName="Architect">
      <xmlPr mapId="1" xpath="/FinancialUpdate8609/FinancialUpdate8609_DevelopmentBudget/FinancialUpdate8609_Dev_Budget_Building1/FinancialUpdate8609_Dev_Budget_Building1_Acquisition_Basis/Architect" xmlDataType="string"/>
    </xmlCellPr>
  </singleXmlCell>
  <singleXmlCell id="353" xr6:uid="{DFA2B94C-A1AE-4F35-AD5B-524A1A11F530}" r="K15" connectionId="1">
    <xmlCellPr id="1" xr6:uid="{00000000-0010-0000-B502-000001000000}" uniqueName="Owners_Legal">
      <xmlPr mapId="1" xpath="/FinancialUpdate8609/FinancialUpdate8609_DevelopmentBudget/FinancialUpdate8609_Dev_Budget_Building1/FinancialUpdate8609_Dev_Budget_Building1_Acquisition_Basis/Owners_Legal" xmlDataType="string"/>
    </xmlCellPr>
  </singleXmlCell>
  <singleXmlCell id="354" xr6:uid="{44108CBD-5A2A-44D7-8CDB-E6FC11A07566}" r="K16" connectionId="1">
    <xmlCellPr id="1" xr6:uid="{00000000-0010-0000-B702-000001000000}" uniqueName="Development_Consultant">
      <xmlPr mapId="1" xpath="/FinancialUpdate8609/FinancialUpdate8609_DevelopmentBudget/FinancialUpdate8609_Dev_Budget_Building1/FinancialUpdate8609_Dev_Budget_Building1_Acquisition_Basis/Development_Consultant" xmlDataType="string"/>
    </xmlCellPr>
  </singleXmlCell>
  <singleXmlCell id="355" xr6:uid="{A5F57ACF-704A-445F-8307-4E997632D471}" r="K17" connectionId="1">
    <xmlCellPr id="1" xr6:uid="{00000000-0010-0000-B902-000001000000}" uniqueName="J51_421a_421b_Filing_Fees">
      <xmlPr mapId="1" xpath="/FinancialUpdate8609/FinancialUpdate8609_DevelopmentBudget/FinancialUpdate8609_Dev_Budget_Building1/FinancialUpdate8609_Dev_Budget_Building1_Acquisition_Basis/J51_421a_421b_Filing_Fees" xmlDataType="string"/>
    </xmlCellPr>
  </singleXmlCell>
  <singleXmlCell id="356" xr6:uid="{0F2B1ACF-E191-4D5F-8943-7F74D620FB06}" r="K18" connectionId="1">
    <xmlCellPr id="1" xr6:uid="{00000000-0010-0000-BB02-000001000000}" uniqueName="Construction_Interest">
      <xmlPr mapId="1" xpath="/FinancialUpdate8609/FinancialUpdate8609_DevelopmentBudget/FinancialUpdate8609_Dev_Budget_Building1/FinancialUpdate8609_Dev_Budget_Building1_Acquisition_Basis/Construction_Interest" xmlDataType="string"/>
    </xmlCellPr>
  </singleXmlCell>
  <singleXmlCell id="357" xr6:uid="{F23B1919-4ADE-4A4E-A4C5-DAE9EB1E3C03}" r="K19" connectionId="1">
    <xmlCellPr id="1" xr6:uid="{00000000-0010-0000-BD02-000001000000}" uniqueName="Real_Estate_Taxes">
      <xmlPr mapId="1" xpath="/FinancialUpdate8609/FinancialUpdate8609_DevelopmentBudget/FinancialUpdate8609_Dev_Budget_Building1/FinancialUpdate8609_Dev_Budget_Building1_Acquisition_Basis/Real_Estate_Taxes" xmlDataType="string"/>
    </xmlCellPr>
  </singleXmlCell>
  <singleXmlCell id="358" xr6:uid="{DEC26962-6D36-46D8-AFC8-E10B087C611A}" r="K20" connectionId="1">
    <xmlCellPr id="1" xr6:uid="{00000000-0010-0000-BF02-000001000000}" uniqueName="Water_Sewer">
      <xmlPr mapId="1" xpath="/FinancialUpdate8609/FinancialUpdate8609_DevelopmentBudget/FinancialUpdate8609_Dev_Budget_Building1/FinancialUpdate8609_Dev_Budget_Building1_Acquisition_Basis/Water_Sewer" xmlDataType="string"/>
    </xmlCellPr>
  </singleXmlCell>
  <singleXmlCell id="359" xr6:uid="{9C3B664C-3FC6-4709-91CB-122C319ADB5F}" r="K21" connectionId="1">
    <xmlCellPr id="1" xr6:uid="{00000000-0010-0000-C102-000001000000}" uniqueName="Title_Insurance">
      <xmlPr mapId="1" xpath="/FinancialUpdate8609/FinancialUpdate8609_DevelopmentBudget/FinancialUpdate8609_Dev_Budget_Building1/FinancialUpdate8609_Dev_Budget_Building1_Acquisition_Basis/Title_Insurance" xmlDataType="string"/>
    </xmlCellPr>
  </singleXmlCell>
  <singleXmlCell id="360" xr6:uid="{1EFCDA72-C641-45A7-BDEF-65168F5F7CCC}" r="K22" connectionId="1">
    <xmlCellPr id="1" xr6:uid="{00000000-0010-0000-C302-000001000000}" uniqueName="Constr_Insurance">
      <xmlPr mapId="1" xpath="/FinancialUpdate8609/FinancialUpdate8609_DevelopmentBudget/FinancialUpdate8609_Dev_Budget_Building1/FinancialUpdate8609_Dev_Budget_Building1_Acquisition_Basis/Constr_Insurance" xmlDataType="string"/>
    </xmlCellPr>
  </singleXmlCell>
  <singleXmlCell id="361" xr6:uid="{3F004C64-A1D7-41A6-8568-1319B3B1AD9A}" r="K23" connectionId="1">
    <xmlCellPr id="1" xr6:uid="{00000000-0010-0000-C502-000001000000}" uniqueName="License_Agreement_Insurance">
      <xmlPr mapId="1" xpath="/FinancialUpdate8609/FinancialUpdate8609_DevelopmentBudget/FinancialUpdate8609_Dev_Budget_Building1/FinancialUpdate8609_Dev_Budget_Building1_Acquisition_Basis/License_Agreement_Insurance" xmlDataType="string"/>
    </xmlCellPr>
  </singleXmlCell>
  <singleXmlCell id="362" xr6:uid="{41574A21-106F-414F-8227-091C2235C99D}" r="K24" connectionId="1">
    <xmlCellPr id="1" xr6:uid="{00000000-0010-0000-C702-000001000000}" uniqueName="Leasing_Marketing_Expense">
      <xmlPr mapId="1" xpath="/FinancialUpdate8609/FinancialUpdate8609_DevelopmentBudget/FinancialUpdate8609_Dev_Budget_Building1/FinancialUpdate8609_Dev_Budget_Building1_Acquisition_Basis/Leasing_Marketing_Expense" xmlDataType="string"/>
    </xmlCellPr>
  </singleXmlCell>
  <singleXmlCell id="363" xr6:uid="{CA38AD55-E386-4DE9-BA1F-D4A74F43C42A}" r="K25" connectionId="1">
    <xmlCellPr id="1" xr6:uid="{00000000-0010-0000-C902-000001000000}" uniqueName="Lease_Up_Period_Expense">
      <xmlPr mapId="1" xpath="/FinancialUpdate8609/FinancialUpdate8609_DevelopmentBudget/FinancialUpdate8609_Dev_Budget_Building1/FinancialUpdate8609_Dev_Budget_Building1_Acquisition_Basis/Lease_Up_Period_Expense" xmlDataType="string"/>
    </xmlCellPr>
  </singleXmlCell>
  <singleXmlCell id="364" xr6:uid="{EB20E3E2-F5B4-4F3D-8AAF-A1CB5E0F96A1}" r="K26" connectionId="1">
    <xmlCellPr id="1" xr6:uid="{00000000-0010-0000-CB02-000001000000}" uniqueName="Working_Capital">
      <xmlPr mapId="1" xpath="/FinancialUpdate8609/FinancialUpdate8609_DevelopmentBudget/FinancialUpdate8609_Dev_Budget_Building1/FinancialUpdate8609_Dev_Budget_Building1_Acquisition_Basis/Working_Capital" xmlDataType="string"/>
    </xmlCellPr>
  </singleXmlCell>
  <singleXmlCell id="365" xr6:uid="{72435201-06C4-4DC3-A3C2-303FC506988A}" r="K27" connectionId="1">
    <xmlCellPr id="1" xr6:uid="{00000000-0010-0000-CD02-000001000000}" uniqueName="Survey_Environmental_Reports">
      <xmlPr mapId="1" xpath="/FinancialUpdate8609/FinancialUpdate8609_DevelopmentBudget/FinancialUpdate8609_Dev_Budget_Building1/FinancialUpdate8609_Dev_Budget_Building1_Acquisition_Basis/Survey_Environmental_Reports" xmlDataType="string"/>
    </xmlCellPr>
  </singleXmlCell>
  <singleXmlCell id="366" xr6:uid="{0603AC78-1079-453F-B44C-DF4F27A26EAE}" r="K28" connectionId="1">
    <xmlCellPr id="1" xr6:uid="{00000000-0010-0000-CF02-000001000000}" uniqueName="Loan_Commitment_Fees">
      <xmlPr mapId="1" xpath="/FinancialUpdate8609/FinancialUpdate8609_DevelopmentBudget/FinancialUpdate8609_Dev_Budget_Building1/FinancialUpdate8609_Dev_Budget_Building1_Acquisition_Basis/Loan_Commitment_Fees" xmlDataType="string"/>
    </xmlCellPr>
  </singleXmlCell>
  <singleXmlCell id="367" xr6:uid="{0EE04877-6FF7-4B47-95EF-21C1D771859C}" r="K29" connectionId="1">
    <xmlCellPr id="1" xr6:uid="{00000000-0010-0000-D102-000001000000}" uniqueName="Relocation">
      <xmlPr mapId="1" xpath="/FinancialUpdate8609/FinancialUpdate8609_DevelopmentBudget/FinancialUpdate8609_Dev_Budget_Building1/FinancialUpdate8609_Dev_Budget_Building1_Acquisition_Basis/Relocation" xmlDataType="string"/>
    </xmlCellPr>
  </singleXmlCell>
  <singleXmlCell id="368" xr6:uid="{659DD27D-AAC0-46BC-B219-6CE9C4148828}" r="K30" connectionId="1">
    <xmlCellPr id="1" xr6:uid="{00000000-0010-0000-D302-000001000000}" uniqueName="NPHDFC_Administration_Fee">
      <xmlPr mapId="1" xpath="/FinancialUpdate8609/FinancialUpdate8609_DevelopmentBudget/FinancialUpdate8609_Dev_Budget_Building1/FinancialUpdate8609_Dev_Budget_Building1_Acquisition_Basis/NPHDFC_Administration_Fee" xmlDataType="string"/>
    </xmlCellPr>
  </singleXmlCell>
  <singleXmlCell id="369" xr6:uid="{0E83A6D0-EF53-4112-A70F-875013055761}" r="K31" connectionId="1">
    <xmlCellPr id="1" xr6:uid="{00000000-0010-0000-D502-000001000000}" uniqueName="Project_Supervision">
      <xmlPr mapId="1" xpath="/FinancialUpdate8609/FinancialUpdate8609_DevelopmentBudget/FinancialUpdate8609_Dev_Budget_Building1/FinancialUpdate8609_Dev_Budget_Building1_Acquisition_Basis/Project_Supervision" xmlDataType="string"/>
    </xmlCellPr>
  </singleXmlCell>
  <singleXmlCell id="370" xr6:uid="{25F110C6-4B1E-47D4-B7BD-11A01B025AAC}" r="K32" connectionId="1">
    <xmlCellPr id="1" xr6:uid="{00000000-0010-0000-D702-000001000000}" uniqueName="Tax_Credit_Allocation_Fee">
      <xmlPr mapId="1" xpath="/FinancialUpdate8609/FinancialUpdate8609_DevelopmentBudget/FinancialUpdate8609_Dev_Budget_Building1/FinancialUpdate8609_Dev_Budget_Building1_Acquisition_Basis/Tax_Credit_Allocation_Fee" xmlDataType="string"/>
    </xmlCellPr>
  </singleXmlCell>
  <singleXmlCell id="371" xr6:uid="{CB62ABBD-D087-4778-81AC-3B68B0B08F7E}" r="K33" connectionId="1">
    <xmlCellPr id="1" xr6:uid="{00000000-0010-0000-D902-000001000000}" uniqueName="Bond_Fees_Cost_of_Issuance_Fee">
      <xmlPr mapId="1" xpath="/FinancialUpdate8609/FinancialUpdate8609_DevelopmentBudget/FinancialUpdate8609_Dev_Budget_Building1/FinancialUpdate8609_Dev_Budget_Building1_Acquisition_Basis/Bond_Fees_Cost_of_Issuance_Fee" xmlDataType="string"/>
    </xmlCellPr>
  </singleXmlCell>
  <singleXmlCell id="372" xr6:uid="{5A9E092C-7AE9-40F4-867D-86F3BD4F96F2}" r="K34" connectionId="1">
    <xmlCellPr id="1" xr6:uid="{00000000-0010-0000-DB02-000001000000}" uniqueName="Letter_of_Credit_Fee">
      <xmlPr mapId="1" xpath="/FinancialUpdate8609/FinancialUpdate8609_DevelopmentBudget/FinancialUpdate8609_Dev_Budget_Building1/FinancialUpdate8609_Dev_Budget_Building1_Acquisition_Basis/Letter_of_Credit_Fee" xmlDataType="string"/>
    </xmlCellPr>
  </singleXmlCell>
  <singleXmlCell id="373" xr6:uid="{7D1FE31D-2C47-4B4E-8AAF-CDD16DC4E3FF}" r="K35" connectionId="1">
    <xmlCellPr id="1" xr6:uid="{00000000-0010-0000-DD02-000001000000}" uniqueName="Interest_Rate_Cap">
      <xmlPr mapId="1" xpath="/FinancialUpdate8609/FinancialUpdate8609_DevelopmentBudget/FinancialUpdate8609_Dev_Budget_Building1/FinancialUpdate8609_Dev_Budget_Building1_Acquisition_Basis/Interest_Rate_Cap" xmlDataType="string"/>
    </xmlCellPr>
  </singleXmlCell>
  <singleXmlCell id="374" xr6:uid="{7DC63F0E-C941-4FBB-AA10-560ACC9E4618}" r="K36" connectionId="1">
    <xmlCellPr id="1" xr6:uid="{00000000-0010-0000-DF02-000001000000}" uniqueName="Bank_Engineering_Fee">
      <xmlPr mapId="1" xpath="/FinancialUpdate8609/FinancialUpdate8609_DevelopmentBudget/FinancialUpdate8609_Dev_Budget_Building1/FinancialUpdate8609_Dev_Budget_Building1_Acquisition_Basis/Bank_Engineering_Fee" xmlDataType="string"/>
    </xmlCellPr>
  </singleXmlCell>
  <singleXmlCell id="375" xr6:uid="{046686DA-EC26-4F07-B165-449652E6C169}" r="K37" connectionId="1">
    <xmlCellPr id="1" xr6:uid="{00000000-0010-0000-E102-000001000000}" uniqueName="NYS_Transfer_Tax">
      <xmlPr mapId="1" xpath="/FinancialUpdate8609/FinancialUpdate8609_DevelopmentBudget/FinancialUpdate8609_Dev_Budget_Building1/FinancialUpdate8609_Dev_Budget_Building1_Acquisition_Basis/NYS_Transfer_Tax" xmlDataType="string"/>
    </xmlCellPr>
  </singleXmlCell>
  <singleXmlCell id="376" xr6:uid="{5EDA54F9-B867-4B5E-AD56-550B0AF47533}" r="K38" connectionId="1">
    <xmlCellPr id="1" xr6:uid="{00000000-0010-0000-E302-000001000000}" uniqueName="Soft_Cost_Other_Description1">
      <xmlPr mapId="1" xpath="/FinancialUpdate8609/FinancialUpdate8609_DevelopmentBudget/FinancialUpdate8609_Dev_Budget_Building1/FinancialUpdate8609_Dev_Budget_Building1_Acquisition_Basis/Soft_Cost_Other_Description1" xmlDataType="string"/>
    </xmlCellPr>
  </singleXmlCell>
  <singleXmlCell id="377" xr6:uid="{D2F1A667-4C8C-46B8-B27A-6B4FB6208F4A}" r="K39" connectionId="1">
    <xmlCellPr id="1" xr6:uid="{00000000-0010-0000-E502-000001000000}" uniqueName="Soft_Cost_Other_Description2">
      <xmlPr mapId="1" xpath="/FinancialUpdate8609/FinancialUpdate8609_DevelopmentBudget/FinancialUpdate8609_Dev_Budget_Building1/FinancialUpdate8609_Dev_Budget_Building1_Acquisition_Basis/Soft_Cost_Other_Description2" xmlDataType="string"/>
    </xmlCellPr>
  </singleXmlCell>
  <singleXmlCell id="378" xr6:uid="{72F9528A-4A43-4C11-BB56-C7BDF2EAD6A5}" r="K40" connectionId="1">
    <xmlCellPr id="1" xr6:uid="{00000000-0010-0000-E702-000001000000}" uniqueName="Soft_Cost_Other_Description3">
      <xmlPr mapId="1" xpath="/FinancialUpdate8609/FinancialUpdate8609_DevelopmentBudget/FinancialUpdate8609_Dev_Budget_Building1/FinancialUpdate8609_Dev_Budget_Building1_Acquisition_Basis/Soft_Cost_Other_Description3" xmlDataType="string"/>
    </xmlCellPr>
  </singleXmlCell>
  <singleXmlCell id="379" xr6:uid="{563DFDCB-52A9-4752-B1F4-816DC910BD6C}" r="K41" connectionId="1">
    <xmlCellPr id="1" xr6:uid="{00000000-0010-0000-E902-000001000000}" uniqueName="Soft_Cost_Other_Description4">
      <xmlPr mapId="1" xpath="/FinancialUpdate8609/FinancialUpdate8609_DevelopmentBudget/FinancialUpdate8609_Dev_Budget_Building1/FinancialUpdate8609_Dev_Budget_Building1_Acquisition_Basis/Soft_Cost_Other_Description4" xmlDataType="string"/>
    </xmlCellPr>
  </singleXmlCell>
  <singleXmlCell id="380" xr6:uid="{2536D8FB-EE12-40F7-9434-404BC2E9C483}" r="K44" connectionId="1">
    <xmlCellPr id="1" xr6:uid="{00000000-0010-0000-EB02-000001000000}" uniqueName="Developer_Financing_or_Equity">
      <xmlPr mapId="1" xpath="/FinancialUpdate8609/FinancialUpdate8609_DevelopmentBudget/FinancialUpdate8609_Dev_Budget_Building1/FinancialUpdate8609_Dev_Budget_Building1_Acquisition_Basis/Developer_Financing_or_Equity" xmlDataType="string"/>
    </xmlCellPr>
  </singleXmlCell>
  <singleXmlCell id="381" xr6:uid="{07F5314B-3A07-489E-98B9-795B2B7C4398}" r="K45" connectionId="1">
    <xmlCellPr id="1" xr6:uid="{00000000-0010-0000-ED02-000001000000}" uniqueName="Deferred_Developer_Fee">
      <xmlPr mapId="1" xpath="/FinancialUpdate8609/FinancialUpdate8609_DevelopmentBudget/FinancialUpdate8609_Dev_Budget_Building1/FinancialUpdate8609_Dev_Budget_Building1_Acquisition_Basis/Deferred_Developer_Fee" xmlDataType="string"/>
    </xmlCellPr>
  </singleXmlCell>
  <singleXmlCell id="382" xr6:uid="{CE87A764-10CF-4D00-9F2B-120B11FB68B6}" r="K48" connectionId="1">
    <xmlCellPr id="1" xr6:uid="{00000000-0010-0000-EF02-000001000000}" uniqueName="Syndicator_Fee_and_Overhead">
      <xmlPr mapId="1" xpath="/FinancialUpdate8609/FinancialUpdate8609_DevelopmentBudget/FinancialUpdate8609_Dev_Budget_Building1/FinancialUpdate8609_Dev_Budget_Building1_Acquisition_Basis/Syndicator_Fee_and_Overhead" xmlDataType="string"/>
    </xmlCellPr>
  </singleXmlCell>
  <singleXmlCell id="383" xr6:uid="{7777389F-6C1F-4CEC-A19C-7E7AABDFC775}" r="K49" connectionId="1">
    <xmlCellPr id="1" xr6:uid="{00000000-0010-0000-F102-000001000000}" uniqueName="LP_Upper_Tier_Reserves">
      <xmlPr mapId="1" xpath="/FinancialUpdate8609/FinancialUpdate8609_DevelopmentBudget/FinancialUpdate8609_Dev_Budget_Building1/FinancialUpdate8609_Dev_Budget_Building1_Acquisition_Basis/LP_Upper_Tier_Reserves" xmlDataType="string"/>
    </xmlCellPr>
  </singleXmlCell>
  <singleXmlCell id="384" xr6:uid="{5FE569AE-99FF-42E8-B2E7-C5C5067E6B0A}" r="K50" connectionId="1">
    <xmlCellPr id="1" xr6:uid="{00000000-0010-0000-F302-000001000000}" uniqueName="Tax_Credit_Consultant">
      <xmlPr mapId="1" xpath="/FinancialUpdate8609/FinancialUpdate8609_DevelopmentBudget/FinancialUpdate8609_Dev_Budget_Building1/FinancialUpdate8609_Dev_Budget_Building1_Acquisition_Basis/Tax_Credit_Consultant" xmlDataType="string"/>
    </xmlCellPr>
  </singleXmlCell>
  <singleXmlCell id="385" xr6:uid="{43A364BA-4365-4DB2-89BE-EDFBFA36CC0C}" r="K51" connectionId="1">
    <xmlCellPr id="1" xr6:uid="{00000000-0010-0000-F502-000001000000}" uniqueName="Tax_Opinion">
      <xmlPr mapId="1" xpath="/FinancialUpdate8609/FinancialUpdate8609_DevelopmentBudget/FinancialUpdate8609_Dev_Budget_Building1/FinancialUpdate8609_Dev_Budget_Building1_Acquisition_Basis/Tax_Opinion" xmlDataType="string"/>
    </xmlCellPr>
  </singleXmlCell>
  <singleXmlCell id="386" xr6:uid="{06DB5426-6FF4-4C6F-B784-EC11AED028F5}" r="K52" connectionId="1">
    <xmlCellPr id="1" xr6:uid="{00000000-0010-0000-F702-000001000000}" uniqueName="Accounting_Cost_Certification">
      <xmlPr mapId="1" xpath="/FinancialUpdate8609/FinancialUpdate8609_DevelopmentBudget/FinancialUpdate8609_Dev_Budget_Building1/FinancialUpdate8609_Dev_Budget_Building1_Acquisition_Basis/Accounting_Cost_Certification" xmlDataType="string"/>
    </xmlCellPr>
  </singleXmlCell>
  <singleXmlCell id="387" xr6:uid="{67122CA8-46AF-4213-847B-24071F49AFB4}" r="K53" connectionId="1">
    <xmlCellPr id="1" xr6:uid="{00000000-0010-0000-F902-000001000000}" uniqueName="Partnership_Management_Fee">
      <xmlPr mapId="1" xpath="/FinancialUpdate8609/FinancialUpdate8609_DevelopmentBudget/FinancialUpdate8609_Dev_Budget_Building1/FinancialUpdate8609_Dev_Budget_Building1_Acquisition_Basis/Partnership_Management_Fee" xmlDataType="string"/>
    </xmlCellPr>
  </singleXmlCell>
  <singleXmlCell id="388" xr6:uid="{E3EB66BB-568F-472D-A09D-D1577A6ECA39}" r="K54" connectionId="1">
    <xmlCellPr id="1" xr6:uid="{00000000-0010-0000-FB02-000001000000}" uniqueName="Partnership_Publication">
      <xmlPr mapId="1" xpath="/FinancialUpdate8609/FinancialUpdate8609_DevelopmentBudget/FinancialUpdate8609_Dev_Budget_Building1/FinancialUpdate8609_Dev_Budget_Building1_Acquisition_Basis/Partnership_Publication" xmlDataType="string"/>
    </xmlCellPr>
  </singleXmlCell>
  <singleXmlCell id="389" xr6:uid="{00ACA847-06BD-4291-9BC6-1ADE08708C6B}" r="K55" connectionId="1">
    <xmlCellPr id="1" xr6:uid="{00000000-0010-0000-FD02-000001000000}" uniqueName="Bridge_Loan_Fees_and_Interest">
      <xmlPr mapId="1" xpath="/FinancialUpdate8609/FinancialUpdate8609_DevelopmentBudget/FinancialUpdate8609_Dev_Budget_Building1/FinancialUpdate8609_Dev_Budget_Building1_Acquisition_Basis/Bridge_Loan_Fees_and_Interest" xmlDataType="string"/>
    </xmlCellPr>
  </singleXmlCell>
  <singleXmlCell id="390" xr6:uid="{220A3BC3-F6CB-4110-9EBA-14B286746707}" r="K56" connectionId="1">
    <xmlCellPr id="1" xr6:uid="{00000000-0010-0000-FF02-000001000000}" uniqueName="Partnership_Organization_Legal">
      <xmlPr mapId="1" xpath="/FinancialUpdate8609/FinancialUpdate8609_DevelopmentBudget/FinancialUpdate8609_Dev_Budget_Building1/FinancialUpdate8609_Dev_Budget_Building1_Acquisition_Basis/Partnership_Organization_Legal" xmlDataType="string"/>
    </xmlCellPr>
  </singleXmlCell>
  <singleXmlCell id="391" xr6:uid="{3BA6C40A-FF69-42A3-8AC6-5A697F2C2AB4}" r="K57" connectionId="1">
    <xmlCellPr id="1" xr6:uid="{00000000-0010-0000-0103-000001000000}" uniqueName="Syndication_Expense_Other_Description1">
      <xmlPr mapId="1" xpath="/FinancialUpdate8609/FinancialUpdate8609_DevelopmentBudget/FinancialUpdate8609_Dev_Budget_Building1/FinancialUpdate8609_Dev_Budget_Building1_Acquisition_Basis/Syndication_Expense_Other_Description1" xmlDataType="string"/>
    </xmlCellPr>
  </singleXmlCell>
  <singleXmlCell id="392" xr6:uid="{4A5829C6-83CB-4153-A292-EA848EC0DA3E}" r="K60" connectionId="1">
    <xmlCellPr id="1" xr6:uid="{00000000-0010-0000-0303-000001000000}" uniqueName="Operating_Reserve">
      <xmlPr mapId="1" xpath="/FinancialUpdate8609/FinancialUpdate8609_DevelopmentBudget/FinancialUpdate8609_Dev_Budget_Building1/FinancialUpdate8609_Dev_Budget_Building1_Acquisition_Basis/Operating_Reserve" xmlDataType="string"/>
    </xmlCellPr>
  </singleXmlCell>
  <singleXmlCell id="393" xr6:uid="{F67A4D1C-0D67-4554-B6F8-9610F745E631}" r="K61" connectionId="1">
    <xmlCellPr id="1" xr6:uid="{00000000-0010-0000-0503-000001000000}" uniqueName="Social_Service_Reserves">
      <xmlPr mapId="1" xpath="/FinancialUpdate8609/FinancialUpdate8609_DevelopmentBudget/FinancialUpdate8609_Dev_Budget_Building1/FinancialUpdate8609_Dev_Budget_Building1_Acquisition_Basis/Social_Service_Reserves" xmlDataType="string"/>
    </xmlCellPr>
  </singleXmlCell>
  <singleXmlCell id="394" xr6:uid="{67CCBE9F-5CB1-4E6F-A440-447EC2B51B9E}" r="K62" connectionId="1">
    <xmlCellPr id="1" xr6:uid="{00000000-0010-0000-0703-000001000000}" uniqueName="Reserve_Other_Description1">
      <xmlPr mapId="1" xpath="/FinancialUpdate8609/FinancialUpdate8609_DevelopmentBudget/FinancialUpdate8609_Dev_Budget_Building1/FinancialUpdate8609_Dev_Budget_Building1_Acquisition_Basis/Reserve_Other_Description1" xmlDataType="string"/>
    </xmlCellPr>
  </singleXmlCell>
  <singleXmlCell id="395" xr6:uid="{0D9578FE-6961-44D1-A373-4CB33F3D1224}" r="M1" connectionId="1">
    <xmlCellPr id="1" xr6:uid="{00000000-0010-0000-0903-000001000000}" uniqueName="ApplicationNumber">
      <xmlPr mapId="1" xpath="/FinancialUpdate8609/FinancialUpdate8609_DevelopmentBudget/FinancialUpdate8609_Dev_Budget_Building1/FinancialUpdate8609_Dev_Budget_Building1_Rehab_Basis/ApplicationNumber" xmlDataType="string"/>
    </xmlCellPr>
  </singleXmlCell>
  <singleXmlCell id="396" xr6:uid="{E8358C29-BC59-425A-898A-B4A01908B662}" r="M2" connectionId="1">
    <xmlCellPr id="1" xr6:uid="{00000000-0010-0000-0B03-000001000000}" uniqueName="BIN">
      <xmlPr mapId="1" xpath="/FinancialUpdate8609/FinancialUpdate8609_DevelopmentBudget/FinancialUpdate8609_Dev_Budget_Building1/FinancialUpdate8609_Dev_Budget_Building1_Rehab_Basis/BIN" xmlDataType="string"/>
    </xmlCellPr>
  </singleXmlCell>
  <singleXmlCell id="397" xr6:uid="{6D261404-5731-4528-99D2-D7481808EF18}" r="L8" connectionId="1">
    <xmlCellPr id="1" xr6:uid="{00000000-0010-0000-0D03-000001000000}" uniqueName="Building_Acquisition">
      <xmlPr mapId="1" xpath="/FinancialUpdate8609/FinancialUpdate8609_DevelopmentBudget/FinancialUpdate8609_Dev_Budget_Building1/FinancialUpdate8609_Dev_Budget_Building1_Rehab_Basis/Building_Acquisition" xmlDataType="string"/>
    </xmlCellPr>
  </singleXmlCell>
  <singleXmlCell id="398" xr6:uid="{148CBB75-7CE3-47EB-845F-553533C6CEC5}" r="L7" connectionId="1">
    <xmlCellPr id="1" xr6:uid="{00000000-0010-0000-0F03-000001000000}" uniqueName="Land_Acquisition">
      <xmlPr mapId="1" xpath="/FinancialUpdate8609/FinancialUpdate8609_DevelopmentBudget/FinancialUpdate8609_Dev_Budget_Building1/FinancialUpdate8609_Dev_Budget_Building1_Rehab_Basis/Land_Acquisition" xmlDataType="string"/>
    </xmlCellPr>
  </singleXmlCell>
  <singleXmlCell id="399" xr6:uid="{2F540922-591A-4FD1-AD9E-CDB6E98C9FB2}" r="L9" connectionId="1">
    <xmlCellPr id="1" xr6:uid="{00000000-0010-0000-1103-000001000000}" uniqueName="Contractor_Price">
      <xmlPr mapId="1" xpath="/FinancialUpdate8609/FinancialUpdate8609_DevelopmentBudget/FinancialUpdate8609_Dev_Budget_Building1/FinancialUpdate8609_Dev_Budget_Building1_Rehab_Basis/Contractor_Price" xmlDataType="string"/>
    </xmlCellPr>
  </singleXmlCell>
  <singleXmlCell id="400" xr6:uid="{656370ED-5F7F-4F5F-ACB6-C11DA53F64C2}" r="L10" connectionId="1">
    <xmlCellPr id="1" xr6:uid="{00000000-0010-0000-1303-000001000000}" uniqueName="Furnishings">
      <xmlPr mapId="1" xpath="/FinancialUpdate8609/FinancialUpdate8609_DevelopmentBudget/FinancialUpdate8609_Dev_Budget_Building1/FinancialUpdate8609_Dev_Budget_Building1_Rehab_Basis/Furnishings" xmlDataType="string"/>
    </xmlCellPr>
  </singleXmlCell>
  <singleXmlCell id="401" xr6:uid="{AE32E3EE-9D22-40A3-8FD2-C8FCAB89F78F}" r="L11" connectionId="1">
    <xmlCellPr id="1" xr6:uid="{00000000-0010-0000-1503-000001000000}" uniqueName="Hard_Cost_Other_Description1">
      <xmlPr mapId="1" xpath="/FinancialUpdate8609/FinancialUpdate8609_DevelopmentBudget/FinancialUpdate8609_Dev_Budget_Building1/FinancialUpdate8609_Dev_Budget_Building1_Rehab_Basis/Hard_Cost_Other_Description1" xmlDataType="string"/>
    </xmlCellPr>
  </singleXmlCell>
  <singleXmlCell id="402" xr6:uid="{D79BD0DE-CE76-4305-9B7F-7A8A01CD44E5}" r="L14" connectionId="1">
    <xmlCellPr id="1" xr6:uid="{00000000-0010-0000-1703-000001000000}" uniqueName="Architect">
      <xmlPr mapId="1" xpath="/FinancialUpdate8609/FinancialUpdate8609_DevelopmentBudget/FinancialUpdate8609_Dev_Budget_Building1/FinancialUpdate8609_Dev_Budget_Building1_Rehab_Basis/Architect" xmlDataType="string"/>
    </xmlCellPr>
  </singleXmlCell>
  <singleXmlCell id="403" xr6:uid="{163F5AF6-7AE7-4AF2-B799-78B4B6BF5E8A}" r="L15" connectionId="1">
    <xmlCellPr id="1" xr6:uid="{00000000-0010-0000-1903-000001000000}" uniqueName="Owners_Legal">
      <xmlPr mapId="1" xpath="/FinancialUpdate8609/FinancialUpdate8609_DevelopmentBudget/FinancialUpdate8609_Dev_Budget_Building1/FinancialUpdate8609_Dev_Budget_Building1_Rehab_Basis/Owners_Legal" xmlDataType="string"/>
    </xmlCellPr>
  </singleXmlCell>
  <singleXmlCell id="404" xr6:uid="{BDCB18EA-C813-4EAD-AFE4-70D7D469C950}" r="L16" connectionId="1">
    <xmlCellPr id="1" xr6:uid="{00000000-0010-0000-1B03-000001000000}" uniqueName="Development_Consultant">
      <xmlPr mapId="1" xpath="/FinancialUpdate8609/FinancialUpdate8609_DevelopmentBudget/FinancialUpdate8609_Dev_Budget_Building1/FinancialUpdate8609_Dev_Budget_Building1_Rehab_Basis/Development_Consultant" xmlDataType="string"/>
    </xmlCellPr>
  </singleXmlCell>
  <singleXmlCell id="405" xr6:uid="{9C428AE6-4286-44B2-AF34-D5D7E885D38F}" r="L17" connectionId="1">
    <xmlCellPr id="1" xr6:uid="{00000000-0010-0000-1D03-000001000000}" uniqueName="J51_421a_421b_Filing_Fees">
      <xmlPr mapId="1" xpath="/FinancialUpdate8609/FinancialUpdate8609_DevelopmentBudget/FinancialUpdate8609_Dev_Budget_Building1/FinancialUpdate8609_Dev_Budget_Building1_Rehab_Basis/J51_421a_421b_Filing_Fees" xmlDataType="string"/>
    </xmlCellPr>
  </singleXmlCell>
  <singleXmlCell id="406" xr6:uid="{3332B649-C587-41AB-89A2-DB318E1AC308}" r="L18" connectionId="1">
    <xmlCellPr id="1" xr6:uid="{00000000-0010-0000-1F03-000001000000}" uniqueName="Construction_Interest">
      <xmlPr mapId="1" xpath="/FinancialUpdate8609/FinancialUpdate8609_DevelopmentBudget/FinancialUpdate8609_Dev_Budget_Building1/FinancialUpdate8609_Dev_Budget_Building1_Rehab_Basis/Construction_Interest" xmlDataType="string"/>
    </xmlCellPr>
  </singleXmlCell>
  <singleXmlCell id="407" xr6:uid="{140785DE-4CEB-40C3-A05E-5A690AA697A1}" r="L19" connectionId="1">
    <xmlCellPr id="1" xr6:uid="{00000000-0010-0000-2103-000001000000}" uniqueName="Real_Estate_Taxes">
      <xmlPr mapId="1" xpath="/FinancialUpdate8609/FinancialUpdate8609_DevelopmentBudget/FinancialUpdate8609_Dev_Budget_Building1/FinancialUpdate8609_Dev_Budget_Building1_Rehab_Basis/Real_Estate_Taxes" xmlDataType="string"/>
    </xmlCellPr>
  </singleXmlCell>
  <singleXmlCell id="408" xr6:uid="{669106E6-7E3D-4F4B-BA0C-DB5BFDE01C75}" r="L20" connectionId="1">
    <xmlCellPr id="1" xr6:uid="{00000000-0010-0000-2303-000001000000}" uniqueName="Water_Sewer">
      <xmlPr mapId="1" xpath="/FinancialUpdate8609/FinancialUpdate8609_DevelopmentBudget/FinancialUpdate8609_Dev_Budget_Building1/FinancialUpdate8609_Dev_Budget_Building1_Rehab_Basis/Water_Sewer" xmlDataType="string"/>
    </xmlCellPr>
  </singleXmlCell>
  <singleXmlCell id="409" xr6:uid="{CCA208B8-5AD9-4C88-9E21-1D36999704E2}" r="L21" connectionId="1">
    <xmlCellPr id="1" xr6:uid="{00000000-0010-0000-2503-000001000000}" uniqueName="Title_Insurance">
      <xmlPr mapId="1" xpath="/FinancialUpdate8609/FinancialUpdate8609_DevelopmentBudget/FinancialUpdate8609_Dev_Budget_Building1/FinancialUpdate8609_Dev_Budget_Building1_Rehab_Basis/Title_Insurance" xmlDataType="string"/>
    </xmlCellPr>
  </singleXmlCell>
  <singleXmlCell id="410" xr6:uid="{A29B37DF-C8B5-4DBB-961D-1871784E4B41}" r="L22" connectionId="1">
    <xmlCellPr id="1" xr6:uid="{00000000-0010-0000-2703-000001000000}" uniqueName="Constr_Insurance">
      <xmlPr mapId="1" xpath="/FinancialUpdate8609/FinancialUpdate8609_DevelopmentBudget/FinancialUpdate8609_Dev_Budget_Building1/FinancialUpdate8609_Dev_Budget_Building1_Rehab_Basis/Constr_Insurance" xmlDataType="string"/>
    </xmlCellPr>
  </singleXmlCell>
  <singleXmlCell id="411" xr6:uid="{533A25CC-7C9A-4895-94FC-831F95795D5A}" r="L23" connectionId="1">
    <xmlCellPr id="1" xr6:uid="{00000000-0010-0000-2903-000001000000}" uniqueName="License_Agreement_Insurance">
      <xmlPr mapId="1" xpath="/FinancialUpdate8609/FinancialUpdate8609_DevelopmentBudget/FinancialUpdate8609_Dev_Budget_Building1/FinancialUpdate8609_Dev_Budget_Building1_Rehab_Basis/License_Agreement_Insurance" xmlDataType="string"/>
    </xmlCellPr>
  </singleXmlCell>
  <singleXmlCell id="412" xr6:uid="{79ADCD6E-5983-45C5-8D27-26BEE0EBDFFC}" r="L24" connectionId="1">
    <xmlCellPr id="1" xr6:uid="{00000000-0010-0000-2B03-000001000000}" uniqueName="Leasing_Marketing_Expense">
      <xmlPr mapId="1" xpath="/FinancialUpdate8609/FinancialUpdate8609_DevelopmentBudget/FinancialUpdate8609_Dev_Budget_Building1/FinancialUpdate8609_Dev_Budget_Building1_Rehab_Basis/Leasing_Marketing_Expense" xmlDataType="string"/>
    </xmlCellPr>
  </singleXmlCell>
  <singleXmlCell id="413" xr6:uid="{8880F348-159B-4876-9DA0-B2FFBC384C4F}" r="L25" connectionId="1">
    <xmlCellPr id="1" xr6:uid="{00000000-0010-0000-2D03-000001000000}" uniqueName="Lease_Up_Period_Expense">
      <xmlPr mapId="1" xpath="/FinancialUpdate8609/FinancialUpdate8609_DevelopmentBudget/FinancialUpdate8609_Dev_Budget_Building1/FinancialUpdate8609_Dev_Budget_Building1_Rehab_Basis/Lease_Up_Period_Expense" xmlDataType="string"/>
    </xmlCellPr>
  </singleXmlCell>
  <singleXmlCell id="414" xr6:uid="{F77751CA-10BE-45AA-B608-8913C2517344}" r="L26" connectionId="1">
    <xmlCellPr id="1" xr6:uid="{00000000-0010-0000-2F03-000001000000}" uniqueName="Working_Capital">
      <xmlPr mapId="1" xpath="/FinancialUpdate8609/FinancialUpdate8609_DevelopmentBudget/FinancialUpdate8609_Dev_Budget_Building1/FinancialUpdate8609_Dev_Budget_Building1_Rehab_Basis/Working_Capital" xmlDataType="string"/>
    </xmlCellPr>
  </singleXmlCell>
  <singleXmlCell id="415" xr6:uid="{1777E0D3-2C2E-4F30-981E-B178B6F7AD58}" r="L27" connectionId="1">
    <xmlCellPr id="1" xr6:uid="{00000000-0010-0000-3103-000001000000}" uniqueName="Survey_Environmental_Reports">
      <xmlPr mapId="1" xpath="/FinancialUpdate8609/FinancialUpdate8609_DevelopmentBudget/FinancialUpdate8609_Dev_Budget_Building1/FinancialUpdate8609_Dev_Budget_Building1_Rehab_Basis/Survey_Environmental_Reports" xmlDataType="string"/>
    </xmlCellPr>
  </singleXmlCell>
  <singleXmlCell id="416" xr6:uid="{DDE458DE-BFD2-4F32-B239-25904D1E07CE}" r="L28" connectionId="1">
    <xmlCellPr id="1" xr6:uid="{00000000-0010-0000-3303-000001000000}" uniqueName="Loan_Commitment_Fees">
      <xmlPr mapId="1" xpath="/FinancialUpdate8609/FinancialUpdate8609_DevelopmentBudget/FinancialUpdate8609_Dev_Budget_Building1/FinancialUpdate8609_Dev_Budget_Building1_Rehab_Basis/Loan_Commitment_Fees" xmlDataType="string"/>
    </xmlCellPr>
  </singleXmlCell>
  <singleXmlCell id="417" xr6:uid="{396E83E3-3D59-4AD5-9614-1D9C527C7112}" r="L29" connectionId="1">
    <xmlCellPr id="1" xr6:uid="{00000000-0010-0000-3503-000001000000}" uniqueName="Relocation">
      <xmlPr mapId="1" xpath="/FinancialUpdate8609/FinancialUpdate8609_DevelopmentBudget/FinancialUpdate8609_Dev_Budget_Building1/FinancialUpdate8609_Dev_Budget_Building1_Rehab_Basis/Relocation" xmlDataType="string"/>
    </xmlCellPr>
  </singleXmlCell>
  <singleXmlCell id="418" xr6:uid="{A2E89F09-2626-41FC-91E1-C87981720274}" r="L30" connectionId="1">
    <xmlCellPr id="1" xr6:uid="{00000000-0010-0000-3703-000001000000}" uniqueName="NPHDFC_Administration_Fee">
      <xmlPr mapId="1" xpath="/FinancialUpdate8609/FinancialUpdate8609_DevelopmentBudget/FinancialUpdate8609_Dev_Budget_Building1/FinancialUpdate8609_Dev_Budget_Building1_Rehab_Basis/NPHDFC_Administration_Fee" xmlDataType="string"/>
    </xmlCellPr>
  </singleXmlCell>
  <singleXmlCell id="419" xr6:uid="{AAF8D901-A97D-4E6D-8FC4-DEC88340C4E7}" r="L31" connectionId="1">
    <xmlCellPr id="1" xr6:uid="{00000000-0010-0000-3903-000001000000}" uniqueName="Project_Supervision">
      <xmlPr mapId="1" xpath="/FinancialUpdate8609/FinancialUpdate8609_DevelopmentBudget/FinancialUpdate8609_Dev_Budget_Building1/FinancialUpdate8609_Dev_Budget_Building1_Rehab_Basis/Project_Supervision" xmlDataType="string"/>
    </xmlCellPr>
  </singleXmlCell>
  <singleXmlCell id="420" xr6:uid="{5CBD4F19-6C7A-4856-8344-58AE09B2E5AE}" r="L32" connectionId="1">
    <xmlCellPr id="1" xr6:uid="{00000000-0010-0000-3B03-000001000000}" uniqueName="Tax_Credit_Allocation_Fee">
      <xmlPr mapId="1" xpath="/FinancialUpdate8609/FinancialUpdate8609_DevelopmentBudget/FinancialUpdate8609_Dev_Budget_Building1/FinancialUpdate8609_Dev_Budget_Building1_Rehab_Basis/Tax_Credit_Allocation_Fee" xmlDataType="string"/>
    </xmlCellPr>
  </singleXmlCell>
  <singleXmlCell id="421" xr6:uid="{805F0D43-04FA-49FB-801D-36368D9C0959}" r="L33" connectionId="1">
    <xmlCellPr id="1" xr6:uid="{00000000-0010-0000-3D03-000001000000}" uniqueName="Bond_Fees_Cost_of_Issuance_Fee">
      <xmlPr mapId="1" xpath="/FinancialUpdate8609/FinancialUpdate8609_DevelopmentBudget/FinancialUpdate8609_Dev_Budget_Building1/FinancialUpdate8609_Dev_Budget_Building1_Rehab_Basis/Bond_Fees_Cost_of_Issuance_Fee" xmlDataType="string"/>
    </xmlCellPr>
  </singleXmlCell>
  <singleXmlCell id="422" xr6:uid="{B6DFC534-2756-4C12-B533-E87780C03BAD}" r="L34" connectionId="1">
    <xmlCellPr id="1" xr6:uid="{00000000-0010-0000-3F03-000001000000}" uniqueName="Letter_of_Credit_Fee">
      <xmlPr mapId="1" xpath="/FinancialUpdate8609/FinancialUpdate8609_DevelopmentBudget/FinancialUpdate8609_Dev_Budget_Building1/FinancialUpdate8609_Dev_Budget_Building1_Rehab_Basis/Letter_of_Credit_Fee" xmlDataType="string"/>
    </xmlCellPr>
  </singleXmlCell>
  <singleXmlCell id="423" xr6:uid="{457299B7-184C-46EB-86DA-85AC6880DA15}" r="L35" connectionId="1">
    <xmlCellPr id="1" xr6:uid="{00000000-0010-0000-4103-000001000000}" uniqueName="Interest_Rate_Cap">
      <xmlPr mapId="1" xpath="/FinancialUpdate8609/FinancialUpdate8609_DevelopmentBudget/FinancialUpdate8609_Dev_Budget_Building1/FinancialUpdate8609_Dev_Budget_Building1_Rehab_Basis/Interest_Rate_Cap" xmlDataType="string"/>
    </xmlCellPr>
  </singleXmlCell>
  <singleXmlCell id="424" xr6:uid="{594EB26B-41AF-4704-9209-F4A0DA317328}" r="L36" connectionId="1">
    <xmlCellPr id="1" xr6:uid="{00000000-0010-0000-4303-000001000000}" uniqueName="Bank_Engineering_Fee">
      <xmlPr mapId="1" xpath="/FinancialUpdate8609/FinancialUpdate8609_DevelopmentBudget/FinancialUpdate8609_Dev_Budget_Building1/FinancialUpdate8609_Dev_Budget_Building1_Rehab_Basis/Bank_Engineering_Fee" xmlDataType="string"/>
    </xmlCellPr>
  </singleXmlCell>
  <singleXmlCell id="425" xr6:uid="{5E354220-23CE-42DA-AFA9-046725C8310D}" r="L37" connectionId="1">
    <xmlCellPr id="1" xr6:uid="{00000000-0010-0000-4503-000001000000}" uniqueName="NYS_Transfer_Tax">
      <xmlPr mapId="1" xpath="/FinancialUpdate8609/FinancialUpdate8609_DevelopmentBudget/FinancialUpdate8609_Dev_Budget_Building1/FinancialUpdate8609_Dev_Budget_Building1_Rehab_Basis/NYS_Transfer_Tax" xmlDataType="string"/>
    </xmlCellPr>
  </singleXmlCell>
  <singleXmlCell id="426" xr6:uid="{6E28C32D-4B95-48FE-9C7D-9548C64E809E}" r="L38" connectionId="1">
    <xmlCellPr id="1" xr6:uid="{00000000-0010-0000-4703-000001000000}" uniqueName="Soft_Cost_Other_Description1">
      <xmlPr mapId="1" xpath="/FinancialUpdate8609/FinancialUpdate8609_DevelopmentBudget/FinancialUpdate8609_Dev_Budget_Building1/FinancialUpdate8609_Dev_Budget_Building1_Rehab_Basis/Soft_Cost_Other_Description1" xmlDataType="string"/>
    </xmlCellPr>
  </singleXmlCell>
  <singleXmlCell id="427" xr6:uid="{028EDF48-A273-452E-8B4C-CFF3F12B2F3E}" r="L39" connectionId="1">
    <xmlCellPr id="1" xr6:uid="{00000000-0010-0000-4903-000001000000}" uniqueName="Soft_Cost_Other_Description2">
      <xmlPr mapId="1" xpath="/FinancialUpdate8609/FinancialUpdate8609_DevelopmentBudget/FinancialUpdate8609_Dev_Budget_Building1/FinancialUpdate8609_Dev_Budget_Building1_Rehab_Basis/Soft_Cost_Other_Description2" xmlDataType="string"/>
    </xmlCellPr>
  </singleXmlCell>
  <singleXmlCell id="428" xr6:uid="{AFD8FB75-61E0-4431-8757-A136B76FBAA7}" r="L40" connectionId="1">
    <xmlCellPr id="1" xr6:uid="{00000000-0010-0000-4B03-000001000000}" uniqueName="Soft_Cost_Other_Description3">
      <xmlPr mapId="1" xpath="/FinancialUpdate8609/FinancialUpdate8609_DevelopmentBudget/FinancialUpdate8609_Dev_Budget_Building1/FinancialUpdate8609_Dev_Budget_Building1_Rehab_Basis/Soft_Cost_Other_Description3" xmlDataType="string"/>
    </xmlCellPr>
  </singleXmlCell>
  <singleXmlCell id="429" xr6:uid="{F34518E2-0E10-464D-8777-59EF79AC0E6A}" r="L41" connectionId="1">
    <xmlCellPr id="1" xr6:uid="{00000000-0010-0000-4D03-000001000000}" uniqueName="Soft_Cost_Other_Description4">
      <xmlPr mapId="1" xpath="/FinancialUpdate8609/FinancialUpdate8609_DevelopmentBudget/FinancialUpdate8609_Dev_Budget_Building1/FinancialUpdate8609_Dev_Budget_Building1_Rehab_Basis/Soft_Cost_Other_Description4" xmlDataType="string"/>
    </xmlCellPr>
  </singleXmlCell>
  <singleXmlCell id="430" xr6:uid="{A71736F2-A592-413E-BBCC-BA8440FC76CF}" r="L44" connectionId="1">
    <xmlCellPr id="1" xr6:uid="{00000000-0010-0000-4F03-000001000000}" uniqueName="Developer_Financing_or_Equity">
      <xmlPr mapId="1" xpath="/FinancialUpdate8609/FinancialUpdate8609_DevelopmentBudget/FinancialUpdate8609_Dev_Budget_Building1/FinancialUpdate8609_Dev_Budget_Building1_Rehab_Basis/Developer_Financing_or_Equity" xmlDataType="string"/>
    </xmlCellPr>
  </singleXmlCell>
  <singleXmlCell id="431" xr6:uid="{D539EF13-D476-4867-82B2-0DFB447E1234}" r="L45" connectionId="1">
    <xmlCellPr id="1" xr6:uid="{00000000-0010-0000-5103-000001000000}" uniqueName="Deferred_Developer_Fee">
      <xmlPr mapId="1" xpath="/FinancialUpdate8609/FinancialUpdate8609_DevelopmentBudget/FinancialUpdate8609_Dev_Budget_Building1/FinancialUpdate8609_Dev_Budget_Building1_Rehab_Basis/Deferred_Developer_Fee" xmlDataType="string"/>
    </xmlCellPr>
  </singleXmlCell>
  <singleXmlCell id="432" xr6:uid="{7EFCC19C-7604-46FA-BE47-10D149734CF3}" r="L48" connectionId="1">
    <xmlCellPr id="1" xr6:uid="{00000000-0010-0000-5303-000001000000}" uniqueName="Syndicator_Fee_and_Overhead">
      <xmlPr mapId="1" xpath="/FinancialUpdate8609/FinancialUpdate8609_DevelopmentBudget/FinancialUpdate8609_Dev_Budget_Building1/FinancialUpdate8609_Dev_Budget_Building1_Rehab_Basis/Syndicator_Fee_and_Overhead" xmlDataType="string"/>
    </xmlCellPr>
  </singleXmlCell>
  <singleXmlCell id="433" xr6:uid="{AF770737-76DD-4F1D-88B2-922DF279A018}" r="L49" connectionId="1">
    <xmlCellPr id="1" xr6:uid="{00000000-0010-0000-5503-000001000000}" uniqueName="LP_Upper_Tier_Reserves">
      <xmlPr mapId="1" xpath="/FinancialUpdate8609/FinancialUpdate8609_DevelopmentBudget/FinancialUpdate8609_Dev_Budget_Building1/FinancialUpdate8609_Dev_Budget_Building1_Rehab_Basis/LP_Upper_Tier_Reserves" xmlDataType="string"/>
    </xmlCellPr>
  </singleXmlCell>
  <singleXmlCell id="434" xr6:uid="{F5212981-48FE-4C5D-9581-06725C086ACB}" r="L50" connectionId="1">
    <xmlCellPr id="1" xr6:uid="{00000000-0010-0000-5703-000001000000}" uniqueName="Tax_Credit_Consultant">
      <xmlPr mapId="1" xpath="/FinancialUpdate8609/FinancialUpdate8609_DevelopmentBudget/FinancialUpdate8609_Dev_Budget_Building1/FinancialUpdate8609_Dev_Budget_Building1_Rehab_Basis/Tax_Credit_Consultant" xmlDataType="string"/>
    </xmlCellPr>
  </singleXmlCell>
  <singleXmlCell id="435" xr6:uid="{9C0E78DF-FB89-4080-A3F4-DE45BA0D0FE4}" r="L51" connectionId="1">
    <xmlCellPr id="1" xr6:uid="{00000000-0010-0000-5903-000001000000}" uniqueName="Tax_Opinion">
      <xmlPr mapId="1" xpath="/FinancialUpdate8609/FinancialUpdate8609_DevelopmentBudget/FinancialUpdate8609_Dev_Budget_Building1/FinancialUpdate8609_Dev_Budget_Building1_Rehab_Basis/Tax_Opinion" xmlDataType="string"/>
    </xmlCellPr>
  </singleXmlCell>
  <singleXmlCell id="436" xr6:uid="{E5FA99D1-C188-4BEE-9995-D4092D000836}" r="L52" connectionId="1">
    <xmlCellPr id="1" xr6:uid="{00000000-0010-0000-5B03-000001000000}" uniqueName="Accounting_Cost_Certification">
      <xmlPr mapId="1" xpath="/FinancialUpdate8609/FinancialUpdate8609_DevelopmentBudget/FinancialUpdate8609_Dev_Budget_Building1/FinancialUpdate8609_Dev_Budget_Building1_Rehab_Basis/Accounting_Cost_Certification" xmlDataType="string"/>
    </xmlCellPr>
  </singleXmlCell>
  <singleXmlCell id="437" xr6:uid="{20C3AD4A-DEFB-4A7F-AD72-F8DE01ED48DC}" r="L53" connectionId="1">
    <xmlCellPr id="1" xr6:uid="{00000000-0010-0000-5D03-000001000000}" uniqueName="Partnership_Management_Fee">
      <xmlPr mapId="1" xpath="/FinancialUpdate8609/FinancialUpdate8609_DevelopmentBudget/FinancialUpdate8609_Dev_Budget_Building1/FinancialUpdate8609_Dev_Budget_Building1_Rehab_Basis/Partnership_Management_Fee" xmlDataType="string"/>
    </xmlCellPr>
  </singleXmlCell>
  <singleXmlCell id="438" xr6:uid="{0714A0FA-FF00-4C39-804C-103AE4E052DC}" r="L54" connectionId="1">
    <xmlCellPr id="1" xr6:uid="{00000000-0010-0000-5F03-000001000000}" uniqueName="Partnership_Publication">
      <xmlPr mapId="1" xpath="/FinancialUpdate8609/FinancialUpdate8609_DevelopmentBudget/FinancialUpdate8609_Dev_Budget_Building1/FinancialUpdate8609_Dev_Budget_Building1_Rehab_Basis/Partnership_Publication" xmlDataType="string"/>
    </xmlCellPr>
  </singleXmlCell>
  <singleXmlCell id="439" xr6:uid="{7287454A-CF06-4656-9BF8-6B9BDBCA789E}" r="L55" connectionId="1">
    <xmlCellPr id="1" xr6:uid="{00000000-0010-0000-6103-000001000000}" uniqueName="Bridge_Loan_Fees_and_Interest">
      <xmlPr mapId="1" xpath="/FinancialUpdate8609/FinancialUpdate8609_DevelopmentBudget/FinancialUpdate8609_Dev_Budget_Building1/FinancialUpdate8609_Dev_Budget_Building1_Rehab_Basis/Bridge_Loan_Fees_and_Interest" xmlDataType="string"/>
    </xmlCellPr>
  </singleXmlCell>
  <singleXmlCell id="440" xr6:uid="{1F6FC523-36E9-4203-8B32-B329D04C8300}" r="L56" connectionId="1">
    <xmlCellPr id="1" xr6:uid="{00000000-0010-0000-6303-000001000000}" uniqueName="Partnership_Organization_Legal">
      <xmlPr mapId="1" xpath="/FinancialUpdate8609/FinancialUpdate8609_DevelopmentBudget/FinancialUpdate8609_Dev_Budget_Building1/FinancialUpdate8609_Dev_Budget_Building1_Rehab_Basis/Partnership_Organization_Legal" xmlDataType="string"/>
    </xmlCellPr>
  </singleXmlCell>
  <singleXmlCell id="441" xr6:uid="{3267D37C-0519-4D5B-9765-63BA482BE963}" r="L57" connectionId="1">
    <xmlCellPr id="1" xr6:uid="{00000000-0010-0000-6503-000001000000}" uniqueName="Syndication_Expense_Other_Description1">
      <xmlPr mapId="1" xpath="/FinancialUpdate8609/FinancialUpdate8609_DevelopmentBudget/FinancialUpdate8609_Dev_Budget_Building1/FinancialUpdate8609_Dev_Budget_Building1_Rehab_Basis/Syndication_Expense_Other_Description1" xmlDataType="string"/>
    </xmlCellPr>
  </singleXmlCell>
  <singleXmlCell id="442" xr6:uid="{247FCFCA-5125-461C-8080-80FB77244BD3}" r="L60" connectionId="1">
    <xmlCellPr id="1" xr6:uid="{00000000-0010-0000-6703-000001000000}" uniqueName="Operating_Reserve">
      <xmlPr mapId="1" xpath="/FinancialUpdate8609/FinancialUpdate8609_DevelopmentBudget/FinancialUpdate8609_Dev_Budget_Building1/FinancialUpdate8609_Dev_Budget_Building1_Rehab_Basis/Operating_Reserve" xmlDataType="string"/>
    </xmlCellPr>
  </singleXmlCell>
  <singleXmlCell id="443" xr6:uid="{438DAE98-4F4E-458A-B4C0-89E06043B968}" r="L61" connectionId="1">
    <xmlCellPr id="1" xr6:uid="{00000000-0010-0000-6903-000001000000}" uniqueName="Social_Service_Reserves">
      <xmlPr mapId="1" xpath="/FinancialUpdate8609/FinancialUpdate8609_DevelopmentBudget/FinancialUpdate8609_Dev_Budget_Building1/FinancialUpdate8609_Dev_Budget_Building1_Rehab_Basis/Social_Service_Reserves" xmlDataType="string"/>
    </xmlCellPr>
  </singleXmlCell>
  <singleXmlCell id="444" xr6:uid="{8083640D-6AFD-4747-AA85-5DB2BAE0CA74}" r="L62" connectionId="1">
    <xmlCellPr id="1" xr6:uid="{00000000-0010-0000-6B03-000001000000}" uniqueName="Reserve_Other_Description1">
      <xmlPr mapId="1" xpath="/FinancialUpdate8609/FinancialUpdate8609_DevelopmentBudget/FinancialUpdate8609_Dev_Budget_Building1/FinancialUpdate8609_Dev_Budget_Building1_Rehab_Basis/Reserve_Other_Description1" xmlDataType="string"/>
    </xmlCellPr>
  </singleXmlCell>
  <singleXmlCell id="445" xr6:uid="{D1E0B999-CC81-4147-9BF2-222CF371BEFD}" r="O1" connectionId="1">
    <xmlCellPr id="1" xr6:uid="{00000000-0010-0000-6D03-000001000000}" uniqueName="ApplicationNumber">
      <xmlPr mapId="1" xpath="/FinancialUpdate8609/FinancialUpdate8609_DevelopmentBudget/FinancialUpdate8609_Dev_Budget_Building2/FinancialUpdate8609_Dev_Budget_Building2_Total_Costs/ApplicationNumber" xmlDataType="string"/>
    </xmlCellPr>
  </singleXmlCell>
  <singleXmlCell id="446" xr6:uid="{8158F3CE-DB2E-49E2-BDC0-26904D562E21}" r="O2" connectionId="1">
    <xmlCellPr id="1" xr6:uid="{00000000-0010-0000-6F03-000001000000}" uniqueName="BIN">
      <xmlPr mapId="1" xpath="/FinancialUpdate8609/FinancialUpdate8609_DevelopmentBudget/FinancialUpdate8609_Dev_Budget_Building2/FinancialUpdate8609_Dev_Budget_Building2_Total_Costs/BIN" xmlDataType="string"/>
    </xmlCellPr>
  </singleXmlCell>
  <singleXmlCell id="447" xr6:uid="{F785CFFD-1A05-4472-BA25-002A162EB3A3}" r="N7" connectionId="1">
    <xmlCellPr id="1" xr6:uid="{00000000-0010-0000-7103-000001000000}" uniqueName="Land_Acquisition">
      <xmlPr mapId="1" xpath="/FinancialUpdate8609/FinancialUpdate8609_DevelopmentBudget/FinancialUpdate8609_Dev_Budget_Building2/FinancialUpdate8609_Dev_Budget_Building2_Total_Costs/Land_Acquisition" xmlDataType="string"/>
    </xmlCellPr>
  </singleXmlCell>
  <singleXmlCell id="448" xr6:uid="{9AC562CC-7682-451B-8EDB-4D3BA4CA1809}" r="N8" connectionId="1">
    <xmlCellPr id="1" xr6:uid="{00000000-0010-0000-7303-000001000000}" uniqueName="Building_Acquisition">
      <xmlPr mapId="1" xpath="/FinancialUpdate8609/FinancialUpdate8609_DevelopmentBudget/FinancialUpdate8609_Dev_Budget_Building2/FinancialUpdate8609_Dev_Budget_Building2_Total_Costs/Building_Acquisition" xmlDataType="string"/>
    </xmlCellPr>
  </singleXmlCell>
  <singleXmlCell id="449" xr6:uid="{E11B5E91-2DB8-4625-8C32-527FF2118E76}" r="N9" connectionId="1">
    <xmlCellPr id="1" xr6:uid="{00000000-0010-0000-7503-000001000000}" uniqueName="Contractor_Price">
      <xmlPr mapId="1" xpath="/FinancialUpdate8609/FinancialUpdate8609_DevelopmentBudget/FinancialUpdate8609_Dev_Budget_Building2/FinancialUpdate8609_Dev_Budget_Building2_Total_Costs/Contractor_Price" xmlDataType="string"/>
    </xmlCellPr>
  </singleXmlCell>
  <singleXmlCell id="450" xr6:uid="{B38989EC-03A2-41F1-84A9-3C0053262434}" r="N10" connectionId="1">
    <xmlCellPr id="1" xr6:uid="{00000000-0010-0000-7703-000001000000}" uniqueName="Furnishings">
      <xmlPr mapId="1" xpath="/FinancialUpdate8609/FinancialUpdate8609_DevelopmentBudget/FinancialUpdate8609_Dev_Budget_Building2/FinancialUpdate8609_Dev_Budget_Building2_Total_Costs/Furnishings" xmlDataType="string"/>
    </xmlCellPr>
  </singleXmlCell>
  <singleXmlCell id="451" xr6:uid="{EF8F20AD-9066-462D-9B21-D6BBF8AC826F}" r="N11" connectionId="1">
    <xmlCellPr id="1" xr6:uid="{00000000-0010-0000-7903-000001000000}" uniqueName="Hard_Cost_Other_Description1">
      <xmlPr mapId="1" xpath="/FinancialUpdate8609/FinancialUpdate8609_DevelopmentBudget/FinancialUpdate8609_Dev_Budget_Building2/FinancialUpdate8609_Dev_Budget_Building2_Total_Costs/Hard_Cost_Other_Description1" xmlDataType="string"/>
    </xmlCellPr>
  </singleXmlCell>
  <singleXmlCell id="452" xr6:uid="{57D5A547-AE0E-49C6-B56A-7D3FED15E30B}" r="N14" connectionId="1">
    <xmlCellPr id="1" xr6:uid="{00000000-0010-0000-7B03-000001000000}" uniqueName="Architect">
      <xmlPr mapId="1" xpath="/FinancialUpdate8609/FinancialUpdate8609_DevelopmentBudget/FinancialUpdate8609_Dev_Budget_Building2/FinancialUpdate8609_Dev_Budget_Building2_Total_Costs/Architect" xmlDataType="string"/>
    </xmlCellPr>
  </singleXmlCell>
  <singleXmlCell id="453" xr6:uid="{F8B6AC23-A695-4B75-9CBC-BE59950AC746}" r="N15" connectionId="1">
    <xmlCellPr id="1" xr6:uid="{00000000-0010-0000-7D03-000001000000}" uniqueName="Owners_Legal">
      <xmlPr mapId="1" xpath="/FinancialUpdate8609/FinancialUpdate8609_DevelopmentBudget/FinancialUpdate8609_Dev_Budget_Building2/FinancialUpdate8609_Dev_Budget_Building2_Total_Costs/Owners_Legal" xmlDataType="string"/>
    </xmlCellPr>
  </singleXmlCell>
  <singleXmlCell id="454" xr6:uid="{C7499A36-FFEB-4C95-A40E-18F4C3A99B7E}" r="N16" connectionId="1">
    <xmlCellPr id="1" xr6:uid="{00000000-0010-0000-7F03-000001000000}" uniqueName="Development_Consultant">
      <xmlPr mapId="1" xpath="/FinancialUpdate8609/FinancialUpdate8609_DevelopmentBudget/FinancialUpdate8609_Dev_Budget_Building2/FinancialUpdate8609_Dev_Budget_Building2_Total_Costs/Development_Consultant" xmlDataType="string"/>
    </xmlCellPr>
  </singleXmlCell>
  <singleXmlCell id="455" xr6:uid="{6505C7A5-9644-4E82-9FF8-2F3B742837B8}" r="N17" connectionId="1">
    <xmlCellPr id="1" xr6:uid="{00000000-0010-0000-8103-000001000000}" uniqueName="J51_421a_421b_Filing_Fees">
      <xmlPr mapId="1" xpath="/FinancialUpdate8609/FinancialUpdate8609_DevelopmentBudget/FinancialUpdate8609_Dev_Budget_Building2/FinancialUpdate8609_Dev_Budget_Building2_Total_Costs/J51_421a_421b_Filing_Fees" xmlDataType="string"/>
    </xmlCellPr>
  </singleXmlCell>
  <singleXmlCell id="456" xr6:uid="{4A11518D-6962-44FC-83BF-82F491FA7CBF}" r="N18" connectionId="1">
    <xmlCellPr id="1" xr6:uid="{00000000-0010-0000-8303-000001000000}" uniqueName="Construction_Interest">
      <xmlPr mapId="1" xpath="/FinancialUpdate8609/FinancialUpdate8609_DevelopmentBudget/FinancialUpdate8609_Dev_Budget_Building2/FinancialUpdate8609_Dev_Budget_Building2_Total_Costs/Construction_Interest" xmlDataType="string"/>
    </xmlCellPr>
  </singleXmlCell>
  <singleXmlCell id="457" xr6:uid="{63F128CC-DA5E-4A03-A122-C8865E4EB377}" r="N19" connectionId="1">
    <xmlCellPr id="1" xr6:uid="{00000000-0010-0000-8503-000001000000}" uniqueName="Real_Estate_Taxes">
      <xmlPr mapId="1" xpath="/FinancialUpdate8609/FinancialUpdate8609_DevelopmentBudget/FinancialUpdate8609_Dev_Budget_Building2/FinancialUpdate8609_Dev_Budget_Building2_Total_Costs/Real_Estate_Taxes" xmlDataType="string"/>
    </xmlCellPr>
  </singleXmlCell>
  <singleXmlCell id="458" xr6:uid="{9F71E566-EFCF-4F5E-B66D-D3CEEE533421}" r="N20" connectionId="1">
    <xmlCellPr id="1" xr6:uid="{00000000-0010-0000-8703-000001000000}" uniqueName="Water_Sewer">
      <xmlPr mapId="1" xpath="/FinancialUpdate8609/FinancialUpdate8609_DevelopmentBudget/FinancialUpdate8609_Dev_Budget_Building2/FinancialUpdate8609_Dev_Budget_Building2_Total_Costs/Water_Sewer" xmlDataType="string"/>
    </xmlCellPr>
  </singleXmlCell>
  <singleXmlCell id="459" xr6:uid="{C0A7B6E0-E592-45E5-A59B-9B0FF0FD4FE8}" r="N21" connectionId="1">
    <xmlCellPr id="1" xr6:uid="{00000000-0010-0000-8903-000001000000}" uniqueName="Title_Insurance">
      <xmlPr mapId="1" xpath="/FinancialUpdate8609/FinancialUpdate8609_DevelopmentBudget/FinancialUpdate8609_Dev_Budget_Building2/FinancialUpdate8609_Dev_Budget_Building2_Total_Costs/Title_Insurance" xmlDataType="string"/>
    </xmlCellPr>
  </singleXmlCell>
  <singleXmlCell id="460" xr6:uid="{C30A766E-9ABD-4FD5-810E-74206F5DFA01}" r="N22" connectionId="1">
    <xmlCellPr id="1" xr6:uid="{00000000-0010-0000-8B03-000001000000}" uniqueName="Constr_Insurance">
      <xmlPr mapId="1" xpath="/FinancialUpdate8609/FinancialUpdate8609_DevelopmentBudget/FinancialUpdate8609_Dev_Budget_Building2/FinancialUpdate8609_Dev_Budget_Building2_Total_Costs/Constr_Insurance" xmlDataType="string"/>
    </xmlCellPr>
  </singleXmlCell>
  <singleXmlCell id="461" xr6:uid="{6CC0AD54-003F-4D5F-8B6C-07B6B62167C6}" r="N23" connectionId="1">
    <xmlCellPr id="1" xr6:uid="{00000000-0010-0000-8D03-000001000000}" uniqueName="License_Agreement_Insurance">
      <xmlPr mapId="1" xpath="/FinancialUpdate8609/FinancialUpdate8609_DevelopmentBudget/FinancialUpdate8609_Dev_Budget_Building2/FinancialUpdate8609_Dev_Budget_Building2_Total_Costs/License_Agreement_Insurance" xmlDataType="string"/>
    </xmlCellPr>
  </singleXmlCell>
  <singleXmlCell id="462" xr6:uid="{538A1C1F-9A5A-4336-81B8-788BF44FD52B}" r="N24" connectionId="1">
    <xmlCellPr id="1" xr6:uid="{00000000-0010-0000-8F03-000001000000}" uniqueName="Leasing_Marketing_Expense">
      <xmlPr mapId="1" xpath="/FinancialUpdate8609/FinancialUpdate8609_DevelopmentBudget/FinancialUpdate8609_Dev_Budget_Building2/FinancialUpdate8609_Dev_Budget_Building2_Total_Costs/Leasing_Marketing_Expense" xmlDataType="string"/>
    </xmlCellPr>
  </singleXmlCell>
  <singleXmlCell id="463" xr6:uid="{11AE2D4F-2E66-4020-89BC-D890F36CB110}" r="N25" connectionId="1">
    <xmlCellPr id="1" xr6:uid="{00000000-0010-0000-9103-000001000000}" uniqueName="Lease_Up_Period_Expense">
      <xmlPr mapId="1" xpath="/FinancialUpdate8609/FinancialUpdate8609_DevelopmentBudget/FinancialUpdate8609_Dev_Budget_Building2/FinancialUpdate8609_Dev_Budget_Building2_Total_Costs/Lease_Up_Period_Expense" xmlDataType="string"/>
    </xmlCellPr>
  </singleXmlCell>
  <singleXmlCell id="464" xr6:uid="{1611D89C-8B22-40A6-9E79-478BDB4F4325}" r="N26" connectionId="1">
    <xmlCellPr id="1" xr6:uid="{00000000-0010-0000-9303-000001000000}" uniqueName="Working_Capital">
      <xmlPr mapId="1" xpath="/FinancialUpdate8609/FinancialUpdate8609_DevelopmentBudget/FinancialUpdate8609_Dev_Budget_Building2/FinancialUpdate8609_Dev_Budget_Building2_Total_Costs/Working_Capital" xmlDataType="string"/>
    </xmlCellPr>
  </singleXmlCell>
  <singleXmlCell id="465" xr6:uid="{819DFECD-AB35-45C9-B772-2F1AE7068C34}" r="N27" connectionId="1">
    <xmlCellPr id="1" xr6:uid="{00000000-0010-0000-9503-000001000000}" uniqueName="Survey_Environmental_Reports">
      <xmlPr mapId="1" xpath="/FinancialUpdate8609/FinancialUpdate8609_DevelopmentBudget/FinancialUpdate8609_Dev_Budget_Building2/FinancialUpdate8609_Dev_Budget_Building2_Total_Costs/Survey_Environmental_Reports" xmlDataType="string"/>
    </xmlCellPr>
  </singleXmlCell>
  <singleXmlCell id="466" xr6:uid="{27CA9B63-2F39-4125-B78E-40D43342772E}" r="N28" connectionId="1">
    <xmlCellPr id="1" xr6:uid="{00000000-0010-0000-9703-000001000000}" uniqueName="Loan_Commitment_Fees">
      <xmlPr mapId="1" xpath="/FinancialUpdate8609/FinancialUpdate8609_DevelopmentBudget/FinancialUpdate8609_Dev_Budget_Building2/FinancialUpdate8609_Dev_Budget_Building2_Total_Costs/Loan_Commitment_Fees" xmlDataType="string"/>
    </xmlCellPr>
  </singleXmlCell>
  <singleXmlCell id="467" xr6:uid="{25FCE80C-6C20-4AB0-9FD9-4CA558274BC2}" r="N29" connectionId="1">
    <xmlCellPr id="1" xr6:uid="{00000000-0010-0000-9903-000001000000}" uniqueName="Relocation">
      <xmlPr mapId="1" xpath="/FinancialUpdate8609/FinancialUpdate8609_DevelopmentBudget/FinancialUpdate8609_Dev_Budget_Building2/FinancialUpdate8609_Dev_Budget_Building2_Total_Costs/Relocation" xmlDataType="string"/>
    </xmlCellPr>
  </singleXmlCell>
  <singleXmlCell id="468" xr6:uid="{B2D124A2-F63C-43FA-8AE2-FA000A5AF9F6}" r="N30" connectionId="1">
    <xmlCellPr id="1" xr6:uid="{00000000-0010-0000-9B03-000001000000}" uniqueName="NPHDFC_Administration_Fee">
      <xmlPr mapId="1" xpath="/FinancialUpdate8609/FinancialUpdate8609_DevelopmentBudget/FinancialUpdate8609_Dev_Budget_Building2/FinancialUpdate8609_Dev_Budget_Building2_Total_Costs/NPHDFC_Administration_Fee" xmlDataType="string"/>
    </xmlCellPr>
  </singleXmlCell>
  <singleXmlCell id="469" xr6:uid="{ED55C397-8AF4-4529-AF3C-A1C641AB879F}" r="N31" connectionId="1">
    <xmlCellPr id="1" xr6:uid="{00000000-0010-0000-9D03-000001000000}" uniqueName="Project_Supervision">
      <xmlPr mapId="1" xpath="/FinancialUpdate8609/FinancialUpdate8609_DevelopmentBudget/FinancialUpdate8609_Dev_Budget_Building2/FinancialUpdate8609_Dev_Budget_Building2_Total_Costs/Project_Supervision" xmlDataType="string"/>
    </xmlCellPr>
  </singleXmlCell>
  <singleXmlCell id="470" xr6:uid="{5BBBC774-7082-45EE-9AF8-02BF8197B872}" r="N32" connectionId="1">
    <xmlCellPr id="1" xr6:uid="{00000000-0010-0000-9F03-000001000000}" uniqueName="Tax_Credit_Allocation_Fee">
      <xmlPr mapId="1" xpath="/FinancialUpdate8609/FinancialUpdate8609_DevelopmentBudget/FinancialUpdate8609_Dev_Budget_Building2/FinancialUpdate8609_Dev_Budget_Building2_Total_Costs/Tax_Credit_Allocation_Fee" xmlDataType="string"/>
    </xmlCellPr>
  </singleXmlCell>
  <singleXmlCell id="471" xr6:uid="{17A44E53-92DC-4D46-90D5-6EF844BD5DCC}" r="N33" connectionId="1">
    <xmlCellPr id="1" xr6:uid="{00000000-0010-0000-A103-000001000000}" uniqueName="Bond_Fees_Cost_of_Issuance_Fee">
      <xmlPr mapId="1" xpath="/FinancialUpdate8609/FinancialUpdate8609_DevelopmentBudget/FinancialUpdate8609_Dev_Budget_Building2/FinancialUpdate8609_Dev_Budget_Building2_Total_Costs/Bond_Fees_Cost_of_Issuance_Fee" xmlDataType="string"/>
    </xmlCellPr>
  </singleXmlCell>
  <singleXmlCell id="472" xr6:uid="{144CDF04-F5B5-4DD3-8655-0F31F9EB3601}" r="N34" connectionId="1">
    <xmlCellPr id="1" xr6:uid="{00000000-0010-0000-A303-000001000000}" uniqueName="Letter_of_Credit_Fee">
      <xmlPr mapId="1" xpath="/FinancialUpdate8609/FinancialUpdate8609_DevelopmentBudget/FinancialUpdate8609_Dev_Budget_Building2/FinancialUpdate8609_Dev_Budget_Building2_Total_Costs/Letter_of_Credit_Fee" xmlDataType="string"/>
    </xmlCellPr>
  </singleXmlCell>
  <singleXmlCell id="473" xr6:uid="{A6749300-E536-45A1-8998-CF8119A08C13}" r="N35" connectionId="1">
    <xmlCellPr id="1" xr6:uid="{00000000-0010-0000-A503-000001000000}" uniqueName="Interest_Rate_Cap">
      <xmlPr mapId="1" xpath="/FinancialUpdate8609/FinancialUpdate8609_DevelopmentBudget/FinancialUpdate8609_Dev_Budget_Building2/FinancialUpdate8609_Dev_Budget_Building2_Total_Costs/Interest_Rate_Cap" xmlDataType="string"/>
    </xmlCellPr>
  </singleXmlCell>
  <singleXmlCell id="474" xr6:uid="{28C8CAA9-A6B0-4E98-9510-72C9F89D3AB0}" r="N36" connectionId="1">
    <xmlCellPr id="1" xr6:uid="{00000000-0010-0000-A703-000001000000}" uniqueName="Bank_Engineering_Fee">
      <xmlPr mapId="1" xpath="/FinancialUpdate8609/FinancialUpdate8609_DevelopmentBudget/FinancialUpdate8609_Dev_Budget_Building2/FinancialUpdate8609_Dev_Budget_Building2_Total_Costs/Bank_Engineering_Fee" xmlDataType="string"/>
    </xmlCellPr>
  </singleXmlCell>
  <singleXmlCell id="475" xr6:uid="{2633703A-0438-4D0B-BE85-097DDC510AD2}" r="N37" connectionId="1">
    <xmlCellPr id="1" xr6:uid="{00000000-0010-0000-A903-000001000000}" uniqueName="NYS_Transfer_Tax">
      <xmlPr mapId="1" xpath="/FinancialUpdate8609/FinancialUpdate8609_DevelopmentBudget/FinancialUpdate8609_Dev_Budget_Building2/FinancialUpdate8609_Dev_Budget_Building2_Total_Costs/NYS_Transfer_Tax" xmlDataType="string"/>
    </xmlCellPr>
  </singleXmlCell>
  <singleXmlCell id="476" xr6:uid="{5D22EE21-D3C5-4F6D-8B0E-2E3936719928}" r="N38" connectionId="1">
    <xmlCellPr id="1" xr6:uid="{00000000-0010-0000-AB03-000001000000}" uniqueName="Soft_Cost_Other_Description1">
      <xmlPr mapId="1" xpath="/FinancialUpdate8609/FinancialUpdate8609_DevelopmentBudget/FinancialUpdate8609_Dev_Budget_Building2/FinancialUpdate8609_Dev_Budget_Building2_Total_Costs/Soft_Cost_Other_Description1" xmlDataType="string"/>
    </xmlCellPr>
  </singleXmlCell>
  <singleXmlCell id="477" xr6:uid="{D718CEF9-EA94-486A-BB3B-49E46B71E4D9}" r="N39" connectionId="1">
    <xmlCellPr id="1" xr6:uid="{00000000-0010-0000-AD03-000001000000}" uniqueName="Soft_Cost_Other_Description2">
      <xmlPr mapId="1" xpath="/FinancialUpdate8609/FinancialUpdate8609_DevelopmentBudget/FinancialUpdate8609_Dev_Budget_Building2/FinancialUpdate8609_Dev_Budget_Building2_Total_Costs/Soft_Cost_Other_Description2" xmlDataType="string"/>
    </xmlCellPr>
  </singleXmlCell>
  <singleXmlCell id="478" xr6:uid="{7DCE446F-7895-4C56-A411-A9C7C9D9B32A}" r="N40" connectionId="1">
    <xmlCellPr id="1" xr6:uid="{00000000-0010-0000-AF03-000001000000}" uniqueName="Soft_Cost_Other_Description3">
      <xmlPr mapId="1" xpath="/FinancialUpdate8609/FinancialUpdate8609_DevelopmentBudget/FinancialUpdate8609_Dev_Budget_Building2/FinancialUpdate8609_Dev_Budget_Building2_Total_Costs/Soft_Cost_Other_Description3" xmlDataType="string"/>
    </xmlCellPr>
  </singleXmlCell>
  <singleXmlCell id="479" xr6:uid="{95188CD3-C413-4B74-89F9-F44987E8F93A}" r="N41" connectionId="1">
    <xmlCellPr id="1" xr6:uid="{00000000-0010-0000-B103-000001000000}" uniqueName="Soft_Cost_Other_Description4">
      <xmlPr mapId="1" xpath="/FinancialUpdate8609/FinancialUpdate8609_DevelopmentBudget/FinancialUpdate8609_Dev_Budget_Building2/FinancialUpdate8609_Dev_Budget_Building2_Total_Costs/Soft_Cost_Other_Description4" xmlDataType="string"/>
    </xmlCellPr>
  </singleXmlCell>
  <singleXmlCell id="480" xr6:uid="{F3D3AC38-A9C9-47F7-9017-BD0EE3C5F74D}" r="N44" connectionId="1">
    <xmlCellPr id="1" xr6:uid="{00000000-0010-0000-B303-000001000000}" uniqueName="Developer_Financing_or_Equity">
      <xmlPr mapId="1" xpath="/FinancialUpdate8609/FinancialUpdate8609_DevelopmentBudget/FinancialUpdate8609_Dev_Budget_Building2/FinancialUpdate8609_Dev_Budget_Building2_Total_Costs/Developer_Financing_or_Equity" xmlDataType="string"/>
    </xmlCellPr>
  </singleXmlCell>
  <singleXmlCell id="481" xr6:uid="{7633F9C6-BA23-4245-A8DE-C334BD95C9E9}" r="N45" connectionId="1">
    <xmlCellPr id="1" xr6:uid="{00000000-0010-0000-B503-000001000000}" uniqueName="Deferred_Developer_Fee">
      <xmlPr mapId="1" xpath="/FinancialUpdate8609/FinancialUpdate8609_DevelopmentBudget/FinancialUpdate8609_Dev_Budget_Building2/FinancialUpdate8609_Dev_Budget_Building2_Total_Costs/Deferred_Developer_Fee" xmlDataType="string"/>
    </xmlCellPr>
  </singleXmlCell>
  <singleXmlCell id="482" xr6:uid="{E4C5D366-E011-4A36-A093-0D8892C315E2}" r="N48" connectionId="1">
    <xmlCellPr id="1" xr6:uid="{00000000-0010-0000-B703-000001000000}" uniqueName="Syndicator_Fee_and_Overhead">
      <xmlPr mapId="1" xpath="/FinancialUpdate8609/FinancialUpdate8609_DevelopmentBudget/FinancialUpdate8609_Dev_Budget_Building2/FinancialUpdate8609_Dev_Budget_Building2_Total_Costs/Syndicator_Fee_and_Overhead" xmlDataType="string"/>
    </xmlCellPr>
  </singleXmlCell>
  <singleXmlCell id="483" xr6:uid="{81178768-BC5F-40AD-964C-05879E9458A1}" r="N49" connectionId="1">
    <xmlCellPr id="1" xr6:uid="{00000000-0010-0000-B903-000001000000}" uniqueName="LP_Upper_Tier_Reserves">
      <xmlPr mapId="1" xpath="/FinancialUpdate8609/FinancialUpdate8609_DevelopmentBudget/FinancialUpdate8609_Dev_Budget_Building2/FinancialUpdate8609_Dev_Budget_Building2_Total_Costs/LP_Upper_Tier_Reserves" xmlDataType="string"/>
    </xmlCellPr>
  </singleXmlCell>
  <singleXmlCell id="484" xr6:uid="{85254580-8EA7-4EE1-AF6F-16BEADEDC55E}" r="N50" connectionId="1">
    <xmlCellPr id="1" xr6:uid="{00000000-0010-0000-BB03-000001000000}" uniqueName="Tax_Credit_Consultant">
      <xmlPr mapId="1" xpath="/FinancialUpdate8609/FinancialUpdate8609_DevelopmentBudget/FinancialUpdate8609_Dev_Budget_Building2/FinancialUpdate8609_Dev_Budget_Building2_Total_Costs/Tax_Credit_Consultant" xmlDataType="string"/>
    </xmlCellPr>
  </singleXmlCell>
  <singleXmlCell id="485" xr6:uid="{B867BCE1-6BE4-4845-8573-AB2644EBD967}" r="N51" connectionId="1">
    <xmlCellPr id="1" xr6:uid="{00000000-0010-0000-BD03-000001000000}" uniqueName="Tax_Opinion">
      <xmlPr mapId="1" xpath="/FinancialUpdate8609/FinancialUpdate8609_DevelopmentBudget/FinancialUpdate8609_Dev_Budget_Building2/FinancialUpdate8609_Dev_Budget_Building2_Total_Costs/Tax_Opinion" xmlDataType="string"/>
    </xmlCellPr>
  </singleXmlCell>
  <singleXmlCell id="486" xr6:uid="{114ADAF2-51C1-412A-8A0F-5FAA566D38DE}" r="N52" connectionId="1">
    <xmlCellPr id="1" xr6:uid="{00000000-0010-0000-BF03-000001000000}" uniqueName="Accounting_Cost_Certification">
      <xmlPr mapId="1" xpath="/FinancialUpdate8609/FinancialUpdate8609_DevelopmentBudget/FinancialUpdate8609_Dev_Budget_Building2/FinancialUpdate8609_Dev_Budget_Building2_Total_Costs/Accounting_Cost_Certification" xmlDataType="string"/>
    </xmlCellPr>
  </singleXmlCell>
  <singleXmlCell id="487" xr6:uid="{90B6E876-23E3-43ED-9FB3-0F8B1C58B9A0}" r="N53" connectionId="1">
    <xmlCellPr id="1" xr6:uid="{00000000-0010-0000-C103-000001000000}" uniqueName="Partnership_Management_Fee">
      <xmlPr mapId="1" xpath="/FinancialUpdate8609/FinancialUpdate8609_DevelopmentBudget/FinancialUpdate8609_Dev_Budget_Building2/FinancialUpdate8609_Dev_Budget_Building2_Total_Costs/Partnership_Management_Fee" xmlDataType="string"/>
    </xmlCellPr>
  </singleXmlCell>
  <singleXmlCell id="488" xr6:uid="{83B79E15-6ECA-4D44-B824-EE392E4E5193}" r="N54" connectionId="1">
    <xmlCellPr id="1" xr6:uid="{00000000-0010-0000-C303-000001000000}" uniqueName="Partnership_Publication">
      <xmlPr mapId="1" xpath="/FinancialUpdate8609/FinancialUpdate8609_DevelopmentBudget/FinancialUpdate8609_Dev_Budget_Building2/FinancialUpdate8609_Dev_Budget_Building2_Total_Costs/Partnership_Publication" xmlDataType="string"/>
    </xmlCellPr>
  </singleXmlCell>
  <singleXmlCell id="489" xr6:uid="{101D5F1D-AA12-48AF-8A9D-59491C8FA402}" r="N55" connectionId="1">
    <xmlCellPr id="1" xr6:uid="{00000000-0010-0000-C503-000001000000}" uniqueName="Bridge_Loan_Fees_and_Interest">
      <xmlPr mapId="1" xpath="/FinancialUpdate8609/FinancialUpdate8609_DevelopmentBudget/FinancialUpdate8609_Dev_Budget_Building2/FinancialUpdate8609_Dev_Budget_Building2_Total_Costs/Bridge_Loan_Fees_and_Interest" xmlDataType="string"/>
    </xmlCellPr>
  </singleXmlCell>
  <singleXmlCell id="490" xr6:uid="{7D38886D-BEA5-4CC9-8963-0B5F3FD36D5F}" r="N56" connectionId="1">
    <xmlCellPr id="1" xr6:uid="{00000000-0010-0000-C703-000001000000}" uniqueName="Partnership_Organization_Legal">
      <xmlPr mapId="1" xpath="/FinancialUpdate8609/FinancialUpdate8609_DevelopmentBudget/FinancialUpdate8609_Dev_Budget_Building2/FinancialUpdate8609_Dev_Budget_Building2_Total_Costs/Partnership_Organization_Legal" xmlDataType="string"/>
    </xmlCellPr>
  </singleXmlCell>
  <singleXmlCell id="491" xr6:uid="{2D2D541A-7EBD-4098-9A9E-B6CB7FA0612E}" r="N57" connectionId="1">
    <xmlCellPr id="1" xr6:uid="{00000000-0010-0000-C903-000001000000}" uniqueName="Syndication_Expense_Other_Description1">
      <xmlPr mapId="1" xpath="/FinancialUpdate8609/FinancialUpdate8609_DevelopmentBudget/FinancialUpdate8609_Dev_Budget_Building2/FinancialUpdate8609_Dev_Budget_Building2_Total_Costs/Syndication_Expense_Other_Description1" xmlDataType="string"/>
    </xmlCellPr>
  </singleXmlCell>
  <singleXmlCell id="492" xr6:uid="{378908F1-D2AD-4143-BB63-1DFE0FD3974D}" r="N60" connectionId="1">
    <xmlCellPr id="1" xr6:uid="{00000000-0010-0000-CB03-000001000000}" uniqueName="Operating_Reserve">
      <xmlPr mapId="1" xpath="/FinancialUpdate8609/FinancialUpdate8609_DevelopmentBudget/FinancialUpdate8609_Dev_Budget_Building2/FinancialUpdate8609_Dev_Budget_Building2_Total_Costs/Operating_Reserve" xmlDataType="string"/>
    </xmlCellPr>
  </singleXmlCell>
  <singleXmlCell id="493" xr6:uid="{8947AF8F-9477-4958-8EBC-DA6EB2DFC7A0}" r="N61" connectionId="1">
    <xmlCellPr id="1" xr6:uid="{00000000-0010-0000-CD03-000001000000}" uniqueName="Social_Service_Reserves">
      <xmlPr mapId="1" xpath="/FinancialUpdate8609/FinancialUpdate8609_DevelopmentBudget/FinancialUpdate8609_Dev_Budget_Building2/FinancialUpdate8609_Dev_Budget_Building2_Total_Costs/Social_Service_Reserves" xmlDataType="string"/>
    </xmlCellPr>
  </singleXmlCell>
  <singleXmlCell id="494" xr6:uid="{E1883282-E764-4641-A3DC-66E07C432905}" r="N62" connectionId="1">
    <xmlCellPr id="1" xr6:uid="{00000000-0010-0000-CF03-000001000000}" uniqueName="Reserve_Other_Description1">
      <xmlPr mapId="1" xpath="/FinancialUpdate8609/FinancialUpdate8609_DevelopmentBudget/FinancialUpdate8609_Dev_Budget_Building2/FinancialUpdate8609_Dev_Budget_Building2_Total_Costs/Reserve_Other_Description1" xmlDataType="string"/>
    </xmlCellPr>
  </singleXmlCell>
  <singleXmlCell id="495" xr6:uid="{F72A320A-9511-4103-893D-B7D872102942}" r="P1" connectionId="1">
    <xmlCellPr id="1" xr6:uid="{00000000-0010-0000-D103-000001000000}" uniqueName="ApplicationNumber">
      <xmlPr mapId="1" xpath="/FinancialUpdate8609/FinancialUpdate8609_DevelopmentBudget/FinancialUpdate8609_Dev_Budget_Building2/FinancialUpdate8609_Dev_Budget_Building2_Acquisition_Basis/ApplicationNumber" xmlDataType="string"/>
    </xmlCellPr>
  </singleXmlCell>
  <singleXmlCell id="496" xr6:uid="{3FFBFAA3-48A3-4C82-8B5E-82A211759380}" r="P2" connectionId="1">
    <xmlCellPr id="1" xr6:uid="{00000000-0010-0000-D303-000001000000}" uniqueName="BIN">
      <xmlPr mapId="1" xpath="/FinancialUpdate8609/FinancialUpdate8609_DevelopmentBudget/FinancialUpdate8609_Dev_Budget_Building2/FinancialUpdate8609_Dev_Budget_Building2_Acquisition_Basis/BIN" xmlDataType="string"/>
    </xmlCellPr>
  </singleXmlCell>
  <singleXmlCell id="497" xr6:uid="{32CE613F-D63C-4F64-AA23-B01A8C69F510}" r="O7" connectionId="1">
    <xmlCellPr id="1" xr6:uid="{00000000-0010-0000-D503-000001000000}" uniqueName="Land_Acquisition">
      <xmlPr mapId="1" xpath="/FinancialUpdate8609/FinancialUpdate8609_DevelopmentBudget/FinancialUpdate8609_Dev_Budget_Building2/FinancialUpdate8609_Dev_Budget_Building2_Acquisition_Basis/Land_Acquisition" xmlDataType="string"/>
    </xmlCellPr>
  </singleXmlCell>
  <singleXmlCell id="498" xr6:uid="{71832030-4083-4D01-BBF1-BA6914A68B77}" r="O8" connectionId="1">
    <xmlCellPr id="1" xr6:uid="{00000000-0010-0000-D703-000001000000}" uniqueName="Building_Acquisition">
      <xmlPr mapId="1" xpath="/FinancialUpdate8609/FinancialUpdate8609_DevelopmentBudget/FinancialUpdate8609_Dev_Budget_Building2/FinancialUpdate8609_Dev_Budget_Building2_Acquisition_Basis/Building_Acquisition" xmlDataType="string"/>
    </xmlCellPr>
  </singleXmlCell>
  <singleXmlCell id="499" xr6:uid="{CEAD4A36-563D-45CC-83ED-1485002B500E}" r="O9" connectionId="1">
    <xmlCellPr id="1" xr6:uid="{00000000-0010-0000-D903-000001000000}" uniqueName="Contractor_Price">
      <xmlPr mapId="1" xpath="/FinancialUpdate8609/FinancialUpdate8609_DevelopmentBudget/FinancialUpdate8609_Dev_Budget_Building2/FinancialUpdate8609_Dev_Budget_Building2_Acquisition_Basis/Contractor_Price" xmlDataType="string"/>
    </xmlCellPr>
  </singleXmlCell>
  <singleXmlCell id="500" xr6:uid="{36C62C81-1F03-4F93-826C-9CB663FEFBA1}" r="O10" connectionId="1">
    <xmlCellPr id="1" xr6:uid="{00000000-0010-0000-DB03-000001000000}" uniqueName="Furnishings">
      <xmlPr mapId="1" xpath="/FinancialUpdate8609/FinancialUpdate8609_DevelopmentBudget/FinancialUpdate8609_Dev_Budget_Building2/FinancialUpdate8609_Dev_Budget_Building2_Acquisition_Basis/Furnishings" xmlDataType="string"/>
    </xmlCellPr>
  </singleXmlCell>
  <singleXmlCell id="501" xr6:uid="{963C9415-B1DC-4637-B940-A1C8F2038C72}" r="O11" connectionId="1">
    <xmlCellPr id="1" xr6:uid="{00000000-0010-0000-DD03-000001000000}" uniqueName="Hard_Cost_Other_Description1">
      <xmlPr mapId="1" xpath="/FinancialUpdate8609/FinancialUpdate8609_DevelopmentBudget/FinancialUpdate8609_Dev_Budget_Building2/FinancialUpdate8609_Dev_Budget_Building2_Acquisition_Basis/Hard_Cost_Other_Description1" xmlDataType="string"/>
    </xmlCellPr>
  </singleXmlCell>
  <singleXmlCell id="502" xr6:uid="{3816C08F-B7F1-4E85-B693-1E477D7D6385}" r="O14" connectionId="1">
    <xmlCellPr id="1" xr6:uid="{00000000-0010-0000-DF03-000001000000}" uniqueName="Architect">
      <xmlPr mapId="1" xpath="/FinancialUpdate8609/FinancialUpdate8609_DevelopmentBudget/FinancialUpdate8609_Dev_Budget_Building2/FinancialUpdate8609_Dev_Budget_Building2_Acquisition_Basis/Architect" xmlDataType="string"/>
    </xmlCellPr>
  </singleXmlCell>
  <singleXmlCell id="503" xr6:uid="{82237ACE-7AA7-4F12-93DE-A00AECCA376B}" r="O15" connectionId="1">
    <xmlCellPr id="1" xr6:uid="{00000000-0010-0000-E103-000001000000}" uniqueName="Owners_Legal">
      <xmlPr mapId="1" xpath="/FinancialUpdate8609/FinancialUpdate8609_DevelopmentBudget/FinancialUpdate8609_Dev_Budget_Building2/FinancialUpdate8609_Dev_Budget_Building2_Acquisition_Basis/Owners_Legal" xmlDataType="string"/>
    </xmlCellPr>
  </singleXmlCell>
  <singleXmlCell id="504" xr6:uid="{01418BDA-96F0-42D3-915C-6CA943991D97}" r="O16" connectionId="1">
    <xmlCellPr id="1" xr6:uid="{00000000-0010-0000-E303-000001000000}" uniqueName="Development_Consultant">
      <xmlPr mapId="1" xpath="/FinancialUpdate8609/FinancialUpdate8609_DevelopmentBudget/FinancialUpdate8609_Dev_Budget_Building2/FinancialUpdate8609_Dev_Budget_Building2_Acquisition_Basis/Development_Consultant" xmlDataType="string"/>
    </xmlCellPr>
  </singleXmlCell>
  <singleXmlCell id="505" xr6:uid="{DF85F5A8-F913-4C35-9426-5450B1C238A1}" r="O17" connectionId="1">
    <xmlCellPr id="1" xr6:uid="{00000000-0010-0000-E503-000001000000}" uniqueName="J51_421a_421b_Filing_Fees">
      <xmlPr mapId="1" xpath="/FinancialUpdate8609/FinancialUpdate8609_DevelopmentBudget/FinancialUpdate8609_Dev_Budget_Building2/FinancialUpdate8609_Dev_Budget_Building2_Acquisition_Basis/J51_421a_421b_Filing_Fees" xmlDataType="string"/>
    </xmlCellPr>
  </singleXmlCell>
  <singleXmlCell id="506" xr6:uid="{DE00F2DB-2817-4D38-91F1-B111AB0DBD87}" r="O18" connectionId="1">
    <xmlCellPr id="1" xr6:uid="{00000000-0010-0000-E703-000001000000}" uniqueName="Construction_Interest">
      <xmlPr mapId="1" xpath="/FinancialUpdate8609/FinancialUpdate8609_DevelopmentBudget/FinancialUpdate8609_Dev_Budget_Building2/FinancialUpdate8609_Dev_Budget_Building2_Acquisition_Basis/Construction_Interest" xmlDataType="string"/>
    </xmlCellPr>
  </singleXmlCell>
  <singleXmlCell id="507" xr6:uid="{3CBCC6AE-45D6-4F74-ADA4-BF46D2D8FBA9}" r="O19" connectionId="1">
    <xmlCellPr id="1" xr6:uid="{00000000-0010-0000-E903-000001000000}" uniqueName="Real_Estate_Taxes">
      <xmlPr mapId="1" xpath="/FinancialUpdate8609/FinancialUpdate8609_DevelopmentBudget/FinancialUpdate8609_Dev_Budget_Building2/FinancialUpdate8609_Dev_Budget_Building2_Acquisition_Basis/Real_Estate_Taxes" xmlDataType="string"/>
    </xmlCellPr>
  </singleXmlCell>
  <singleXmlCell id="508" xr6:uid="{2809653D-D6E8-4BB0-9D36-14175489B983}" r="O20" connectionId="1">
    <xmlCellPr id="1" xr6:uid="{00000000-0010-0000-EB03-000001000000}" uniqueName="Water_Sewer">
      <xmlPr mapId="1" xpath="/FinancialUpdate8609/FinancialUpdate8609_DevelopmentBudget/FinancialUpdate8609_Dev_Budget_Building2/FinancialUpdate8609_Dev_Budget_Building2_Acquisition_Basis/Water_Sewer" xmlDataType="string"/>
    </xmlCellPr>
  </singleXmlCell>
  <singleXmlCell id="509" xr6:uid="{4A2D2F3B-3FB4-47A6-821E-B9A3E24D9214}" r="O21" connectionId="1">
    <xmlCellPr id="1" xr6:uid="{00000000-0010-0000-ED03-000001000000}" uniqueName="Title_Insurance">
      <xmlPr mapId="1" xpath="/FinancialUpdate8609/FinancialUpdate8609_DevelopmentBudget/FinancialUpdate8609_Dev_Budget_Building2/FinancialUpdate8609_Dev_Budget_Building2_Acquisition_Basis/Title_Insurance" xmlDataType="string"/>
    </xmlCellPr>
  </singleXmlCell>
  <singleXmlCell id="510" xr6:uid="{B8C75A7A-2B6D-4ACD-92A4-6E2B53AFD1F8}" r="O22" connectionId="1">
    <xmlCellPr id="1" xr6:uid="{00000000-0010-0000-EF03-000001000000}" uniqueName="Constr_Insurance">
      <xmlPr mapId="1" xpath="/FinancialUpdate8609/FinancialUpdate8609_DevelopmentBudget/FinancialUpdate8609_Dev_Budget_Building2/FinancialUpdate8609_Dev_Budget_Building2_Acquisition_Basis/Constr_Insurance" xmlDataType="string"/>
    </xmlCellPr>
  </singleXmlCell>
  <singleXmlCell id="511" xr6:uid="{773C647D-2D20-425E-97B9-B3C3643F2A35}" r="O23" connectionId="1">
    <xmlCellPr id="1" xr6:uid="{00000000-0010-0000-F103-000001000000}" uniqueName="License_Agreement_Insurance">
      <xmlPr mapId="1" xpath="/FinancialUpdate8609/FinancialUpdate8609_DevelopmentBudget/FinancialUpdate8609_Dev_Budget_Building2/FinancialUpdate8609_Dev_Budget_Building2_Acquisition_Basis/License_Agreement_Insurance" xmlDataType="string"/>
    </xmlCellPr>
  </singleXmlCell>
  <singleXmlCell id="512" xr6:uid="{7AB87CEA-DBFA-47F1-A284-AB4287D955F3}" r="O24" connectionId="1">
    <xmlCellPr id="1" xr6:uid="{00000000-0010-0000-F303-000001000000}" uniqueName="Leasing_Marketing_Expense">
      <xmlPr mapId="1" xpath="/FinancialUpdate8609/FinancialUpdate8609_DevelopmentBudget/FinancialUpdate8609_Dev_Budget_Building2/FinancialUpdate8609_Dev_Budget_Building2_Acquisition_Basis/Leasing_Marketing_Expense" xmlDataType="string"/>
    </xmlCellPr>
  </singleXmlCell>
  <singleXmlCell id="513" xr6:uid="{F954ED73-53DA-4406-B0A5-B824E0A2DC65}" r="O25" connectionId="1">
    <xmlCellPr id="1" xr6:uid="{00000000-0010-0000-F503-000001000000}" uniqueName="Lease_Up_Period_Expense">
      <xmlPr mapId="1" xpath="/FinancialUpdate8609/FinancialUpdate8609_DevelopmentBudget/FinancialUpdate8609_Dev_Budget_Building2/FinancialUpdate8609_Dev_Budget_Building2_Acquisition_Basis/Lease_Up_Period_Expense" xmlDataType="string"/>
    </xmlCellPr>
  </singleXmlCell>
  <singleXmlCell id="514" xr6:uid="{5EDC3C3A-0E5C-441F-8656-0FD21A5CA1C7}" r="O26" connectionId="1">
    <xmlCellPr id="1" xr6:uid="{00000000-0010-0000-F703-000001000000}" uniqueName="Working_Capital">
      <xmlPr mapId="1" xpath="/FinancialUpdate8609/FinancialUpdate8609_DevelopmentBudget/FinancialUpdate8609_Dev_Budget_Building2/FinancialUpdate8609_Dev_Budget_Building2_Acquisition_Basis/Working_Capital" xmlDataType="string"/>
    </xmlCellPr>
  </singleXmlCell>
  <singleXmlCell id="515" xr6:uid="{78303714-9C59-423C-8012-4D13482F3E88}" r="O27" connectionId="1">
    <xmlCellPr id="1" xr6:uid="{00000000-0010-0000-F903-000001000000}" uniqueName="Survey_Environmental_Reports">
      <xmlPr mapId="1" xpath="/FinancialUpdate8609/FinancialUpdate8609_DevelopmentBudget/FinancialUpdate8609_Dev_Budget_Building2/FinancialUpdate8609_Dev_Budget_Building2_Acquisition_Basis/Survey_Environmental_Reports" xmlDataType="string"/>
    </xmlCellPr>
  </singleXmlCell>
  <singleXmlCell id="516" xr6:uid="{7F9C4100-6155-4C8B-9164-F738286CE545}" r="O28" connectionId="1">
    <xmlCellPr id="1" xr6:uid="{00000000-0010-0000-FB03-000001000000}" uniqueName="Loan_Commitment_Fees">
      <xmlPr mapId="1" xpath="/FinancialUpdate8609/FinancialUpdate8609_DevelopmentBudget/FinancialUpdate8609_Dev_Budget_Building2/FinancialUpdate8609_Dev_Budget_Building2_Acquisition_Basis/Loan_Commitment_Fees" xmlDataType="string"/>
    </xmlCellPr>
  </singleXmlCell>
  <singleXmlCell id="517" xr6:uid="{59DAD327-9319-47FD-8037-06773E54FFA1}" r="O29" connectionId="1">
    <xmlCellPr id="1" xr6:uid="{00000000-0010-0000-FD03-000001000000}" uniqueName="Relocation">
      <xmlPr mapId="1" xpath="/FinancialUpdate8609/FinancialUpdate8609_DevelopmentBudget/FinancialUpdate8609_Dev_Budget_Building2/FinancialUpdate8609_Dev_Budget_Building2_Acquisition_Basis/Relocation" xmlDataType="string"/>
    </xmlCellPr>
  </singleXmlCell>
  <singleXmlCell id="518" xr6:uid="{4C1C94EC-2AA8-47B2-BB5D-2533F5A44E5B}" r="O30" connectionId="1">
    <xmlCellPr id="1" xr6:uid="{00000000-0010-0000-FF03-000001000000}" uniqueName="NPHDFC_Administration_Fee">
      <xmlPr mapId="1" xpath="/FinancialUpdate8609/FinancialUpdate8609_DevelopmentBudget/FinancialUpdate8609_Dev_Budget_Building2/FinancialUpdate8609_Dev_Budget_Building2_Acquisition_Basis/NPHDFC_Administration_Fee" xmlDataType="string"/>
    </xmlCellPr>
  </singleXmlCell>
  <singleXmlCell id="519" xr6:uid="{E19E6488-E3E7-47AA-BFB9-904065E8B431}" r="O31" connectionId="1">
    <xmlCellPr id="1" xr6:uid="{00000000-0010-0000-0104-000001000000}" uniqueName="Project_Supervision">
      <xmlPr mapId="1" xpath="/FinancialUpdate8609/FinancialUpdate8609_DevelopmentBudget/FinancialUpdate8609_Dev_Budget_Building2/FinancialUpdate8609_Dev_Budget_Building2_Acquisition_Basis/Project_Supervision" xmlDataType="string"/>
    </xmlCellPr>
  </singleXmlCell>
  <singleXmlCell id="520" xr6:uid="{62C688A6-2A7F-4898-835D-26308A70A85A}" r="O32" connectionId="1">
    <xmlCellPr id="1" xr6:uid="{00000000-0010-0000-0304-000001000000}" uniqueName="Tax_Credit_Allocation_Fee">
      <xmlPr mapId="1" xpath="/FinancialUpdate8609/FinancialUpdate8609_DevelopmentBudget/FinancialUpdate8609_Dev_Budget_Building2/FinancialUpdate8609_Dev_Budget_Building2_Acquisition_Basis/Tax_Credit_Allocation_Fee" xmlDataType="string"/>
    </xmlCellPr>
  </singleXmlCell>
  <singleXmlCell id="521" xr6:uid="{6CF7F050-DDD3-48A5-A6A5-58707C9B8F2D}" r="O33" connectionId="1">
    <xmlCellPr id="1" xr6:uid="{00000000-0010-0000-0504-000001000000}" uniqueName="Bond_Fees_Cost_of_Issuance_Fee">
      <xmlPr mapId="1" xpath="/FinancialUpdate8609/FinancialUpdate8609_DevelopmentBudget/FinancialUpdate8609_Dev_Budget_Building2/FinancialUpdate8609_Dev_Budget_Building2_Acquisition_Basis/Bond_Fees_Cost_of_Issuance_Fee" xmlDataType="string"/>
    </xmlCellPr>
  </singleXmlCell>
  <singleXmlCell id="522" xr6:uid="{1553460E-5ABD-4814-B2B2-22F3735B83FF}" r="O34" connectionId="1">
    <xmlCellPr id="1" xr6:uid="{00000000-0010-0000-0704-000001000000}" uniqueName="Letter_of_Credit_Fee">
      <xmlPr mapId="1" xpath="/FinancialUpdate8609/FinancialUpdate8609_DevelopmentBudget/FinancialUpdate8609_Dev_Budget_Building2/FinancialUpdate8609_Dev_Budget_Building2_Acquisition_Basis/Letter_of_Credit_Fee" xmlDataType="string"/>
    </xmlCellPr>
  </singleXmlCell>
  <singleXmlCell id="523" xr6:uid="{38BF51AC-BC28-407F-96AB-586A40D79A5C}" r="O35" connectionId="1">
    <xmlCellPr id="1" xr6:uid="{00000000-0010-0000-0904-000001000000}" uniqueName="Interest_Rate_Cap">
      <xmlPr mapId="1" xpath="/FinancialUpdate8609/FinancialUpdate8609_DevelopmentBudget/FinancialUpdate8609_Dev_Budget_Building2/FinancialUpdate8609_Dev_Budget_Building2_Acquisition_Basis/Interest_Rate_Cap" xmlDataType="string"/>
    </xmlCellPr>
  </singleXmlCell>
  <singleXmlCell id="524" xr6:uid="{5D85248D-8E31-49D4-9572-2DD58228C36C}" r="O36" connectionId="1">
    <xmlCellPr id="1" xr6:uid="{00000000-0010-0000-0B04-000001000000}" uniqueName="Bank_Engineering_Fee">
      <xmlPr mapId="1" xpath="/FinancialUpdate8609/FinancialUpdate8609_DevelopmentBudget/FinancialUpdate8609_Dev_Budget_Building2/FinancialUpdate8609_Dev_Budget_Building2_Acquisition_Basis/Bank_Engineering_Fee" xmlDataType="string"/>
    </xmlCellPr>
  </singleXmlCell>
  <singleXmlCell id="525" xr6:uid="{E182AFB2-FB7E-47CA-B2E1-50243C328EE0}" r="O37" connectionId="1">
    <xmlCellPr id="1" xr6:uid="{00000000-0010-0000-0D04-000001000000}" uniqueName="NYS_Transfer_Tax">
      <xmlPr mapId="1" xpath="/FinancialUpdate8609/FinancialUpdate8609_DevelopmentBudget/FinancialUpdate8609_Dev_Budget_Building2/FinancialUpdate8609_Dev_Budget_Building2_Acquisition_Basis/NYS_Transfer_Tax" xmlDataType="string"/>
    </xmlCellPr>
  </singleXmlCell>
  <singleXmlCell id="526" xr6:uid="{263EF013-2CB1-4309-8B41-D7BFC1AD1828}" r="O38" connectionId="1">
    <xmlCellPr id="1" xr6:uid="{00000000-0010-0000-0F04-000001000000}" uniqueName="Soft_Cost_Other_Description1">
      <xmlPr mapId="1" xpath="/FinancialUpdate8609/FinancialUpdate8609_DevelopmentBudget/FinancialUpdate8609_Dev_Budget_Building2/FinancialUpdate8609_Dev_Budget_Building2_Acquisition_Basis/Soft_Cost_Other_Description1" xmlDataType="string"/>
    </xmlCellPr>
  </singleXmlCell>
  <singleXmlCell id="527" xr6:uid="{FBB0F67A-F45F-4908-AE58-6A60C1B0FD4B}" r="O39" connectionId="1">
    <xmlCellPr id="1" xr6:uid="{00000000-0010-0000-1104-000001000000}" uniqueName="Soft_Cost_Other_Description2">
      <xmlPr mapId="1" xpath="/FinancialUpdate8609/FinancialUpdate8609_DevelopmentBudget/FinancialUpdate8609_Dev_Budget_Building2/FinancialUpdate8609_Dev_Budget_Building2_Acquisition_Basis/Soft_Cost_Other_Description2" xmlDataType="string"/>
    </xmlCellPr>
  </singleXmlCell>
  <singleXmlCell id="528" xr6:uid="{95BB71A3-0D4D-4709-913C-B371BA526646}" r="O40" connectionId="1">
    <xmlCellPr id="1" xr6:uid="{00000000-0010-0000-1304-000001000000}" uniqueName="Soft_Cost_Other_Description3">
      <xmlPr mapId="1" xpath="/FinancialUpdate8609/FinancialUpdate8609_DevelopmentBudget/FinancialUpdate8609_Dev_Budget_Building2/FinancialUpdate8609_Dev_Budget_Building2_Acquisition_Basis/Soft_Cost_Other_Description3" xmlDataType="string"/>
    </xmlCellPr>
  </singleXmlCell>
  <singleXmlCell id="529" xr6:uid="{244A7D2C-F6C1-4B22-8C23-E7D9893679B2}" r="O41" connectionId="1">
    <xmlCellPr id="1" xr6:uid="{00000000-0010-0000-1504-000001000000}" uniqueName="Soft_Cost_Other_Description4">
      <xmlPr mapId="1" xpath="/FinancialUpdate8609/FinancialUpdate8609_DevelopmentBudget/FinancialUpdate8609_Dev_Budget_Building2/FinancialUpdate8609_Dev_Budget_Building2_Acquisition_Basis/Soft_Cost_Other_Description4" xmlDataType="string"/>
    </xmlCellPr>
  </singleXmlCell>
  <singleXmlCell id="530" xr6:uid="{87457293-E181-4C7F-A948-0E8224B434D7}" r="O44" connectionId="1">
    <xmlCellPr id="1" xr6:uid="{00000000-0010-0000-1704-000001000000}" uniqueName="Developer_Financing_or_Equity">
      <xmlPr mapId="1" xpath="/FinancialUpdate8609/FinancialUpdate8609_DevelopmentBudget/FinancialUpdate8609_Dev_Budget_Building2/FinancialUpdate8609_Dev_Budget_Building2_Acquisition_Basis/Developer_Financing_or_Equity" xmlDataType="string"/>
    </xmlCellPr>
  </singleXmlCell>
  <singleXmlCell id="531" xr6:uid="{76633E4B-7308-46B6-AF09-2E464C06AB01}" r="O45" connectionId="1">
    <xmlCellPr id="1" xr6:uid="{00000000-0010-0000-1904-000001000000}" uniqueName="Deferred_Developer_Fee">
      <xmlPr mapId="1" xpath="/FinancialUpdate8609/FinancialUpdate8609_DevelopmentBudget/FinancialUpdate8609_Dev_Budget_Building2/FinancialUpdate8609_Dev_Budget_Building2_Acquisition_Basis/Deferred_Developer_Fee" xmlDataType="string"/>
    </xmlCellPr>
  </singleXmlCell>
  <singleXmlCell id="532" xr6:uid="{00AC2AA0-1A15-4D90-B8FA-D39C59F299BA}" r="O48" connectionId="1">
    <xmlCellPr id="1" xr6:uid="{00000000-0010-0000-1B04-000001000000}" uniqueName="Syndicator_Fee_and_Overhead">
      <xmlPr mapId="1" xpath="/FinancialUpdate8609/FinancialUpdate8609_DevelopmentBudget/FinancialUpdate8609_Dev_Budget_Building2/FinancialUpdate8609_Dev_Budget_Building2_Acquisition_Basis/Syndicator_Fee_and_Overhead" xmlDataType="string"/>
    </xmlCellPr>
  </singleXmlCell>
  <singleXmlCell id="533" xr6:uid="{EA28BEC1-3365-4C19-A955-7E9A394C6F95}" r="O49" connectionId="1">
    <xmlCellPr id="1" xr6:uid="{00000000-0010-0000-1D04-000001000000}" uniqueName="LP_Upper_Tier_Reserves">
      <xmlPr mapId="1" xpath="/FinancialUpdate8609/FinancialUpdate8609_DevelopmentBudget/FinancialUpdate8609_Dev_Budget_Building2/FinancialUpdate8609_Dev_Budget_Building2_Acquisition_Basis/LP_Upper_Tier_Reserves" xmlDataType="string"/>
    </xmlCellPr>
  </singleXmlCell>
  <singleXmlCell id="534" xr6:uid="{A99F0C5E-96BF-427B-A2A0-B8ACE7131854}" r="O50" connectionId="1">
    <xmlCellPr id="1" xr6:uid="{00000000-0010-0000-1F04-000001000000}" uniqueName="Tax_Credit_Consultant">
      <xmlPr mapId="1" xpath="/FinancialUpdate8609/FinancialUpdate8609_DevelopmentBudget/FinancialUpdate8609_Dev_Budget_Building2/FinancialUpdate8609_Dev_Budget_Building2_Acquisition_Basis/Tax_Credit_Consultant" xmlDataType="string"/>
    </xmlCellPr>
  </singleXmlCell>
  <singleXmlCell id="535" xr6:uid="{D88EC6FB-68EE-49B2-89B1-CD990A352DE2}" r="O51" connectionId="1">
    <xmlCellPr id="1" xr6:uid="{00000000-0010-0000-2104-000001000000}" uniqueName="Tax_Opinion">
      <xmlPr mapId="1" xpath="/FinancialUpdate8609/FinancialUpdate8609_DevelopmentBudget/FinancialUpdate8609_Dev_Budget_Building2/FinancialUpdate8609_Dev_Budget_Building2_Acquisition_Basis/Tax_Opinion" xmlDataType="string"/>
    </xmlCellPr>
  </singleXmlCell>
  <singleXmlCell id="536" xr6:uid="{A0D45F43-9170-4B16-9C5A-A1E0682EF759}" r="O52" connectionId="1">
    <xmlCellPr id="1" xr6:uid="{00000000-0010-0000-2304-000001000000}" uniqueName="Accounting_Cost_Certification">
      <xmlPr mapId="1" xpath="/FinancialUpdate8609/FinancialUpdate8609_DevelopmentBudget/FinancialUpdate8609_Dev_Budget_Building2/FinancialUpdate8609_Dev_Budget_Building2_Acquisition_Basis/Accounting_Cost_Certification" xmlDataType="string"/>
    </xmlCellPr>
  </singleXmlCell>
  <singleXmlCell id="537" xr6:uid="{14D080C3-3EE9-4A05-8A98-75C869981166}" r="O53" connectionId="1">
    <xmlCellPr id="1" xr6:uid="{00000000-0010-0000-2504-000001000000}" uniqueName="Partnership_Management_Fee">
      <xmlPr mapId="1" xpath="/FinancialUpdate8609/FinancialUpdate8609_DevelopmentBudget/FinancialUpdate8609_Dev_Budget_Building2/FinancialUpdate8609_Dev_Budget_Building2_Acquisition_Basis/Partnership_Management_Fee" xmlDataType="string"/>
    </xmlCellPr>
  </singleXmlCell>
  <singleXmlCell id="538" xr6:uid="{BBF30E44-4D7E-47A5-B541-850656A06667}" r="O54" connectionId="1">
    <xmlCellPr id="1" xr6:uid="{00000000-0010-0000-2704-000001000000}" uniqueName="Partnership_Publication">
      <xmlPr mapId="1" xpath="/FinancialUpdate8609/FinancialUpdate8609_DevelopmentBudget/FinancialUpdate8609_Dev_Budget_Building2/FinancialUpdate8609_Dev_Budget_Building2_Acquisition_Basis/Partnership_Publication" xmlDataType="string"/>
    </xmlCellPr>
  </singleXmlCell>
  <singleXmlCell id="539" xr6:uid="{988F1A5F-2A12-4CFE-925E-6CD99F82ED5C}" r="O55" connectionId="1">
    <xmlCellPr id="1" xr6:uid="{00000000-0010-0000-2904-000001000000}" uniqueName="Bridge_Loan_Fees_and_Interest">
      <xmlPr mapId="1" xpath="/FinancialUpdate8609/FinancialUpdate8609_DevelopmentBudget/FinancialUpdate8609_Dev_Budget_Building2/FinancialUpdate8609_Dev_Budget_Building2_Acquisition_Basis/Bridge_Loan_Fees_and_Interest" xmlDataType="string"/>
    </xmlCellPr>
  </singleXmlCell>
  <singleXmlCell id="540" xr6:uid="{93CF3840-AE01-4600-9D44-C57AEE2091F6}" r="O56" connectionId="1">
    <xmlCellPr id="1" xr6:uid="{00000000-0010-0000-2B04-000001000000}" uniqueName="Partnership_Organization_Legal">
      <xmlPr mapId="1" xpath="/FinancialUpdate8609/FinancialUpdate8609_DevelopmentBudget/FinancialUpdate8609_Dev_Budget_Building2/FinancialUpdate8609_Dev_Budget_Building2_Acquisition_Basis/Partnership_Organization_Legal" xmlDataType="string"/>
    </xmlCellPr>
  </singleXmlCell>
  <singleXmlCell id="541" xr6:uid="{9AF83E38-B6C6-4E0F-8495-A2E95C5F821B}" r="O57" connectionId="1">
    <xmlCellPr id="1" xr6:uid="{00000000-0010-0000-2D04-000001000000}" uniqueName="Syndication_Expense_Other_Description1">
      <xmlPr mapId="1" xpath="/FinancialUpdate8609/FinancialUpdate8609_DevelopmentBudget/FinancialUpdate8609_Dev_Budget_Building2/FinancialUpdate8609_Dev_Budget_Building2_Acquisition_Basis/Syndication_Expense_Other_Description1" xmlDataType="string"/>
    </xmlCellPr>
  </singleXmlCell>
  <singleXmlCell id="542" xr6:uid="{2596647C-1EF0-4516-97FE-E1C93877FEC4}" r="O60" connectionId="1">
    <xmlCellPr id="1" xr6:uid="{00000000-0010-0000-2F04-000001000000}" uniqueName="Operating_Reserve">
      <xmlPr mapId="1" xpath="/FinancialUpdate8609/FinancialUpdate8609_DevelopmentBudget/FinancialUpdate8609_Dev_Budget_Building2/FinancialUpdate8609_Dev_Budget_Building2_Acquisition_Basis/Operating_Reserve" xmlDataType="string"/>
    </xmlCellPr>
  </singleXmlCell>
  <singleXmlCell id="543" xr6:uid="{ABC9F4D0-920D-4D48-93F5-F7D7610FE60C}" r="O61" connectionId="1">
    <xmlCellPr id="1" xr6:uid="{00000000-0010-0000-3104-000001000000}" uniqueName="Social_Service_Reserves">
      <xmlPr mapId="1" xpath="/FinancialUpdate8609/FinancialUpdate8609_DevelopmentBudget/FinancialUpdate8609_Dev_Budget_Building2/FinancialUpdate8609_Dev_Budget_Building2_Acquisition_Basis/Social_Service_Reserves" xmlDataType="string"/>
    </xmlCellPr>
  </singleXmlCell>
  <singleXmlCell id="544" xr6:uid="{40108EFB-4D9B-4B3F-970F-0C1D4FDCA5C4}" r="O62" connectionId="1">
    <xmlCellPr id="1" xr6:uid="{00000000-0010-0000-3304-000001000000}" uniqueName="Reserve_Other_Description1">
      <xmlPr mapId="1" xpath="/FinancialUpdate8609/FinancialUpdate8609_DevelopmentBudget/FinancialUpdate8609_Dev_Budget_Building2/FinancialUpdate8609_Dev_Budget_Building2_Acquisition_Basis/Reserve_Other_Description1" xmlDataType="string"/>
    </xmlCellPr>
  </singleXmlCell>
  <singleXmlCell id="545" xr6:uid="{563E1A32-4BD3-41F7-8C0B-59D950DACFF8}" r="Q1" connectionId="1">
    <xmlCellPr id="1" xr6:uid="{00000000-0010-0000-3504-000001000000}" uniqueName="ApplicationNumber">
      <xmlPr mapId="1" xpath="/FinancialUpdate8609/FinancialUpdate8609_DevelopmentBudget/FinancialUpdate8609_Dev_Budget_Building2/FinancialUpdate8609_Dev_Budget_Building2_Rehab_Basis/ApplicationNumber" xmlDataType="string"/>
    </xmlCellPr>
  </singleXmlCell>
  <singleXmlCell id="546" xr6:uid="{C3B95461-58AD-401B-A345-7040705515D2}" r="Q2" connectionId="1">
    <xmlCellPr id="1" xr6:uid="{00000000-0010-0000-3704-000001000000}" uniqueName="BIN">
      <xmlPr mapId="1" xpath="/FinancialUpdate8609/FinancialUpdate8609_DevelopmentBudget/FinancialUpdate8609_Dev_Budget_Building2/FinancialUpdate8609_Dev_Budget_Building2_Rehab_Basis/BIN" xmlDataType="string"/>
    </xmlCellPr>
  </singleXmlCell>
  <singleXmlCell id="547" xr6:uid="{F970104F-8F21-4D0B-96C5-3D11DE32A3A4}" r="P7" connectionId="1">
    <xmlCellPr id="1" xr6:uid="{00000000-0010-0000-3904-000001000000}" uniqueName="Land_Acquisition">
      <xmlPr mapId="1" xpath="/FinancialUpdate8609/FinancialUpdate8609_DevelopmentBudget/FinancialUpdate8609_Dev_Budget_Building2/FinancialUpdate8609_Dev_Budget_Building2_Rehab_Basis/Land_Acquisition" xmlDataType="string"/>
    </xmlCellPr>
  </singleXmlCell>
  <singleXmlCell id="548" xr6:uid="{D5D0D40C-71FA-4823-B2C0-83CC84855204}" r="P8" connectionId="1">
    <xmlCellPr id="1" xr6:uid="{00000000-0010-0000-3B04-000001000000}" uniqueName="Building_Acquisition">
      <xmlPr mapId="1" xpath="/FinancialUpdate8609/FinancialUpdate8609_DevelopmentBudget/FinancialUpdate8609_Dev_Budget_Building2/FinancialUpdate8609_Dev_Budget_Building2_Rehab_Basis/Building_Acquisition" xmlDataType="string"/>
    </xmlCellPr>
  </singleXmlCell>
  <singleXmlCell id="549" xr6:uid="{6C721CE3-468D-43DA-8F6D-958760AFBD4F}" r="P9" connectionId="1">
    <xmlCellPr id="1" xr6:uid="{00000000-0010-0000-3D04-000001000000}" uniqueName="Contractor_Price">
      <xmlPr mapId="1" xpath="/FinancialUpdate8609/FinancialUpdate8609_DevelopmentBudget/FinancialUpdate8609_Dev_Budget_Building2/FinancialUpdate8609_Dev_Budget_Building2_Rehab_Basis/Contractor_Price" xmlDataType="string"/>
    </xmlCellPr>
  </singleXmlCell>
  <singleXmlCell id="550" xr6:uid="{6AA16E87-3BD1-4D56-8C7C-A2A9286F03ED}" r="P10" connectionId="1">
    <xmlCellPr id="1" xr6:uid="{00000000-0010-0000-3F04-000001000000}" uniqueName="Furnishings">
      <xmlPr mapId="1" xpath="/FinancialUpdate8609/FinancialUpdate8609_DevelopmentBudget/FinancialUpdate8609_Dev_Budget_Building2/FinancialUpdate8609_Dev_Budget_Building2_Rehab_Basis/Furnishings" xmlDataType="string"/>
    </xmlCellPr>
  </singleXmlCell>
  <singleXmlCell id="551" xr6:uid="{2EED994E-0753-423F-9E7E-8C65E4855FD3}" r="P11" connectionId="1">
    <xmlCellPr id="1" xr6:uid="{00000000-0010-0000-4104-000001000000}" uniqueName="Hard_Cost_Other_Description1">
      <xmlPr mapId="1" xpath="/FinancialUpdate8609/FinancialUpdate8609_DevelopmentBudget/FinancialUpdate8609_Dev_Budget_Building2/FinancialUpdate8609_Dev_Budget_Building2_Rehab_Basis/Hard_Cost_Other_Description1" xmlDataType="string"/>
    </xmlCellPr>
  </singleXmlCell>
  <singleXmlCell id="552" xr6:uid="{9523BF85-17D6-4D08-BB9D-C363A6991D7B}" r="P14" connectionId="1">
    <xmlCellPr id="1" xr6:uid="{00000000-0010-0000-4304-000001000000}" uniqueName="Architect">
      <xmlPr mapId="1" xpath="/FinancialUpdate8609/FinancialUpdate8609_DevelopmentBudget/FinancialUpdate8609_Dev_Budget_Building2/FinancialUpdate8609_Dev_Budget_Building2_Rehab_Basis/Architect" xmlDataType="string"/>
    </xmlCellPr>
  </singleXmlCell>
  <singleXmlCell id="553" xr6:uid="{B0F0E585-9D62-41DC-877C-4B668F12FC5A}" r="P15" connectionId="1">
    <xmlCellPr id="1" xr6:uid="{00000000-0010-0000-4504-000001000000}" uniqueName="Owners_Legal">
      <xmlPr mapId="1" xpath="/FinancialUpdate8609/FinancialUpdate8609_DevelopmentBudget/FinancialUpdate8609_Dev_Budget_Building2/FinancialUpdate8609_Dev_Budget_Building2_Rehab_Basis/Owners_Legal" xmlDataType="string"/>
    </xmlCellPr>
  </singleXmlCell>
  <singleXmlCell id="554" xr6:uid="{F2208BB9-C373-4938-9722-E72C684C4BC4}" r="P16" connectionId="1">
    <xmlCellPr id="1" xr6:uid="{00000000-0010-0000-4704-000001000000}" uniqueName="Development_Consultant">
      <xmlPr mapId="1" xpath="/FinancialUpdate8609/FinancialUpdate8609_DevelopmentBudget/FinancialUpdate8609_Dev_Budget_Building2/FinancialUpdate8609_Dev_Budget_Building2_Rehab_Basis/Development_Consultant" xmlDataType="string"/>
    </xmlCellPr>
  </singleXmlCell>
  <singleXmlCell id="555" xr6:uid="{6FE637E2-70A9-471D-80BA-2AD2FFE6E06A}" r="P17" connectionId="1">
    <xmlCellPr id="1" xr6:uid="{00000000-0010-0000-4904-000001000000}" uniqueName="J51_421a_421b_Filing_Fees">
      <xmlPr mapId="1" xpath="/FinancialUpdate8609/FinancialUpdate8609_DevelopmentBudget/FinancialUpdate8609_Dev_Budget_Building2/FinancialUpdate8609_Dev_Budget_Building2_Rehab_Basis/J51_421a_421b_Filing_Fees" xmlDataType="string"/>
    </xmlCellPr>
  </singleXmlCell>
  <singleXmlCell id="556" xr6:uid="{C952634E-336B-4A88-B45A-C388B9E7D01E}" r="P18" connectionId="1">
    <xmlCellPr id="1" xr6:uid="{00000000-0010-0000-4B04-000001000000}" uniqueName="Construction_Interest">
      <xmlPr mapId="1" xpath="/FinancialUpdate8609/FinancialUpdate8609_DevelopmentBudget/FinancialUpdate8609_Dev_Budget_Building2/FinancialUpdate8609_Dev_Budget_Building2_Rehab_Basis/Construction_Interest" xmlDataType="string"/>
    </xmlCellPr>
  </singleXmlCell>
  <singleXmlCell id="557" xr6:uid="{FD24EDE3-35BC-4084-B63A-06D658CCEF4F}" r="P19" connectionId="1">
    <xmlCellPr id="1" xr6:uid="{00000000-0010-0000-4D04-000001000000}" uniqueName="Real_Estate_Taxes">
      <xmlPr mapId="1" xpath="/FinancialUpdate8609/FinancialUpdate8609_DevelopmentBudget/FinancialUpdate8609_Dev_Budget_Building2/FinancialUpdate8609_Dev_Budget_Building2_Rehab_Basis/Real_Estate_Taxes" xmlDataType="string"/>
    </xmlCellPr>
  </singleXmlCell>
  <singleXmlCell id="558" xr6:uid="{778CFF28-0419-4B9E-B99D-47EC44D09B16}" r="P20" connectionId="1">
    <xmlCellPr id="1" xr6:uid="{00000000-0010-0000-4F04-000001000000}" uniqueName="Water_Sewer">
      <xmlPr mapId="1" xpath="/FinancialUpdate8609/FinancialUpdate8609_DevelopmentBudget/FinancialUpdate8609_Dev_Budget_Building2/FinancialUpdate8609_Dev_Budget_Building2_Rehab_Basis/Water_Sewer" xmlDataType="string"/>
    </xmlCellPr>
  </singleXmlCell>
  <singleXmlCell id="559" xr6:uid="{431C8689-5D3F-41A2-B981-A7FB5E75E52B}" r="P21" connectionId="1">
    <xmlCellPr id="1" xr6:uid="{00000000-0010-0000-5104-000001000000}" uniqueName="Title_Insurance">
      <xmlPr mapId="1" xpath="/FinancialUpdate8609/FinancialUpdate8609_DevelopmentBudget/FinancialUpdate8609_Dev_Budget_Building2/FinancialUpdate8609_Dev_Budget_Building2_Rehab_Basis/Title_Insurance" xmlDataType="string"/>
    </xmlCellPr>
  </singleXmlCell>
  <singleXmlCell id="560" xr6:uid="{3C1E88FF-9982-4C19-A04D-21461A08E3C9}" r="P22" connectionId="1">
    <xmlCellPr id="1" xr6:uid="{00000000-0010-0000-5304-000001000000}" uniqueName="Constr_Insurance">
      <xmlPr mapId="1" xpath="/FinancialUpdate8609/FinancialUpdate8609_DevelopmentBudget/FinancialUpdate8609_Dev_Budget_Building2/FinancialUpdate8609_Dev_Budget_Building2_Rehab_Basis/Constr_Insurance" xmlDataType="string"/>
    </xmlCellPr>
  </singleXmlCell>
  <singleXmlCell id="561" xr6:uid="{58D9A5C3-26FC-42DB-901A-6E48A1E91170}" r="P23" connectionId="1">
    <xmlCellPr id="1" xr6:uid="{00000000-0010-0000-5504-000001000000}" uniqueName="License_Agreement_Insurance">
      <xmlPr mapId="1" xpath="/FinancialUpdate8609/FinancialUpdate8609_DevelopmentBudget/FinancialUpdate8609_Dev_Budget_Building2/FinancialUpdate8609_Dev_Budget_Building2_Rehab_Basis/License_Agreement_Insurance" xmlDataType="string"/>
    </xmlCellPr>
  </singleXmlCell>
  <singleXmlCell id="562" xr6:uid="{989C4991-554F-479E-A2B2-ADBB1F57F538}" r="P24" connectionId="1">
    <xmlCellPr id="1" xr6:uid="{00000000-0010-0000-5704-000001000000}" uniqueName="Leasing_Marketing_Expense">
      <xmlPr mapId="1" xpath="/FinancialUpdate8609/FinancialUpdate8609_DevelopmentBudget/FinancialUpdate8609_Dev_Budget_Building2/FinancialUpdate8609_Dev_Budget_Building2_Rehab_Basis/Leasing_Marketing_Expense" xmlDataType="string"/>
    </xmlCellPr>
  </singleXmlCell>
  <singleXmlCell id="563" xr6:uid="{BE229F06-F092-4971-AE5B-10C609A39537}" r="P25" connectionId="1">
    <xmlCellPr id="1" xr6:uid="{00000000-0010-0000-5904-000001000000}" uniqueName="Lease_Up_Period_Expense">
      <xmlPr mapId="1" xpath="/FinancialUpdate8609/FinancialUpdate8609_DevelopmentBudget/FinancialUpdate8609_Dev_Budget_Building2/FinancialUpdate8609_Dev_Budget_Building2_Rehab_Basis/Lease_Up_Period_Expense" xmlDataType="string"/>
    </xmlCellPr>
  </singleXmlCell>
  <singleXmlCell id="564" xr6:uid="{C2632FDE-6A47-4BA5-A521-5A9E4D04F345}" r="P26" connectionId="1">
    <xmlCellPr id="1" xr6:uid="{00000000-0010-0000-5B04-000001000000}" uniqueName="Working_Capital">
      <xmlPr mapId="1" xpath="/FinancialUpdate8609/FinancialUpdate8609_DevelopmentBudget/FinancialUpdate8609_Dev_Budget_Building2/FinancialUpdate8609_Dev_Budget_Building2_Rehab_Basis/Working_Capital" xmlDataType="string"/>
    </xmlCellPr>
  </singleXmlCell>
  <singleXmlCell id="565" xr6:uid="{7BA098B8-4183-4EBE-99F1-6D8D4F7B9C30}" r="P27" connectionId="1">
    <xmlCellPr id="1" xr6:uid="{00000000-0010-0000-5D04-000001000000}" uniqueName="Survey_Environmental_Reports">
      <xmlPr mapId="1" xpath="/FinancialUpdate8609/FinancialUpdate8609_DevelopmentBudget/FinancialUpdate8609_Dev_Budget_Building2/FinancialUpdate8609_Dev_Budget_Building2_Rehab_Basis/Survey_Environmental_Reports" xmlDataType="string"/>
    </xmlCellPr>
  </singleXmlCell>
  <singleXmlCell id="566" xr6:uid="{552FE6D5-A68F-459B-AA3D-645F09BBF45B}" r="P28" connectionId="1">
    <xmlCellPr id="1" xr6:uid="{00000000-0010-0000-5F04-000001000000}" uniqueName="Loan_Commitment_Fees">
      <xmlPr mapId="1" xpath="/FinancialUpdate8609/FinancialUpdate8609_DevelopmentBudget/FinancialUpdate8609_Dev_Budget_Building2/FinancialUpdate8609_Dev_Budget_Building2_Rehab_Basis/Loan_Commitment_Fees" xmlDataType="string"/>
    </xmlCellPr>
  </singleXmlCell>
  <singleXmlCell id="567" xr6:uid="{362F4B17-1032-4D3B-9CD4-8D5BA851CF46}" r="P29" connectionId="1">
    <xmlCellPr id="1" xr6:uid="{00000000-0010-0000-6104-000001000000}" uniqueName="Relocation">
      <xmlPr mapId="1" xpath="/FinancialUpdate8609/FinancialUpdate8609_DevelopmentBudget/FinancialUpdate8609_Dev_Budget_Building2/FinancialUpdate8609_Dev_Budget_Building2_Rehab_Basis/Relocation" xmlDataType="string"/>
    </xmlCellPr>
  </singleXmlCell>
  <singleXmlCell id="568" xr6:uid="{E0D5FC51-6B48-4949-B08B-3D3907C992A9}" r="P30" connectionId="1">
    <xmlCellPr id="1" xr6:uid="{00000000-0010-0000-6304-000001000000}" uniqueName="NPHDFC_Administration_Fee">
      <xmlPr mapId="1" xpath="/FinancialUpdate8609/FinancialUpdate8609_DevelopmentBudget/FinancialUpdate8609_Dev_Budget_Building2/FinancialUpdate8609_Dev_Budget_Building2_Rehab_Basis/NPHDFC_Administration_Fee" xmlDataType="string"/>
    </xmlCellPr>
  </singleXmlCell>
  <singleXmlCell id="569" xr6:uid="{23B29BBB-39F1-4126-A854-A0A75D54B40B}" r="P31" connectionId="1">
    <xmlCellPr id="1" xr6:uid="{00000000-0010-0000-6504-000001000000}" uniqueName="Project_Supervision">
      <xmlPr mapId="1" xpath="/FinancialUpdate8609/FinancialUpdate8609_DevelopmentBudget/FinancialUpdate8609_Dev_Budget_Building2/FinancialUpdate8609_Dev_Budget_Building2_Rehab_Basis/Project_Supervision" xmlDataType="string"/>
    </xmlCellPr>
  </singleXmlCell>
  <singleXmlCell id="570" xr6:uid="{71A4B448-273F-439F-A597-47E35D944565}" r="P32" connectionId="1">
    <xmlCellPr id="1" xr6:uid="{00000000-0010-0000-6704-000001000000}" uniqueName="Tax_Credit_Allocation_Fee">
      <xmlPr mapId="1" xpath="/FinancialUpdate8609/FinancialUpdate8609_DevelopmentBudget/FinancialUpdate8609_Dev_Budget_Building2/FinancialUpdate8609_Dev_Budget_Building2_Rehab_Basis/Tax_Credit_Allocation_Fee" xmlDataType="string"/>
    </xmlCellPr>
  </singleXmlCell>
  <singleXmlCell id="571" xr6:uid="{B8BAE190-1840-459C-8BE7-9B097ED5CE70}" r="P33" connectionId="1">
    <xmlCellPr id="1" xr6:uid="{00000000-0010-0000-6904-000001000000}" uniqueName="Bond_Fees_Cost_of_Issuance_Fee">
      <xmlPr mapId="1" xpath="/FinancialUpdate8609/FinancialUpdate8609_DevelopmentBudget/FinancialUpdate8609_Dev_Budget_Building2/FinancialUpdate8609_Dev_Budget_Building2_Rehab_Basis/Bond_Fees_Cost_of_Issuance_Fee" xmlDataType="string"/>
    </xmlCellPr>
  </singleXmlCell>
  <singleXmlCell id="572" xr6:uid="{95F9DEA5-7E3D-4F51-9E06-D76662DCA01A}" r="P34" connectionId="1">
    <xmlCellPr id="1" xr6:uid="{00000000-0010-0000-6B04-000001000000}" uniqueName="Letter_of_Credit_Fee">
      <xmlPr mapId="1" xpath="/FinancialUpdate8609/FinancialUpdate8609_DevelopmentBudget/FinancialUpdate8609_Dev_Budget_Building2/FinancialUpdate8609_Dev_Budget_Building2_Rehab_Basis/Letter_of_Credit_Fee" xmlDataType="string"/>
    </xmlCellPr>
  </singleXmlCell>
  <singleXmlCell id="573" xr6:uid="{C26E2AFA-CFE9-40C0-9A89-C0EC9BDE84C0}" r="P35" connectionId="1">
    <xmlCellPr id="1" xr6:uid="{00000000-0010-0000-6D04-000001000000}" uniqueName="Interest_Rate_Cap">
      <xmlPr mapId="1" xpath="/FinancialUpdate8609/FinancialUpdate8609_DevelopmentBudget/FinancialUpdate8609_Dev_Budget_Building2/FinancialUpdate8609_Dev_Budget_Building2_Rehab_Basis/Interest_Rate_Cap" xmlDataType="string"/>
    </xmlCellPr>
  </singleXmlCell>
  <singleXmlCell id="574" xr6:uid="{0D867F43-ABAD-4B02-B590-1F49DBB51F4B}" r="P36" connectionId="1">
    <xmlCellPr id="1" xr6:uid="{00000000-0010-0000-6F04-000001000000}" uniqueName="Bank_Engineering_Fee">
      <xmlPr mapId="1" xpath="/FinancialUpdate8609/FinancialUpdate8609_DevelopmentBudget/FinancialUpdate8609_Dev_Budget_Building2/FinancialUpdate8609_Dev_Budget_Building2_Rehab_Basis/Bank_Engineering_Fee" xmlDataType="string"/>
    </xmlCellPr>
  </singleXmlCell>
  <singleXmlCell id="575" xr6:uid="{912E3A28-276C-4367-B9A5-B83A9AE19422}" r="P37" connectionId="1">
    <xmlCellPr id="1" xr6:uid="{00000000-0010-0000-7104-000001000000}" uniqueName="NYS_Transfer_Tax">
      <xmlPr mapId="1" xpath="/FinancialUpdate8609/FinancialUpdate8609_DevelopmentBudget/FinancialUpdate8609_Dev_Budget_Building2/FinancialUpdate8609_Dev_Budget_Building2_Rehab_Basis/NYS_Transfer_Tax" xmlDataType="string"/>
    </xmlCellPr>
  </singleXmlCell>
  <singleXmlCell id="576" xr6:uid="{53BF205A-05AD-40BD-879A-EFFDBA29C637}" r="P38" connectionId="1">
    <xmlCellPr id="1" xr6:uid="{00000000-0010-0000-7304-000001000000}" uniqueName="Soft_Cost_Other_Description1">
      <xmlPr mapId="1" xpath="/FinancialUpdate8609/FinancialUpdate8609_DevelopmentBudget/FinancialUpdate8609_Dev_Budget_Building2/FinancialUpdate8609_Dev_Budget_Building2_Rehab_Basis/Soft_Cost_Other_Description1" xmlDataType="string"/>
    </xmlCellPr>
  </singleXmlCell>
  <singleXmlCell id="577" xr6:uid="{9DE7D75C-3A19-47CF-9A56-8423740F6849}" r="P39" connectionId="1">
    <xmlCellPr id="1" xr6:uid="{00000000-0010-0000-7504-000001000000}" uniqueName="Soft_Cost_Other_Description2">
      <xmlPr mapId="1" xpath="/FinancialUpdate8609/FinancialUpdate8609_DevelopmentBudget/FinancialUpdate8609_Dev_Budget_Building2/FinancialUpdate8609_Dev_Budget_Building2_Rehab_Basis/Soft_Cost_Other_Description2" xmlDataType="string"/>
    </xmlCellPr>
  </singleXmlCell>
  <singleXmlCell id="578" xr6:uid="{1FB26609-078C-4C6C-9EED-CBD48169C8DC}" r="P40" connectionId="1">
    <xmlCellPr id="1" xr6:uid="{00000000-0010-0000-7704-000001000000}" uniqueName="Soft_Cost_Other_Description3">
      <xmlPr mapId="1" xpath="/FinancialUpdate8609/FinancialUpdate8609_DevelopmentBudget/FinancialUpdate8609_Dev_Budget_Building2/FinancialUpdate8609_Dev_Budget_Building2_Rehab_Basis/Soft_Cost_Other_Description3" xmlDataType="string"/>
    </xmlCellPr>
  </singleXmlCell>
  <singleXmlCell id="579" xr6:uid="{6CF4BB96-E960-44C4-8302-65876D650344}" r="P41" connectionId="1">
    <xmlCellPr id="1" xr6:uid="{00000000-0010-0000-7904-000001000000}" uniqueName="Soft_Cost_Other_Description4">
      <xmlPr mapId="1" xpath="/FinancialUpdate8609/FinancialUpdate8609_DevelopmentBudget/FinancialUpdate8609_Dev_Budget_Building2/FinancialUpdate8609_Dev_Budget_Building2_Rehab_Basis/Soft_Cost_Other_Description4" xmlDataType="string"/>
    </xmlCellPr>
  </singleXmlCell>
  <singleXmlCell id="580" xr6:uid="{E9C3ABD2-046E-4CF3-B41B-840A7F9BE527}" r="P44" connectionId="1">
    <xmlCellPr id="1" xr6:uid="{00000000-0010-0000-7B04-000001000000}" uniqueName="Developer_Financing_or_Equity">
      <xmlPr mapId="1" xpath="/FinancialUpdate8609/FinancialUpdate8609_DevelopmentBudget/FinancialUpdate8609_Dev_Budget_Building2/FinancialUpdate8609_Dev_Budget_Building2_Rehab_Basis/Developer_Financing_or_Equity" xmlDataType="string"/>
    </xmlCellPr>
  </singleXmlCell>
  <singleXmlCell id="581" xr6:uid="{BDD8C6D0-2DDE-46AD-A2E5-BE2EB23E6489}" r="P45" connectionId="1">
    <xmlCellPr id="1" xr6:uid="{00000000-0010-0000-7D04-000001000000}" uniqueName="Deferred_Developer_Fee">
      <xmlPr mapId="1" xpath="/FinancialUpdate8609/FinancialUpdate8609_DevelopmentBudget/FinancialUpdate8609_Dev_Budget_Building2/FinancialUpdate8609_Dev_Budget_Building2_Rehab_Basis/Deferred_Developer_Fee" xmlDataType="string"/>
    </xmlCellPr>
  </singleXmlCell>
  <singleXmlCell id="582" xr6:uid="{F8A34CD3-019F-4B04-BD8C-60550F6BC71C}" r="P48" connectionId="1">
    <xmlCellPr id="1" xr6:uid="{00000000-0010-0000-7F04-000001000000}" uniqueName="Syndicator_Fee_and_Overhead">
      <xmlPr mapId="1" xpath="/FinancialUpdate8609/FinancialUpdate8609_DevelopmentBudget/FinancialUpdate8609_Dev_Budget_Building2/FinancialUpdate8609_Dev_Budget_Building2_Rehab_Basis/Syndicator_Fee_and_Overhead" xmlDataType="string"/>
    </xmlCellPr>
  </singleXmlCell>
  <singleXmlCell id="583" xr6:uid="{84AE25BA-9FB5-4313-BC56-712A1B679B76}" r="P49" connectionId="1">
    <xmlCellPr id="1" xr6:uid="{00000000-0010-0000-8104-000001000000}" uniqueName="LP_Upper_Tier_Reserves">
      <xmlPr mapId="1" xpath="/FinancialUpdate8609/FinancialUpdate8609_DevelopmentBudget/FinancialUpdate8609_Dev_Budget_Building2/FinancialUpdate8609_Dev_Budget_Building2_Rehab_Basis/LP_Upper_Tier_Reserves" xmlDataType="string"/>
    </xmlCellPr>
  </singleXmlCell>
  <singleXmlCell id="584" xr6:uid="{799E7A9D-95E8-4124-8E30-606DDFD9B556}" r="P50" connectionId="1">
    <xmlCellPr id="1" xr6:uid="{00000000-0010-0000-8304-000001000000}" uniqueName="Tax_Credit_Consultant">
      <xmlPr mapId="1" xpath="/FinancialUpdate8609/FinancialUpdate8609_DevelopmentBudget/FinancialUpdate8609_Dev_Budget_Building2/FinancialUpdate8609_Dev_Budget_Building2_Rehab_Basis/Tax_Credit_Consultant" xmlDataType="string"/>
    </xmlCellPr>
  </singleXmlCell>
  <singleXmlCell id="585" xr6:uid="{1E53F6CC-8D9A-4C98-B4B6-61C090D08065}" r="P51" connectionId="1">
    <xmlCellPr id="1" xr6:uid="{00000000-0010-0000-8504-000001000000}" uniqueName="Tax_Opinion">
      <xmlPr mapId="1" xpath="/FinancialUpdate8609/FinancialUpdate8609_DevelopmentBudget/FinancialUpdate8609_Dev_Budget_Building2/FinancialUpdate8609_Dev_Budget_Building2_Rehab_Basis/Tax_Opinion" xmlDataType="string"/>
    </xmlCellPr>
  </singleXmlCell>
  <singleXmlCell id="586" xr6:uid="{BB93D55D-A973-40DD-A5ED-1A815CF1AB5C}" r="P52" connectionId="1">
    <xmlCellPr id="1" xr6:uid="{00000000-0010-0000-8704-000001000000}" uniqueName="Accounting_Cost_Certification">
      <xmlPr mapId="1" xpath="/FinancialUpdate8609/FinancialUpdate8609_DevelopmentBudget/FinancialUpdate8609_Dev_Budget_Building2/FinancialUpdate8609_Dev_Budget_Building2_Rehab_Basis/Accounting_Cost_Certification" xmlDataType="string"/>
    </xmlCellPr>
  </singleXmlCell>
  <singleXmlCell id="587" xr6:uid="{E91C909F-687E-4AB6-9EFC-059BC1259AA5}" r="P53" connectionId="1">
    <xmlCellPr id="1" xr6:uid="{00000000-0010-0000-8904-000001000000}" uniqueName="Partnership_Management_Fee">
      <xmlPr mapId="1" xpath="/FinancialUpdate8609/FinancialUpdate8609_DevelopmentBudget/FinancialUpdate8609_Dev_Budget_Building2/FinancialUpdate8609_Dev_Budget_Building2_Rehab_Basis/Partnership_Management_Fee" xmlDataType="string"/>
    </xmlCellPr>
  </singleXmlCell>
  <singleXmlCell id="588" xr6:uid="{6DE0C478-CB2B-4BC2-907C-70441C87D290}" r="P54" connectionId="1">
    <xmlCellPr id="1" xr6:uid="{00000000-0010-0000-8B04-000001000000}" uniqueName="Partnership_Publication">
      <xmlPr mapId="1" xpath="/FinancialUpdate8609/FinancialUpdate8609_DevelopmentBudget/FinancialUpdate8609_Dev_Budget_Building2/FinancialUpdate8609_Dev_Budget_Building2_Rehab_Basis/Partnership_Publication" xmlDataType="string"/>
    </xmlCellPr>
  </singleXmlCell>
  <singleXmlCell id="589" xr6:uid="{5C75583C-C319-464C-A497-AACE34B2F1DB}" r="P55" connectionId="1">
    <xmlCellPr id="1" xr6:uid="{00000000-0010-0000-8D04-000001000000}" uniqueName="Bridge_Loan_Fees_and_Interest">
      <xmlPr mapId="1" xpath="/FinancialUpdate8609/FinancialUpdate8609_DevelopmentBudget/FinancialUpdate8609_Dev_Budget_Building2/FinancialUpdate8609_Dev_Budget_Building2_Rehab_Basis/Bridge_Loan_Fees_and_Interest" xmlDataType="string"/>
    </xmlCellPr>
  </singleXmlCell>
  <singleXmlCell id="590" xr6:uid="{19470D15-7FFE-43FB-A38A-C3D6A40E7A99}" r="P56" connectionId="1">
    <xmlCellPr id="1" xr6:uid="{00000000-0010-0000-8F04-000001000000}" uniqueName="Partnership_Organization_Legal">
      <xmlPr mapId="1" xpath="/FinancialUpdate8609/FinancialUpdate8609_DevelopmentBudget/FinancialUpdate8609_Dev_Budget_Building2/FinancialUpdate8609_Dev_Budget_Building2_Rehab_Basis/Partnership_Organization_Legal" xmlDataType="string"/>
    </xmlCellPr>
  </singleXmlCell>
  <singleXmlCell id="591" xr6:uid="{BE912F4E-7490-4666-825A-33DEB717D5D9}" r="P57" connectionId="1">
    <xmlCellPr id="1" xr6:uid="{00000000-0010-0000-9104-000001000000}" uniqueName="Syndication_Expense_Other_Description1">
      <xmlPr mapId="1" xpath="/FinancialUpdate8609/FinancialUpdate8609_DevelopmentBudget/FinancialUpdate8609_Dev_Budget_Building2/FinancialUpdate8609_Dev_Budget_Building2_Rehab_Basis/Syndication_Expense_Other_Description1" xmlDataType="string"/>
    </xmlCellPr>
  </singleXmlCell>
  <singleXmlCell id="592" xr6:uid="{84320902-34B5-4F93-AC43-076EA28CFF9A}" r="P60" connectionId="1">
    <xmlCellPr id="1" xr6:uid="{00000000-0010-0000-9304-000001000000}" uniqueName="Operating_Reserve">
      <xmlPr mapId="1" xpath="/FinancialUpdate8609/FinancialUpdate8609_DevelopmentBudget/FinancialUpdate8609_Dev_Budget_Building2/FinancialUpdate8609_Dev_Budget_Building2_Rehab_Basis/Operating_Reserve" xmlDataType="string"/>
    </xmlCellPr>
  </singleXmlCell>
  <singleXmlCell id="593" xr6:uid="{6EF67852-11EC-400D-9DDF-20C78853D1EA}" r="P61" connectionId="1">
    <xmlCellPr id="1" xr6:uid="{00000000-0010-0000-9504-000001000000}" uniqueName="Social_Service_Reserves">
      <xmlPr mapId="1" xpath="/FinancialUpdate8609/FinancialUpdate8609_DevelopmentBudget/FinancialUpdate8609_Dev_Budget_Building2/FinancialUpdate8609_Dev_Budget_Building2_Rehab_Basis/Social_Service_Reserves" xmlDataType="string"/>
    </xmlCellPr>
  </singleXmlCell>
  <singleXmlCell id="594" xr6:uid="{54D1F6AE-33A5-4C5A-AE9F-4E99AB479238}" r="P62" connectionId="1">
    <xmlCellPr id="1" xr6:uid="{00000000-0010-0000-9704-000001000000}" uniqueName="Reserve_Other_Description1">
      <xmlPr mapId="1" xpath="/FinancialUpdate8609/FinancialUpdate8609_DevelopmentBudget/FinancialUpdate8609_Dev_Budget_Building2/FinancialUpdate8609_Dev_Budget_Building2_Rehab_Basis/Reserve_Other_Description1" xmlDataType="string"/>
    </xmlCellPr>
  </singleXmlCell>
  <singleXmlCell id="595" xr6:uid="{B4E2F37D-10FE-440D-AD8A-859FCAEBE59A}" r="CQ3" connectionId="1">
    <xmlCellPr id="1" xr6:uid="{00000000-0010-0000-9904-000001000000}" uniqueName="ApplicationNumber">
      <xmlPr mapId="1" xpath="/FinancialUpdate8609/FinancialUpdate8609_Construction_Financing_Summary/ApplicationNumber" xmlDataType="string"/>
    </xmlCellPr>
  </singleXmlCell>
  <singleXmlCell id="596" xr6:uid="{5AA1A378-4869-49C0-B18F-18E86B63337D}" r="CQ6" connectionId="1">
    <xmlCellPr id="1" xr6:uid="{00000000-0010-0000-9B04-000001000000}" uniqueName="HPD_Loan">
      <xmlPr mapId="1" xpath="/FinancialUpdate8609/FinancialUpdate8609_Construction_Financing_Summary/HPD_Loan" xmlDataType="string"/>
    </xmlCellPr>
  </singleXmlCell>
  <singleXmlCell id="597" xr6:uid="{F63FA778-1381-4591-BDB0-0C699484A1E4}" r="CQ7" connectionId="1">
    <xmlCellPr id="1" xr6:uid="{00000000-0010-0000-9D04-000001000000}" uniqueName="HDC_Tax_Exempt_Bonds">
      <xmlPr mapId="1" xpath="/FinancialUpdate8609/FinancialUpdate8609_Construction_Financing_Summary/HDC_Tax_Exempt_Bonds" xmlDataType="string"/>
    </xmlCellPr>
  </singleXmlCell>
  <singleXmlCell id="598" xr6:uid="{900FFC52-9FAA-4E3D-9D95-B5242D3E1C62}" r="CQ8" connectionId="1">
    <xmlCellPr id="1" xr6:uid="{00000000-0010-0000-9F04-000001000000}" uniqueName="HDC_Loan">
      <xmlPr mapId="1" xpath="/FinancialUpdate8609/FinancialUpdate8609_Construction_Financing_Summary/HDC_Loan" xmlDataType="string"/>
    </xmlCellPr>
  </singleXmlCell>
  <singleXmlCell id="599" xr6:uid="{317D82CD-A6F3-4850-8BEE-91F9D35CDDB3}" r="CQ9" connectionId="1">
    <xmlCellPr id="1" xr6:uid="{00000000-0010-0000-A104-000001000000}" uniqueName="Deferred_Developer_Fee">
      <xmlPr mapId="1" xpath="/FinancialUpdate8609/FinancialUpdate8609_Construction_Financing_Summary/Deferred_Developer_Fee" xmlDataType="string"/>
    </xmlCellPr>
  </singleXmlCell>
  <singleXmlCell id="600" xr6:uid="{BF236A1C-80E8-4596-A93A-19B8DE4C5DB6}" r="CO10" connectionId="1">
    <xmlCellPr id="1" xr6:uid="{00000000-0010-0000-A304-000001000000}" uniqueName="Other_Line_Description1">
      <xmlPr mapId="1" xpath="/FinancialUpdate8609/FinancialUpdate8609_Construction_Financing_Summary/Other_Line_Description1" xmlDataType="string"/>
    </xmlCellPr>
  </singleXmlCell>
  <singleXmlCell id="601" xr6:uid="{52CFC9F7-7804-43E8-99A7-EDB59C2FFD44}" r="CO11" connectionId="1">
    <xmlCellPr id="1" xr6:uid="{00000000-0010-0000-A504-000001000000}" uniqueName="Other_Line_Description2">
      <xmlPr mapId="1" xpath="/FinancialUpdate8609/FinancialUpdate8609_Construction_Financing_Summary/Other_Line_Description2" xmlDataType="string"/>
    </xmlCellPr>
  </singleXmlCell>
  <singleXmlCell id="602" xr6:uid="{A1E68120-BB6F-4469-923A-D3E3A41ACDB9}" r="CO12" connectionId="1">
    <xmlCellPr id="1" xr6:uid="{00000000-0010-0000-A704-000001000000}" uniqueName="Other_Line_Description3">
      <xmlPr mapId="1" xpath="/FinancialUpdate8609/FinancialUpdate8609_Construction_Financing_Summary/Other_Line_Description3" xmlDataType="string"/>
    </xmlCellPr>
  </singleXmlCell>
  <singleXmlCell id="603" xr6:uid="{A4218C01-FF7F-40AD-861C-A4A12CF738E6}" r="CO13" connectionId="1">
    <xmlCellPr id="1" xr6:uid="{00000000-0010-0000-A904-000001000000}" uniqueName="Other_Line_Description4">
      <xmlPr mapId="1" xpath="/FinancialUpdate8609/FinancialUpdate8609_Construction_Financing_Summary/Other_Line_Description4" xmlDataType="string"/>
    </xmlCellPr>
  </singleXmlCell>
  <singleXmlCell id="604" xr6:uid="{44C856F7-9B00-446A-AF2A-CA7DADD9AE0B}" r="CO14" connectionId="1">
    <xmlCellPr id="1" xr6:uid="{00000000-0010-0000-AB04-000001000000}" uniqueName="Other_Line_Description5">
      <xmlPr mapId="1" xpath="/FinancialUpdate8609/FinancialUpdate8609_Construction_Financing_Summary/Other_Line_Description5" xmlDataType="string"/>
    </xmlCellPr>
  </singleXmlCell>
  <singleXmlCell id="605" xr6:uid="{43BD6AD7-D162-48D2-A1CA-3D7B1AC675A6}" r="CQ10" connectionId="1">
    <xmlCellPr id="1" xr6:uid="{00000000-0010-0000-AD04-000001000000}" uniqueName="Other_Financing_Amount1">
      <xmlPr mapId="1" xpath="/FinancialUpdate8609/FinancialUpdate8609_Construction_Financing_Summary/Other_Financing_Amount1" xmlDataType="string"/>
    </xmlCellPr>
  </singleXmlCell>
  <singleXmlCell id="606" xr6:uid="{DE90A953-5845-4A55-B402-E835730FAE9B}" r="CQ11" connectionId="1">
    <xmlCellPr id="1" xr6:uid="{00000000-0010-0000-AF04-000001000000}" uniqueName="Other_Financing_Amount2">
      <xmlPr mapId="1" xpath="/FinancialUpdate8609/FinancialUpdate8609_Construction_Financing_Summary/Other_Financing_Amount2" xmlDataType="string"/>
    </xmlCellPr>
  </singleXmlCell>
  <singleXmlCell id="607" xr6:uid="{FDE72614-02C2-4ACF-9F4E-C05184325C55}" r="CQ12" connectionId="1">
    <xmlCellPr id="1" xr6:uid="{00000000-0010-0000-B104-000001000000}" uniqueName="Other_Financing_Amount3">
      <xmlPr mapId="1" xpath="/FinancialUpdate8609/FinancialUpdate8609_Construction_Financing_Summary/Other_Financing_Amount3" xmlDataType="string"/>
    </xmlCellPr>
  </singleXmlCell>
  <singleXmlCell id="608" xr6:uid="{C902BAC3-9486-42F7-818C-A8EEA95F07A5}" r="CQ13" connectionId="1">
    <xmlCellPr id="1" xr6:uid="{00000000-0010-0000-B304-000001000000}" uniqueName="Other_Financing_Amount4">
      <xmlPr mapId="1" xpath="/FinancialUpdate8609/FinancialUpdate8609_Construction_Financing_Summary/Other_Financing_Amount4" xmlDataType="string"/>
    </xmlCellPr>
  </singleXmlCell>
  <singleXmlCell id="609" xr6:uid="{DFD2AD4F-9811-4845-9BCA-7287EAE4613C}" r="CQ14" connectionId="1">
    <xmlCellPr id="1" xr6:uid="{00000000-0010-0000-B504-000001000000}" uniqueName="Other_Financing_Amount5">
      <xmlPr mapId="1" xpath="/FinancialUpdate8609/FinancialUpdate8609_Construction_Financing_Summary/Other_Financing_Amount5" xmlDataType="string"/>
    </xmlCellPr>
  </singleXmlCell>
  <singleXmlCell id="610" xr6:uid="{EAB0E1E0-DA05-4C0B-8988-69142732F195}" r="CQ15" connectionId="1">
    <xmlCellPr id="1" xr6:uid="{00000000-0010-0000-B704-000001000000}" uniqueName="Total_Construction_Financing">
      <xmlPr mapId="1" xpath="/FinancialUpdate8609/FinancialUpdate8609_Construction_Financing_Summary/Total_Construction_Financing" xmlDataType="string"/>
    </xmlCellPr>
  </singleXmlCell>
  <singleXmlCell id="611" xr6:uid="{951A7196-8549-4431-97F2-FB0136957707}" r="CQ17" connectionId="1">
    <xmlCellPr id="1" xr6:uid="{00000000-0010-0000-B904-000001000000}" uniqueName="ApplicationNumber">
      <xmlPr mapId="1" xpath="/FinancialUpdate8609/FinancialUpdate8609_Permanent_Financing_Summary/ApplicationNumber" xmlDataType="string"/>
    </xmlCellPr>
  </singleXmlCell>
  <singleXmlCell id="613" xr6:uid="{EEA0A244-7F01-420A-9C7D-C96CB4F8F124}" r="CQ21" connectionId="1">
    <xmlCellPr id="1" xr6:uid="{00000000-0010-0000-BB04-000001000000}" uniqueName="HPD_Loan">
      <xmlPr mapId="1" xpath="/FinancialUpdate8609/FinancialUpdate8609_Permanent_Financing_Summary/HPD_Loan" xmlDataType="string"/>
    </xmlCellPr>
  </singleXmlCell>
  <singleXmlCell id="614" xr6:uid="{BD3BB1B1-F4F9-4BCD-B1F1-FA179017A7FD}" r="CQ22" connectionId="1">
    <xmlCellPr id="1" xr6:uid="{00000000-0010-0000-BD04-000001000000}" uniqueName="HDC_Tax_Exempt_Bonds">
      <xmlPr mapId="1" xpath="/FinancialUpdate8609/FinancialUpdate8609_Permanent_Financing_Summary/HDC_Tax_Exempt_Bonds" xmlDataType="string"/>
    </xmlCellPr>
  </singleXmlCell>
  <singleXmlCell id="615" xr6:uid="{B74CA5B5-DB76-4457-BDCC-6FE2763FD9D9}" r="CQ23" connectionId="1">
    <xmlCellPr id="1" xr6:uid="{00000000-0010-0000-BF04-000001000000}" uniqueName="HDC_Loan">
      <xmlPr mapId="1" xpath="/FinancialUpdate8609/FinancialUpdate8609_Permanent_Financing_Summary/HDC_Loan" xmlDataType="string"/>
    </xmlCellPr>
  </singleXmlCell>
  <singleXmlCell id="616" xr6:uid="{F06DB1B5-F6A9-424A-B962-976FAF569D94}" r="CQ24" connectionId="1">
    <xmlCellPr id="1" xr6:uid="{00000000-0010-0000-C104-000001000000}" uniqueName="Deferred_Developer_Fee">
      <xmlPr mapId="1" xpath="/FinancialUpdate8609/FinancialUpdate8609_Permanent_Financing_Summary/Deferred_Developer_Fee" xmlDataType="string"/>
    </xmlCellPr>
  </singleXmlCell>
  <singleXmlCell id="617" xr6:uid="{C59FD40E-57E8-4983-9FFE-842B8DAD9D85}" r="CO25" connectionId="1">
    <xmlCellPr id="1" xr6:uid="{00000000-0010-0000-C304-000001000000}" uniqueName="Other_Line_Description1">
      <xmlPr mapId="1" xpath="/FinancialUpdate8609/FinancialUpdate8609_Permanent_Financing_Summary/Other_Line_Description1" xmlDataType="string"/>
    </xmlCellPr>
  </singleXmlCell>
  <singleXmlCell id="618" xr6:uid="{13AF2430-7711-4053-9718-0448BEF75FE5}" r="CO26" connectionId="1">
    <xmlCellPr id="1" xr6:uid="{00000000-0010-0000-C504-000001000000}" uniqueName="Other_Line_Description2">
      <xmlPr mapId="1" xpath="/FinancialUpdate8609/FinancialUpdate8609_Permanent_Financing_Summary/Other_Line_Description2" xmlDataType="string"/>
    </xmlCellPr>
  </singleXmlCell>
  <singleXmlCell id="619" xr6:uid="{83FE9F2F-069B-44FD-A270-7638DDF18BAA}" r="CO27" connectionId="1">
    <xmlCellPr id="1" xr6:uid="{00000000-0010-0000-C704-000001000000}" uniqueName="Other_Line_Description3">
      <xmlPr mapId="1" xpath="/FinancialUpdate8609/FinancialUpdate8609_Permanent_Financing_Summary/Other_Line_Description3" xmlDataType="string"/>
    </xmlCellPr>
  </singleXmlCell>
  <singleXmlCell id="620" xr6:uid="{57E638AF-BD94-4D56-A2CF-9D455A0E2035}" r="CO28" connectionId="1">
    <xmlCellPr id="1" xr6:uid="{00000000-0010-0000-C904-000001000000}" uniqueName="Other_Line_Description4">
      <xmlPr mapId="1" xpath="/FinancialUpdate8609/FinancialUpdate8609_Permanent_Financing_Summary/Other_Line_Description4" xmlDataType="string"/>
    </xmlCellPr>
  </singleXmlCell>
  <singleXmlCell id="621" xr6:uid="{B3D42F66-769D-45B6-8C2A-ACA6CF8B9F42}" r="CO29" connectionId="1">
    <xmlCellPr id="1" xr6:uid="{00000000-0010-0000-CB04-000001000000}" uniqueName="Other_Line_Description5">
      <xmlPr mapId="1" xpath="/FinancialUpdate8609/FinancialUpdate8609_Permanent_Financing_Summary/Other_Line_Description5" xmlDataType="string"/>
    </xmlCellPr>
  </singleXmlCell>
  <singleXmlCell id="622" xr6:uid="{D0FD46E9-7B6F-46CA-A9A7-7E580D129869}" r="CQ25" connectionId="1">
    <xmlCellPr id="1" xr6:uid="{00000000-0010-0000-CD04-000001000000}" uniqueName="Other_Financing_Amount1">
      <xmlPr mapId="1" xpath="/FinancialUpdate8609/FinancialUpdate8609_Permanent_Financing_Summary/Other_Financing_Amount1" xmlDataType="string"/>
    </xmlCellPr>
  </singleXmlCell>
  <singleXmlCell id="623" xr6:uid="{1EDD7FE4-5C5A-4298-BD15-5392C8C74A65}" r="CQ26" connectionId="1">
    <xmlCellPr id="1" xr6:uid="{00000000-0010-0000-CF04-000001000000}" uniqueName="Other_Financing_Amount2">
      <xmlPr mapId="1" xpath="/FinancialUpdate8609/FinancialUpdate8609_Permanent_Financing_Summary/Other_Financing_Amount2" xmlDataType="string"/>
    </xmlCellPr>
  </singleXmlCell>
  <singleXmlCell id="624" xr6:uid="{64B42632-98BF-476E-AE77-7FCEFD7861F4}" r="CQ27" connectionId="1">
    <xmlCellPr id="1" xr6:uid="{00000000-0010-0000-D104-000001000000}" uniqueName="Other_Financing_Amount3">
      <xmlPr mapId="1" xpath="/FinancialUpdate8609/FinancialUpdate8609_Permanent_Financing_Summary/Other_Financing_Amount3" xmlDataType="string"/>
    </xmlCellPr>
  </singleXmlCell>
  <singleXmlCell id="625" xr6:uid="{49D780CB-8A2B-474A-A286-1C85B48EE8D0}" r="CQ28" connectionId="1">
    <xmlCellPr id="1" xr6:uid="{00000000-0010-0000-D304-000001000000}" uniqueName="Other_Financing_Amount4">
      <xmlPr mapId="1" xpath="/FinancialUpdate8609/FinancialUpdate8609_Permanent_Financing_Summary/Other_Financing_Amount4" xmlDataType="string"/>
    </xmlCellPr>
  </singleXmlCell>
  <singleXmlCell id="626" xr6:uid="{B76DFFDC-114C-4718-AD0C-92811D00C0A5}" r="CQ29" connectionId="1">
    <xmlCellPr id="1" xr6:uid="{00000000-0010-0000-D504-000001000000}" uniqueName="Other_Financing_Amount5">
      <xmlPr mapId="1" xpath="/FinancialUpdate8609/FinancialUpdate8609_Permanent_Financing_Summary/Other_Financing_Amount5" xmlDataType="string"/>
    </xmlCellPr>
  </singleXmlCell>
  <singleXmlCell id="627" xr6:uid="{3C813F85-784A-43D4-91EA-A82A0F516541}" r="CQ30" connectionId="1">
    <xmlCellPr id="1" xr6:uid="{00000000-0010-0000-D704-000001000000}" uniqueName="Total_Permanent_Financing">
      <xmlPr mapId="1" xpath="/FinancialUpdate8609/FinancialUpdate8609_Permanent_Financing_Summary/Total_Permanent_Financing" xmlDataType="string"/>
    </xmlCellPr>
  </singleXmlCell>
  <singleXmlCell id="628" xr6:uid="{91237E63-071D-4281-9BF7-6AA370AE53CE}" r="CQ50" connectionId="1">
    <xmlCellPr id="1" xr6:uid="{00000000-0010-0000-D904-000001000000}" uniqueName="ApplicationNumber">
      <xmlPr mapId="1" xpath="/FinancialUpdate8609/FinancialUpdate8609_Construction_Financing_Bldg1/ApplicationNumber" xmlDataType="string"/>
    </xmlCellPr>
  </singleXmlCell>
  <singleXmlCell id="629" xr6:uid="{6B57089A-AC3F-4AE5-B37D-6EF18DDBBF17}" r="CQ51" connectionId="1">
    <xmlCellPr id="1" xr6:uid="{00000000-0010-0000-DB04-000001000000}" uniqueName="BIN">
      <xmlPr mapId="1" xpath="/FinancialUpdate8609/FinancialUpdate8609_Construction_Financing_Bldg1/BIN" xmlDataType="string"/>
    </xmlCellPr>
  </singleXmlCell>
  <singleXmlCell id="630" xr6:uid="{66064134-B302-45D1-A2DD-2B6FD0728CC6}" r="CQ54" connectionId="1">
    <xmlCellPr id="1" xr6:uid="{00000000-0010-0000-DD04-000001000000}" uniqueName="HPD_Loan">
      <xmlPr mapId="1" xpath="/FinancialUpdate8609/FinancialUpdate8609_Construction_Financing_Bldg1/HPD_Loan" xmlDataType="string"/>
    </xmlCellPr>
  </singleXmlCell>
  <singleXmlCell id="631" xr6:uid="{0A694155-F441-4044-8AED-FD86259E9412}" r="CQ55" connectionId="1">
    <xmlCellPr id="1" xr6:uid="{00000000-0010-0000-DF04-000001000000}" uniqueName="HDC_Tax_Exempt_Bonds">
      <xmlPr mapId="1" xpath="/FinancialUpdate8609/FinancialUpdate8609_Construction_Financing_Bldg1/HDC_Tax_Exempt_Bonds" xmlDataType="string"/>
    </xmlCellPr>
  </singleXmlCell>
  <singleXmlCell id="632" xr6:uid="{6E9AE8DA-4F5A-4A71-8930-17DBE2CD2D0B}" r="CQ56" connectionId="1">
    <xmlCellPr id="1" xr6:uid="{00000000-0010-0000-E104-000001000000}" uniqueName="HDC_Loan">
      <xmlPr mapId="1" xpath="/FinancialUpdate8609/FinancialUpdate8609_Construction_Financing_Bldg1/HDC_Loan" xmlDataType="string"/>
    </xmlCellPr>
  </singleXmlCell>
  <singleXmlCell id="633" xr6:uid="{E0CA99B3-D903-4750-B140-476F57EADB34}" r="CQ57" connectionId="1">
    <xmlCellPr id="1" xr6:uid="{00000000-0010-0000-E304-000001000000}" uniqueName="Deferred_Developer_Fee">
      <xmlPr mapId="1" xpath="/FinancialUpdate8609/FinancialUpdate8609_Construction_Financing_Bldg1/Deferred_Developer_Fee" xmlDataType="string"/>
    </xmlCellPr>
  </singleXmlCell>
  <singleXmlCell id="639" xr6:uid="{3CF48FF9-EADB-4E2A-908B-63FA041E2873}" r="CO58" connectionId="1">
    <xmlCellPr id="1" xr6:uid="{00000000-0010-0000-E504-000001000000}" uniqueName="Other_Line_Description1">
      <xmlPr mapId="1" xpath="/FinancialUpdate8609/FinancialUpdate8609_Construction_Financing_Bldg1/Other_Line_Description1" xmlDataType="string"/>
    </xmlCellPr>
  </singleXmlCell>
  <singleXmlCell id="640" xr6:uid="{97431595-0D2D-42E5-97CB-4EC2A96E16A3}" r="CO59" connectionId="1">
    <xmlCellPr id="1" xr6:uid="{00000000-0010-0000-E704-000001000000}" uniqueName="Other_Line_Description2">
      <xmlPr mapId="1" xpath="/FinancialUpdate8609/FinancialUpdate8609_Construction_Financing_Bldg1/Other_Line_Description2" xmlDataType="string"/>
    </xmlCellPr>
  </singleXmlCell>
  <singleXmlCell id="641" xr6:uid="{99FC02C2-4EA3-448D-938E-A7030B4431D6}" r="CO60" connectionId="1">
    <xmlCellPr id="1" xr6:uid="{00000000-0010-0000-E904-000001000000}" uniqueName="Other_Line_Description3">
      <xmlPr mapId="1" xpath="/FinancialUpdate8609/FinancialUpdate8609_Construction_Financing_Bldg1/Other_Line_Description3" xmlDataType="string"/>
    </xmlCellPr>
  </singleXmlCell>
  <singleXmlCell id="642" xr6:uid="{8B156EC2-4670-49E0-8F8F-915C273166BF}" r="CO61" connectionId="1">
    <xmlCellPr id="1" xr6:uid="{00000000-0010-0000-EB04-000001000000}" uniqueName="Other_Line_Description4">
      <xmlPr mapId="1" xpath="/FinancialUpdate8609/FinancialUpdate8609_Construction_Financing_Bldg1/Other_Line_Description4" xmlDataType="string"/>
    </xmlCellPr>
  </singleXmlCell>
  <singleXmlCell id="643" xr6:uid="{C42DDB92-EF2D-4377-AE20-CA979BC9C8CE}" r="CO62" connectionId="1">
    <xmlCellPr id="1" xr6:uid="{00000000-0010-0000-ED04-000001000000}" uniqueName="Other_Line_Description5">
      <xmlPr mapId="1" xpath="/FinancialUpdate8609/FinancialUpdate8609_Construction_Financing_Bldg1/Other_Line_Description5" xmlDataType="string"/>
    </xmlCellPr>
  </singleXmlCell>
  <singleXmlCell id="644" xr6:uid="{BA1FAD20-5C19-4E64-95F9-A3517A98F985}" r="CQ58" connectionId="1">
    <xmlCellPr id="1" xr6:uid="{00000000-0010-0000-EF04-000001000000}" uniqueName="Other_Financing_Amount1">
      <xmlPr mapId="1" xpath="/FinancialUpdate8609/FinancialUpdate8609_Construction_Financing_Bldg1/Other_Financing_Amount1" xmlDataType="string"/>
    </xmlCellPr>
  </singleXmlCell>
  <singleXmlCell id="645" xr6:uid="{1FCBCC46-58DB-46F5-BA6F-0097F4CFFE62}" r="CQ59" connectionId="1">
    <xmlCellPr id="1" xr6:uid="{00000000-0010-0000-F104-000001000000}" uniqueName="Other_Financing_Amount2">
      <xmlPr mapId="1" xpath="/FinancialUpdate8609/FinancialUpdate8609_Construction_Financing_Bldg1/Other_Financing_Amount2" xmlDataType="string"/>
    </xmlCellPr>
  </singleXmlCell>
  <singleXmlCell id="646" xr6:uid="{733E7A58-9F9C-4902-828D-BB9D56570729}" r="CQ60" connectionId="1">
    <xmlCellPr id="1" xr6:uid="{00000000-0010-0000-F304-000001000000}" uniqueName="Other_Financing_Amount3">
      <xmlPr mapId="1" xpath="/FinancialUpdate8609/FinancialUpdate8609_Construction_Financing_Bldg1/Other_Financing_Amount3" xmlDataType="string"/>
    </xmlCellPr>
  </singleXmlCell>
  <singleXmlCell id="647" xr6:uid="{714AF7E9-2F32-4CD0-B350-D40BFA71ABA7}" r="CQ61" connectionId="1">
    <xmlCellPr id="1" xr6:uid="{00000000-0010-0000-F504-000001000000}" uniqueName="Other_Financing_Amount4">
      <xmlPr mapId="1" xpath="/FinancialUpdate8609/FinancialUpdate8609_Construction_Financing_Bldg1/Other_Financing_Amount4" xmlDataType="string"/>
    </xmlCellPr>
  </singleXmlCell>
  <singleXmlCell id="648" xr6:uid="{603DC93E-FC98-40A6-9B59-69232BDD5CD3}" r="CQ62" connectionId="1">
    <xmlCellPr id="1" xr6:uid="{00000000-0010-0000-F704-000001000000}" uniqueName="Other_Financing_Amount5">
      <xmlPr mapId="1" xpath="/FinancialUpdate8609/FinancialUpdate8609_Construction_Financing_Bldg1/Other_Financing_Amount5" xmlDataType="string"/>
    </xmlCellPr>
  </singleXmlCell>
  <singleXmlCell id="649" xr6:uid="{FD75E456-198A-43A7-B032-CF2CE95113FF}" r="CQ63" connectionId="1">
    <xmlCellPr id="1" xr6:uid="{00000000-0010-0000-F904-000001000000}" uniqueName="Total_Construction_Financing">
      <xmlPr mapId="1" xpath="/FinancialUpdate8609/FinancialUpdate8609_Construction_Financing_Bldg1/Total_Construction_Financing" xmlDataType="string"/>
    </xmlCellPr>
  </singleXmlCell>
  <singleXmlCell id="650" xr6:uid="{03A0B594-2383-45E6-825A-A1E727C689C9}" r="CQ65" connectionId="1">
    <xmlCellPr id="1" xr6:uid="{00000000-0010-0000-FB04-000001000000}" uniqueName="ApplicationNumber">
      <xmlPr mapId="1" xpath="/FinancialUpdate8609/FinancialUpdate8609_Permanent_Financing_Bldg1/ApplicationNumber" xmlDataType="string"/>
    </xmlCellPr>
  </singleXmlCell>
  <singleXmlCell id="651" xr6:uid="{99A69958-DE0F-40EE-8014-1F9B5B91FEB6}" r="CQ66" connectionId="1">
    <xmlCellPr id="1" xr6:uid="{00000000-0010-0000-FD04-000001000000}" uniqueName="BIN">
      <xmlPr mapId="1" xpath="/FinancialUpdate8609/FinancialUpdate8609_Permanent_Financing_Bldg1/BIN" xmlDataType="string"/>
    </xmlCellPr>
  </singleXmlCell>
  <singleXmlCell id="652" xr6:uid="{B9B3CCBD-C243-498F-B6C7-1BDF295EB1E6}" r="CQ69" connectionId="1">
    <xmlCellPr id="1" xr6:uid="{00000000-0010-0000-FF04-000001000000}" uniqueName="HPD_Loan">
      <xmlPr mapId="1" xpath="/FinancialUpdate8609/FinancialUpdate8609_Permanent_Financing_Bldg1/HPD_Loan" xmlDataType="string"/>
    </xmlCellPr>
  </singleXmlCell>
  <singleXmlCell id="653" xr6:uid="{DE3DFC9E-D55F-4046-BD89-43906A6B9EAA}" r="CQ70" connectionId="1">
    <xmlCellPr id="1" xr6:uid="{00000000-0010-0000-0105-000001000000}" uniqueName="HDC_Tax_Exempt_Bonds">
      <xmlPr mapId="1" xpath="/FinancialUpdate8609/FinancialUpdate8609_Permanent_Financing_Bldg1/HDC_Tax_Exempt_Bonds" xmlDataType="string"/>
    </xmlCellPr>
  </singleXmlCell>
  <singleXmlCell id="654" xr6:uid="{FE6B2C8D-68EE-444F-9AE3-3DB56451D220}" r="CQ71" connectionId="1">
    <xmlCellPr id="1" xr6:uid="{00000000-0010-0000-0305-000001000000}" uniqueName="HDC_Loan">
      <xmlPr mapId="1" xpath="/FinancialUpdate8609/FinancialUpdate8609_Permanent_Financing_Bldg1/HDC_Loan" xmlDataType="string"/>
    </xmlCellPr>
  </singleXmlCell>
  <singleXmlCell id="655" xr6:uid="{134DF9D4-A072-4014-9FE3-844A1B4BB0C2}" r="CQ72" connectionId="1">
    <xmlCellPr id="1" xr6:uid="{00000000-0010-0000-0505-000001000000}" uniqueName="Deferred_Developer_Fee">
      <xmlPr mapId="1" xpath="/FinancialUpdate8609/FinancialUpdate8609_Permanent_Financing_Bldg1/Deferred_Developer_Fee" xmlDataType="string"/>
    </xmlCellPr>
  </singleXmlCell>
  <singleXmlCell id="656" xr6:uid="{7EA5B52E-06E7-4C47-9894-C9F415794031}" r="CO73" connectionId="1">
    <xmlCellPr id="1" xr6:uid="{00000000-0010-0000-0705-000001000000}" uniqueName="Other_Line_Description1">
      <xmlPr mapId="1" xpath="/FinancialUpdate8609/FinancialUpdate8609_Permanent_Financing_Bldg1/Other_Line_Description1" xmlDataType="string"/>
    </xmlCellPr>
  </singleXmlCell>
  <singleXmlCell id="657" xr6:uid="{EE938CD0-AD85-4870-ABB1-AE55DEEBED50}" r="CO74" connectionId="1">
    <xmlCellPr id="1" xr6:uid="{00000000-0010-0000-0905-000001000000}" uniqueName="Other_Line_Description2">
      <xmlPr mapId="1" xpath="/FinancialUpdate8609/FinancialUpdate8609_Permanent_Financing_Bldg1/Other_Line_Description2" xmlDataType="string"/>
    </xmlCellPr>
  </singleXmlCell>
  <singleXmlCell id="658" xr6:uid="{3C5962EF-E63A-416C-B829-02BCF595FAFA}" r="CO75" connectionId="1">
    <xmlCellPr id="1" xr6:uid="{00000000-0010-0000-0B05-000001000000}" uniqueName="Other_Line_Description3">
      <xmlPr mapId="1" xpath="/FinancialUpdate8609/FinancialUpdate8609_Permanent_Financing_Bldg1/Other_Line_Description3" xmlDataType="string"/>
    </xmlCellPr>
  </singleXmlCell>
  <singleXmlCell id="659" xr6:uid="{9B9C8096-D265-4B29-A19D-4F25E9AA4910}" r="CO76" connectionId="1">
    <xmlCellPr id="1" xr6:uid="{00000000-0010-0000-0D05-000001000000}" uniqueName="Other_Line_Description4">
      <xmlPr mapId="1" xpath="/FinancialUpdate8609/FinancialUpdate8609_Permanent_Financing_Bldg1/Other_Line_Description4" xmlDataType="string"/>
    </xmlCellPr>
  </singleXmlCell>
  <singleXmlCell id="660" xr6:uid="{F5451E94-C80B-474B-BEF3-EDBB6179A45F}" r="CO77" connectionId="1">
    <xmlCellPr id="1" xr6:uid="{00000000-0010-0000-0F05-000001000000}" uniqueName="Other_Line_Description5">
      <xmlPr mapId="1" xpath="/FinancialUpdate8609/FinancialUpdate8609_Permanent_Financing_Bldg1/Other_Line_Description5" xmlDataType="string"/>
    </xmlCellPr>
  </singleXmlCell>
  <singleXmlCell id="661" xr6:uid="{D777A07E-A8A9-413E-BC42-0DBC27F7987D}" r="CQ73" connectionId="1">
    <xmlCellPr id="1" xr6:uid="{00000000-0010-0000-1105-000001000000}" uniqueName="Other_Financing_Amount1">
      <xmlPr mapId="1" xpath="/FinancialUpdate8609/FinancialUpdate8609_Permanent_Financing_Bldg1/Other_Financing_Amount1" xmlDataType="string"/>
    </xmlCellPr>
  </singleXmlCell>
  <singleXmlCell id="662" xr6:uid="{BF16ED23-084D-40B0-A384-B629950F67A3}" r="CQ74" connectionId="1">
    <xmlCellPr id="1" xr6:uid="{00000000-0010-0000-1305-000001000000}" uniqueName="Other_Financing_Amount2">
      <xmlPr mapId="1" xpath="/FinancialUpdate8609/FinancialUpdate8609_Permanent_Financing_Bldg1/Other_Financing_Amount2" xmlDataType="string"/>
    </xmlCellPr>
  </singleXmlCell>
  <singleXmlCell id="663" xr6:uid="{290B0270-0F0B-4858-A0DA-5CCCA7D92DB5}" r="CQ75" connectionId="1">
    <xmlCellPr id="1" xr6:uid="{00000000-0010-0000-1505-000001000000}" uniqueName="Other_Financing_Amount3">
      <xmlPr mapId="1" xpath="/FinancialUpdate8609/FinancialUpdate8609_Permanent_Financing_Bldg1/Other_Financing_Amount3" xmlDataType="string"/>
    </xmlCellPr>
  </singleXmlCell>
  <singleXmlCell id="664" xr6:uid="{F2489709-ED65-4178-8181-774E857C5CF4}" r="CQ76" connectionId="1">
    <xmlCellPr id="1" xr6:uid="{00000000-0010-0000-1705-000001000000}" uniqueName="Other_Financing_Amount4">
      <xmlPr mapId="1" xpath="/FinancialUpdate8609/FinancialUpdate8609_Permanent_Financing_Bldg1/Other_Financing_Amount4" xmlDataType="string"/>
    </xmlCellPr>
  </singleXmlCell>
  <singleXmlCell id="665" xr6:uid="{1889D78A-9BEE-40E0-8651-B72D3931ACDA}" r="CQ77" connectionId="1">
    <xmlCellPr id="1" xr6:uid="{00000000-0010-0000-1905-000001000000}" uniqueName="Other_Financing_Amount5">
      <xmlPr mapId="1" xpath="/FinancialUpdate8609/FinancialUpdate8609_Permanent_Financing_Bldg1/Other_Financing_Amount5" xmlDataType="string"/>
    </xmlCellPr>
  </singleXmlCell>
  <singleXmlCell id="666" xr6:uid="{E398A86F-5A2F-4F9C-A0F8-F22ECD934AFC}" r="CQ78" connectionId="1">
    <xmlCellPr id="1" xr6:uid="{00000000-0010-0000-1B05-000001000000}" uniqueName="Total_Permanent_Financing">
      <xmlPr mapId="1" xpath="/FinancialUpdate8609/FinancialUpdate8609_Permanent_Financing_Bldg1/Total_Permanent_Financing" xmlDataType="string"/>
    </xmlCellPr>
  </singleXmlCell>
  <singleXmlCell id="667" xr6:uid="{315829B7-FBBC-483B-ABF5-00B722AD56A7}" r="CQ98" connectionId="1">
    <xmlCellPr id="1" xr6:uid="{00000000-0010-0000-1D05-000001000000}" uniqueName="ApplicationNumber">
      <xmlPr mapId="1" xpath="/FinancialUpdate8609/FinancialUpdate8609_Construction_Financing_Bldg2/ApplicationNumber" xmlDataType="string"/>
    </xmlCellPr>
  </singleXmlCell>
  <singleXmlCell id="668" xr6:uid="{389CA40F-6E57-4956-9BB1-E5A30189B19C}" r="CQ99" connectionId="1">
    <xmlCellPr id="1" xr6:uid="{00000000-0010-0000-1F05-000001000000}" uniqueName="BIN">
      <xmlPr mapId="1" xpath="/FinancialUpdate8609/FinancialUpdate8609_Construction_Financing_Bldg2/BIN" xmlDataType="string"/>
    </xmlCellPr>
  </singleXmlCell>
  <singleXmlCell id="669" xr6:uid="{84870A56-24AB-42CF-A853-7BF226E2B6CE}" r="CQ102" connectionId="1">
    <xmlCellPr id="1" xr6:uid="{00000000-0010-0000-2105-000001000000}" uniqueName="HPD_Loan">
      <xmlPr mapId="1" xpath="/FinancialUpdate8609/FinancialUpdate8609_Construction_Financing_Bldg2/HPD_Loan" xmlDataType="string"/>
    </xmlCellPr>
  </singleXmlCell>
  <singleXmlCell id="670" xr6:uid="{8CD4A34D-D29B-43E4-8750-9DD97BF71D2C}" r="CQ103" connectionId="1">
    <xmlCellPr id="1" xr6:uid="{00000000-0010-0000-2305-000001000000}" uniqueName="HDC_Tax_Exempt_Bonds">
      <xmlPr mapId="1" xpath="/FinancialUpdate8609/FinancialUpdate8609_Construction_Financing_Bldg2/HDC_Tax_Exempt_Bonds" xmlDataType="string"/>
    </xmlCellPr>
  </singleXmlCell>
  <singleXmlCell id="671" xr6:uid="{3CB80C6B-4938-4949-B85E-8A8D0CB7EE0F}" r="CQ104" connectionId="1">
    <xmlCellPr id="1" xr6:uid="{00000000-0010-0000-2505-000001000000}" uniqueName="HDC_Loan">
      <xmlPr mapId="1" xpath="/FinancialUpdate8609/FinancialUpdate8609_Construction_Financing_Bldg2/HDC_Loan" xmlDataType="string"/>
    </xmlCellPr>
  </singleXmlCell>
  <singleXmlCell id="672" xr6:uid="{BBFAAFD6-BB27-45C2-BBB9-2D37866E3740}" r="CQ105" connectionId="1">
    <xmlCellPr id="1" xr6:uid="{00000000-0010-0000-2705-000001000000}" uniqueName="Deferred_Developer_Fee">
      <xmlPr mapId="1" xpath="/FinancialUpdate8609/FinancialUpdate8609_Construction_Financing_Bldg2/Deferred_Developer_Fee" xmlDataType="string"/>
    </xmlCellPr>
  </singleXmlCell>
  <singleXmlCell id="673" xr6:uid="{6CF18929-711D-434B-A601-93E061519671}" r="CO106" connectionId="1">
    <xmlCellPr id="1" xr6:uid="{00000000-0010-0000-2905-000001000000}" uniqueName="Other_Line_Description1">
      <xmlPr mapId="1" xpath="/FinancialUpdate8609/FinancialUpdate8609_Construction_Financing_Bldg2/Other_Line_Description1" xmlDataType="string"/>
    </xmlCellPr>
  </singleXmlCell>
  <singleXmlCell id="674" xr6:uid="{4C197D66-F1AC-417C-BD7D-D56173916AA2}" r="CO107" connectionId="1">
    <xmlCellPr id="1" xr6:uid="{00000000-0010-0000-2B05-000001000000}" uniqueName="Other_Line_Description2">
      <xmlPr mapId="1" xpath="/FinancialUpdate8609/FinancialUpdate8609_Construction_Financing_Bldg2/Other_Line_Description2" xmlDataType="string"/>
    </xmlCellPr>
  </singleXmlCell>
  <singleXmlCell id="675" xr6:uid="{2C163622-E1AB-4486-8DFD-619CD68E89F5}" r="CO108" connectionId="1">
    <xmlCellPr id="1" xr6:uid="{00000000-0010-0000-2D05-000001000000}" uniqueName="Other_Line_Description3">
      <xmlPr mapId="1" xpath="/FinancialUpdate8609/FinancialUpdate8609_Construction_Financing_Bldg2/Other_Line_Description3" xmlDataType="string"/>
    </xmlCellPr>
  </singleXmlCell>
  <singleXmlCell id="676" xr6:uid="{E08497C5-628C-4A22-B8EA-5273CFF3ECEB}" r="CO109" connectionId="1">
    <xmlCellPr id="1" xr6:uid="{00000000-0010-0000-2F05-000001000000}" uniqueName="Other_Line_Description4">
      <xmlPr mapId="1" xpath="/FinancialUpdate8609/FinancialUpdate8609_Construction_Financing_Bldg2/Other_Line_Description4" xmlDataType="string"/>
    </xmlCellPr>
  </singleXmlCell>
  <singleXmlCell id="677" xr6:uid="{55F1E136-3C23-4FB2-BDBE-A1EB0664847D}" r="CO110" connectionId="1">
    <xmlCellPr id="1" xr6:uid="{00000000-0010-0000-3105-000001000000}" uniqueName="Other_Line_Description5">
      <xmlPr mapId="1" xpath="/FinancialUpdate8609/FinancialUpdate8609_Construction_Financing_Bldg2/Other_Line_Description5" xmlDataType="string"/>
    </xmlCellPr>
  </singleXmlCell>
  <singleXmlCell id="678" xr6:uid="{FE44920F-F83C-4FD7-8177-BEEDE643CB36}" r="CQ106" connectionId="1">
    <xmlCellPr id="1" xr6:uid="{00000000-0010-0000-3305-000001000000}" uniqueName="Other_Financing_Amount1">
      <xmlPr mapId="1" xpath="/FinancialUpdate8609/FinancialUpdate8609_Construction_Financing_Bldg2/Other_Financing_Amount1" xmlDataType="string"/>
    </xmlCellPr>
  </singleXmlCell>
  <singleXmlCell id="679" xr6:uid="{A72FC72D-9D52-4FF0-A8E7-31B1BB81B844}" r="CQ107" connectionId="1">
    <xmlCellPr id="1" xr6:uid="{00000000-0010-0000-3505-000001000000}" uniqueName="Other_Financing_Amount2">
      <xmlPr mapId="1" xpath="/FinancialUpdate8609/FinancialUpdate8609_Construction_Financing_Bldg2/Other_Financing_Amount2" xmlDataType="string"/>
    </xmlCellPr>
  </singleXmlCell>
  <singleXmlCell id="680" xr6:uid="{CEEAE143-C53D-4E2E-B2D0-310F2867FA81}" r="CQ108" connectionId="1">
    <xmlCellPr id="1" xr6:uid="{00000000-0010-0000-3705-000001000000}" uniqueName="Other_Financing_Amount3">
      <xmlPr mapId="1" xpath="/FinancialUpdate8609/FinancialUpdate8609_Construction_Financing_Bldg2/Other_Financing_Amount3" xmlDataType="string"/>
    </xmlCellPr>
  </singleXmlCell>
  <singleXmlCell id="681" xr6:uid="{9CE70236-4B47-48C3-A6D5-70146310C293}" r="CQ109" connectionId="1">
    <xmlCellPr id="1" xr6:uid="{00000000-0010-0000-3905-000001000000}" uniqueName="Other_Financing_Amount4">
      <xmlPr mapId="1" xpath="/FinancialUpdate8609/FinancialUpdate8609_Construction_Financing_Bldg2/Other_Financing_Amount4" xmlDataType="string"/>
    </xmlCellPr>
  </singleXmlCell>
  <singleXmlCell id="682" xr6:uid="{35CADDCD-0325-4E9D-ADF8-07C46E642B18}" r="CQ110" connectionId="1">
    <xmlCellPr id="1" xr6:uid="{00000000-0010-0000-3B05-000001000000}" uniqueName="Other_Financing_Amount5">
      <xmlPr mapId="1" xpath="/FinancialUpdate8609/FinancialUpdate8609_Construction_Financing_Bldg2/Other_Financing_Amount5" xmlDataType="string"/>
    </xmlCellPr>
  </singleXmlCell>
  <singleXmlCell id="683" xr6:uid="{6C1A70A2-4763-4D25-B18F-B265E2765B45}" r="CQ111" connectionId="1">
    <xmlCellPr id="1" xr6:uid="{00000000-0010-0000-3D05-000001000000}" uniqueName="Total_Construction_Financing">
      <xmlPr mapId="1" xpath="/FinancialUpdate8609/FinancialUpdate8609_Construction_Financing_Bldg2/Total_Construction_Financing" xmlDataType="string"/>
    </xmlCellPr>
  </singleXmlCell>
  <singleXmlCell id="684" xr6:uid="{122D7A02-CEA3-4FA6-8045-E4D9B69D61AF}" r="CQ113" connectionId="1">
    <xmlCellPr id="1" xr6:uid="{00000000-0010-0000-3F05-000001000000}" uniqueName="ApplicationNumber">
      <xmlPr mapId="1" xpath="/FinancialUpdate8609/FinancialUpdate8609_Permanent_Financing_Bldg2/ApplicationNumber" xmlDataType="string"/>
    </xmlCellPr>
  </singleXmlCell>
  <singleXmlCell id="685" xr6:uid="{E6D8202C-2FC0-48F1-AC50-0AFE0713A8EB}" r="CQ114" connectionId="1">
    <xmlCellPr id="1" xr6:uid="{00000000-0010-0000-4105-000001000000}" uniqueName="BIN">
      <xmlPr mapId="1" xpath="/FinancialUpdate8609/FinancialUpdate8609_Permanent_Financing_Bldg2/BIN" xmlDataType="string"/>
    </xmlCellPr>
  </singleXmlCell>
  <singleXmlCell id="686" xr6:uid="{C9813F3E-EB25-438C-96ED-5E625C50170E}" r="CQ117" connectionId="1">
    <xmlCellPr id="1" xr6:uid="{00000000-0010-0000-4305-000001000000}" uniqueName="HPD_Loan">
      <xmlPr mapId="1" xpath="/FinancialUpdate8609/FinancialUpdate8609_Permanent_Financing_Bldg2/HPD_Loan" xmlDataType="string"/>
    </xmlCellPr>
  </singleXmlCell>
  <singleXmlCell id="687" xr6:uid="{1C1A80CE-3475-427C-AD9F-09B20D4BDB0B}" r="CQ118" connectionId="1">
    <xmlCellPr id="1" xr6:uid="{00000000-0010-0000-4505-000001000000}" uniqueName="HDC_Tax_Exempt_Bonds">
      <xmlPr mapId="1" xpath="/FinancialUpdate8609/FinancialUpdate8609_Permanent_Financing_Bldg2/HDC_Tax_Exempt_Bonds" xmlDataType="string"/>
    </xmlCellPr>
  </singleXmlCell>
  <singleXmlCell id="688" xr6:uid="{19C92912-1FEB-41D3-ACBC-DBC83F096328}" r="CQ119" connectionId="1">
    <xmlCellPr id="1" xr6:uid="{00000000-0010-0000-4705-000001000000}" uniqueName="HDC_Loan">
      <xmlPr mapId="1" xpath="/FinancialUpdate8609/FinancialUpdate8609_Permanent_Financing_Bldg2/HDC_Loan" xmlDataType="string"/>
    </xmlCellPr>
  </singleXmlCell>
  <singleXmlCell id="689" xr6:uid="{769A4670-F2A5-472F-8F92-914A24CF4EB1}" r="CQ120" connectionId="1">
    <xmlCellPr id="1" xr6:uid="{00000000-0010-0000-4905-000001000000}" uniqueName="Deferred_Developer_Fee">
      <xmlPr mapId="1" xpath="/FinancialUpdate8609/FinancialUpdate8609_Permanent_Financing_Bldg2/Deferred_Developer_Fee" xmlDataType="string"/>
    </xmlCellPr>
  </singleXmlCell>
  <singleXmlCell id="695" xr6:uid="{02AB4DCA-DFAC-4C28-8705-D92147BDD3AE}" r="CO121" connectionId="1">
    <xmlCellPr id="1" xr6:uid="{00000000-0010-0000-4B05-000001000000}" uniqueName="Other_Line_Description1">
      <xmlPr mapId="1" xpath="/FinancialUpdate8609/FinancialUpdate8609_Permanent_Financing_Bldg2/Other_Line_Description1" xmlDataType="string"/>
    </xmlCellPr>
  </singleXmlCell>
  <singleXmlCell id="696" xr6:uid="{3806DFE2-B0CA-4DBB-915E-04BBD2939752}" r="CO122" connectionId="1">
    <xmlCellPr id="1" xr6:uid="{00000000-0010-0000-4D05-000001000000}" uniqueName="Other_Line_Description2">
      <xmlPr mapId="1" xpath="/FinancialUpdate8609/FinancialUpdate8609_Permanent_Financing_Bldg2/Other_Line_Description2" xmlDataType="string"/>
    </xmlCellPr>
  </singleXmlCell>
  <singleXmlCell id="697" xr6:uid="{38724923-B697-4D97-9B67-D777EBD7BF8C}" r="CO123" connectionId="1">
    <xmlCellPr id="1" xr6:uid="{00000000-0010-0000-4F05-000001000000}" uniqueName="Other_Line_Description3">
      <xmlPr mapId="1" xpath="/FinancialUpdate8609/FinancialUpdate8609_Permanent_Financing_Bldg2/Other_Line_Description3" xmlDataType="string"/>
    </xmlCellPr>
  </singleXmlCell>
  <singleXmlCell id="698" xr6:uid="{470E016C-A739-47FD-9A74-48C2E1A474C1}" r="CO124" connectionId="1">
    <xmlCellPr id="1" xr6:uid="{00000000-0010-0000-5105-000001000000}" uniqueName="Other_Line_Description4">
      <xmlPr mapId="1" xpath="/FinancialUpdate8609/FinancialUpdate8609_Permanent_Financing_Bldg2/Other_Line_Description4" xmlDataType="string"/>
    </xmlCellPr>
  </singleXmlCell>
  <singleXmlCell id="699" xr6:uid="{9741A664-F016-4494-8A0F-FB5EBCA04604}" r="CO126" connectionId="1">
    <xmlCellPr id="1" xr6:uid="{00000000-0010-0000-5305-000001000000}" uniqueName="Other_Line_Description5">
      <xmlPr mapId="1" xpath="/FinancialUpdate8609/FinancialUpdate8609_Permanent_Financing_Bldg2/Other_Line_Description5" xmlDataType="string"/>
    </xmlCellPr>
  </singleXmlCell>
  <singleXmlCell id="700" xr6:uid="{315D44E0-8150-471D-B910-82DD91AE1C22}" r="CQ121" connectionId="1">
    <xmlCellPr id="1" xr6:uid="{00000000-0010-0000-5505-000001000000}" uniqueName="Other_Financing_Amount1">
      <xmlPr mapId="1" xpath="/FinancialUpdate8609/FinancialUpdate8609_Permanent_Financing_Bldg2/Other_Financing_Amount1" xmlDataType="string"/>
    </xmlCellPr>
  </singleXmlCell>
  <singleXmlCell id="701" xr6:uid="{79C877B5-6994-4F3D-892B-19E6D5B708CB}" r="CQ122" connectionId="1">
    <xmlCellPr id="1" xr6:uid="{00000000-0010-0000-5705-000001000000}" uniqueName="Other_Financing_Amount2">
      <xmlPr mapId="1" xpath="/FinancialUpdate8609/FinancialUpdate8609_Permanent_Financing_Bldg2/Other_Financing_Amount2" xmlDataType="string"/>
    </xmlCellPr>
  </singleXmlCell>
  <singleXmlCell id="702" xr6:uid="{895E1A4E-F7D9-485A-B259-C86C9220118A}" r="CQ123" connectionId="1">
    <xmlCellPr id="1" xr6:uid="{00000000-0010-0000-5905-000001000000}" uniqueName="Other_Financing_Amount3">
      <xmlPr mapId="1" xpath="/FinancialUpdate8609/FinancialUpdate8609_Permanent_Financing_Bldg2/Other_Financing_Amount3" xmlDataType="string"/>
    </xmlCellPr>
  </singleXmlCell>
  <singleXmlCell id="703" xr6:uid="{07225B21-9690-48BE-B136-BAF509C45263}" r="CQ124" connectionId="1">
    <xmlCellPr id="1" xr6:uid="{00000000-0010-0000-5B05-000001000000}" uniqueName="Other_Financing_Amount4">
      <xmlPr mapId="1" xpath="/FinancialUpdate8609/FinancialUpdate8609_Permanent_Financing_Bldg2/Other_Financing_Amount4" xmlDataType="string"/>
    </xmlCellPr>
  </singleXmlCell>
  <singleXmlCell id="704" xr6:uid="{72701684-8A45-496A-9BA1-AC186F0F67E4}" r="CQ126" connectionId="1">
    <xmlCellPr id="1" xr6:uid="{00000000-0010-0000-5D05-000001000000}" uniqueName="Other_Financing_Amount5">
      <xmlPr mapId="1" xpath="/FinancialUpdate8609/FinancialUpdate8609_Permanent_Financing_Bldg2/Other_Financing_Amount5" xmlDataType="string"/>
    </xmlCellPr>
  </singleXmlCell>
  <singleXmlCell id="705" xr6:uid="{876A4A86-C9D3-4EBD-9319-AC3117E1FAD7}" r="CQ127" connectionId="1">
    <xmlCellPr id="1" xr6:uid="{00000000-0010-0000-5F05-000001000000}" uniqueName="Total_Permanent_Financing">
      <xmlPr mapId="1" xpath="/FinancialUpdate8609/FinancialUpdate8609_Permanent_Financing_Bldg2/Total_Permanent_Financing" xmlDataType="string"/>
    </xmlCellPr>
  </singleXmlCell>
  <singleXmlCell id="706" xr6:uid="{1F68CB0D-DFA9-49AB-9DA4-94735B327538}" r="G69" connectionId="1">
    <xmlCellPr id="1" xr6:uid="{00000000-0010-0000-6105-000001000000}" uniqueName="ApplicationNumber">
      <xmlPr mapId="1" xpath="/FinancialUpdate8609/FinancialUpdate8609_Project_Equity/ApplicationNumber" xmlDataType="string"/>
    </xmlCellPr>
  </singleXmlCell>
  <singleXmlCell id="707" xr6:uid="{702F9555-E558-42F9-9E92-4AF69289965C}" r="G73" connectionId="1">
    <xmlCellPr id="1" xr6:uid="{00000000-0010-0000-6305-000001000000}" uniqueName="GP_Equity_Contribution">
      <xmlPr mapId="1" xpath="/FinancialUpdate8609/FinancialUpdate8609_Project_Equity/GP_Equity_Contribution" xmlDataType="string"/>
    </xmlCellPr>
  </singleXmlCell>
  <singleXmlCell id="708" xr6:uid="{658B6C51-EF43-4D0A-83E0-B713D76C4FD6}" r="G74" connectionId="1">
    <xmlCellPr id="1" xr6:uid="{00000000-0010-0000-6505-000001000000}" uniqueName="Gross_Syndication_Equity">
      <xmlPr mapId="1" xpath="/FinancialUpdate8609/FinancialUpdate8609_Project_Equity/Gross_Syndication_Equity" xmlDataType="string"/>
    </xmlCellPr>
  </singleXmlCell>
  <singleXmlCell id="709" xr6:uid="{BCCB8A6A-1DB9-4E5B-BCC1-AA7425571C59}" r="G78" connectionId="1">
    <xmlCellPr id="1" xr6:uid="{00000000-0010-0000-6705-000001000000}" uniqueName="Equity_Payin_1">
      <xmlPr mapId="1" xpath="/FinancialUpdate8609/FinancialUpdate8609_Project_Equity/Equity_Payin_1" xmlDataType="string"/>
    </xmlCellPr>
  </singleXmlCell>
  <singleXmlCell id="710" xr6:uid="{5F615AEE-5852-4DF4-9E88-6D6415A28ED0}" r="G79" connectionId="1">
    <xmlCellPr id="1" xr6:uid="{00000000-0010-0000-6905-000001000000}" uniqueName="Equity_Payin_2">
      <xmlPr mapId="1" xpath="/FinancialUpdate8609/FinancialUpdate8609_Project_Equity/Equity_Payin_2" xmlDataType="string"/>
    </xmlCellPr>
  </singleXmlCell>
  <singleXmlCell id="711" xr6:uid="{60E0C0C0-FADC-4664-8E51-8F2D6FB4B36D}" r="G80" connectionId="1">
    <xmlCellPr id="1" xr6:uid="{00000000-0010-0000-6B05-000001000000}" uniqueName="Equity_Payin_3">
      <xmlPr mapId="1" xpath="/FinancialUpdate8609/FinancialUpdate8609_Project_Equity/Equity_Payin_3" xmlDataType="string"/>
    </xmlCellPr>
  </singleXmlCell>
  <singleXmlCell id="712" xr6:uid="{577D4977-8AB4-4CED-8902-DBE6855FE4C5}" r="G81" connectionId="1">
    <xmlCellPr id="1" xr6:uid="{00000000-0010-0000-6D05-000001000000}" uniqueName="Equity_Payin_4">
      <xmlPr mapId="1" xpath="/FinancialUpdate8609/FinancialUpdate8609_Project_Equity/Equity_Payin_4" xmlDataType="string"/>
    </xmlCellPr>
  </singleXmlCell>
  <singleXmlCell id="713" xr6:uid="{D89340E0-4F7C-4819-BE58-D1FA81D5A0E6}" r="G82" connectionId="1">
    <xmlCellPr id="1" xr6:uid="{00000000-0010-0000-6F05-000001000000}" uniqueName="Equity_Payin_5">
      <xmlPr mapId="1" xpath="/FinancialUpdate8609/FinancialUpdate8609_Project_Equity/Equity_Payin_5" xmlDataType="string"/>
    </xmlCellPr>
  </singleXmlCell>
  <singleXmlCell id="714" xr6:uid="{C8D5C3AC-D94B-4B45-B935-DB2C84D92B51}" r="G83" connectionId="1">
    <xmlCellPr id="1" xr6:uid="{00000000-0010-0000-7105-000001000000}" uniqueName="Equity_Payin_6">
      <xmlPr mapId="1" xpath="/FinancialUpdate8609/FinancialUpdate8609_Project_Equity/Equity_Payin_6" xmlDataType="string"/>
    </xmlCellPr>
  </singleXmlCell>
  <singleXmlCell id="715" xr6:uid="{5ED90AE7-FB0C-45DC-AAA9-38DEAF065DA4}" r="G84" connectionId="1">
    <xmlCellPr id="1" xr6:uid="{00000000-0010-0000-7305-000001000000}" uniqueName="Equity_Payin_7">
      <xmlPr mapId="1" xpath="/FinancialUpdate8609/FinancialUpdate8609_Project_Equity/Equity_Payin_7" xmlDataType="string"/>
    </xmlCellPr>
  </singleXmlCell>
  <singleXmlCell id="716" xr6:uid="{B2E2A472-1E08-431E-9DDE-73C98A8C270E}" r="G85" connectionId="1">
    <xmlCellPr id="1" xr6:uid="{00000000-0010-0000-7505-000001000000}" uniqueName="Equity_Payin_8">
      <xmlPr mapId="1" xpath="/FinancialUpdate8609/FinancialUpdate8609_Project_Equity/Equity_Payin_8" xmlDataType="string"/>
    </xmlCellPr>
  </singleXmlCell>
  <singleXmlCell id="717" xr6:uid="{49EE0D87-5C10-4DC3-B389-E5C053FE84E6}" r="G86" connectionId="1">
    <xmlCellPr id="1" xr6:uid="{00000000-0010-0000-7705-000001000000}" uniqueName="Equity_Payin_9">
      <xmlPr mapId="1" xpath="/FinancialUpdate8609/FinancialUpdate8609_Project_Equity/Equity_Payin_9" xmlDataType="string"/>
    </xmlCellPr>
  </singleXmlCell>
  <singleXmlCell id="718" xr6:uid="{9195424E-1166-4679-99D7-A6D546C39B3E}" r="G87" connectionId="1">
    <xmlCellPr id="1" xr6:uid="{00000000-0010-0000-7905-000001000000}" uniqueName="Equity_Payin_10">
      <xmlPr mapId="1" xpath="/FinancialUpdate8609/FinancialUpdate8609_Project_Equity/Equity_Payin_10" xmlDataType="string"/>
    </xmlCellPr>
  </singleXmlCell>
  <singleXmlCell id="719" xr6:uid="{AEC767DC-0293-43A4-83C1-8BA1495CAE17}" r="G88" connectionId="1">
    <xmlCellPr id="1" xr6:uid="{00000000-0010-0000-7B05-000001000000}" uniqueName="Equity_Payin_11">
      <xmlPr mapId="1" xpath="/FinancialUpdate8609/FinancialUpdate8609_Project_Equity/Equity_Payin_11" xmlDataType="string"/>
    </xmlCellPr>
  </singleXmlCell>
  <singleXmlCell id="720" xr6:uid="{CAF0A312-2E6C-40B1-8A29-7E7EAA9C2109}" r="G89" connectionId="1">
    <xmlCellPr id="1" xr6:uid="{00000000-0010-0000-7D05-000001000000}" uniqueName="Equity_Payin_12">
      <xmlPr mapId="1" xpath="/FinancialUpdate8609/FinancialUpdate8609_Project_Equity/Equity_Payin_12" xmlDataType="string"/>
    </xmlCellPr>
  </singleXmlCell>
  <singleXmlCell id="721" xr6:uid="{7923C842-78BC-46FB-97F1-D96245E08B91}" r="G90" connectionId="1">
    <xmlCellPr id="1" xr6:uid="{00000000-0010-0000-7F05-000001000000}" uniqueName="Equity_Payin_13">
      <xmlPr mapId="1" xpath="/FinancialUpdate8609/FinancialUpdate8609_Project_Equity/Equity_Payin_13" xmlDataType="string"/>
    </xmlCellPr>
  </singleXmlCell>
  <singleXmlCell id="722" xr6:uid="{CF28122B-446A-4CAA-8909-98F66D550A3A}" r="G91" connectionId="1">
    <xmlCellPr id="1" xr6:uid="{00000000-0010-0000-8105-000001000000}" uniqueName="Equity_Payin_14">
      <xmlPr mapId="1" xpath="/FinancialUpdate8609/FinancialUpdate8609_Project_Equity/Equity_Payin_14" xmlDataType="string"/>
    </xmlCellPr>
  </singleXmlCell>
  <singleXmlCell id="723" xr6:uid="{88E77F60-0B40-4F8A-8F1F-81B719F8313A}" r="G92" connectionId="1">
    <xmlCellPr id="1" xr6:uid="{00000000-0010-0000-8305-000001000000}" uniqueName="Total_Net_Equity">
      <xmlPr mapId="1" xpath="/FinancialUpdate8609/FinancialUpdate8609_Project_Equity/Total_Net_Equity" xmlDataType="string"/>
    </xmlCellPr>
  </singleXmlCell>
  <singleXmlCell id="724" xr6:uid="{526B3557-1040-4760-8117-25A9F6807263}" r="C78" connectionId="1">
    <xmlCellPr id="1" xr6:uid="{00000000-0010-0000-8505-000001000000}" uniqueName="Milestone1">
      <xmlPr mapId="1" xpath="/FinancialUpdate8609/FinancialUpdate8609_Project_Equity/Milestone1" xmlDataType="string"/>
    </xmlCellPr>
  </singleXmlCell>
  <singleXmlCell id="725" xr6:uid="{27503D05-E930-4205-94B6-9BDC98CF4F86}" r="C79" connectionId="1">
    <xmlCellPr id="1" xr6:uid="{00000000-0010-0000-8705-000001000000}" uniqueName="Milestone2">
      <xmlPr mapId="1" xpath="/FinancialUpdate8609/FinancialUpdate8609_Project_Equity/Milestone2" xmlDataType="string"/>
    </xmlCellPr>
  </singleXmlCell>
  <singleXmlCell id="726" xr6:uid="{3D41302D-C111-4B12-97F4-55D56395C081}" r="C80" connectionId="1">
    <xmlCellPr id="1" xr6:uid="{00000000-0010-0000-8905-000001000000}" uniqueName="Milestone3">
      <xmlPr mapId="1" xpath="/FinancialUpdate8609/FinancialUpdate8609_Project_Equity/Milestone3" xmlDataType="string"/>
    </xmlCellPr>
  </singleXmlCell>
  <singleXmlCell id="727" xr6:uid="{79D914CA-8EA7-4808-991C-9EFD01FDAC8A}" r="C81" connectionId="1">
    <xmlCellPr id="1" xr6:uid="{00000000-0010-0000-8B05-000001000000}" uniqueName="Milestone4">
      <xmlPr mapId="1" xpath="/FinancialUpdate8609/FinancialUpdate8609_Project_Equity/Milestone4" xmlDataType="string"/>
    </xmlCellPr>
  </singleXmlCell>
  <singleXmlCell id="728" xr6:uid="{CD187CF4-74D9-4981-9E46-C6DC05D427E9}" r="C82" connectionId="1">
    <xmlCellPr id="1" xr6:uid="{00000000-0010-0000-8D05-000001000000}" uniqueName="Milestone5">
      <xmlPr mapId="1" xpath="/FinancialUpdate8609/FinancialUpdate8609_Project_Equity/Milestone5" xmlDataType="string"/>
    </xmlCellPr>
  </singleXmlCell>
  <singleXmlCell id="729" xr6:uid="{74C817B5-00C9-4E35-9A33-6B17835ED3A9}" r="C83" connectionId="1">
    <xmlCellPr id="1" xr6:uid="{00000000-0010-0000-8F05-000001000000}" uniqueName="Milestone6">
      <xmlPr mapId="1" xpath="/FinancialUpdate8609/FinancialUpdate8609_Project_Equity/Milestone6" xmlDataType="string"/>
    </xmlCellPr>
  </singleXmlCell>
  <singleXmlCell id="730" xr6:uid="{D7819C91-2E68-4D0F-A86C-8F1E74D92F28}" r="C84" connectionId="1">
    <xmlCellPr id="1" xr6:uid="{00000000-0010-0000-9105-000001000000}" uniqueName="Milestone7">
      <xmlPr mapId="1" xpath="/FinancialUpdate8609/FinancialUpdate8609_Project_Equity/Milestone7" xmlDataType="string"/>
    </xmlCellPr>
  </singleXmlCell>
  <singleXmlCell id="731" xr6:uid="{621B5575-0F8B-4F6E-98C1-A78128F88450}" r="C85" connectionId="1">
    <xmlCellPr id="1" xr6:uid="{00000000-0010-0000-9305-000001000000}" uniqueName="Milestone8">
      <xmlPr mapId="1" xpath="/FinancialUpdate8609/FinancialUpdate8609_Project_Equity/Milestone8" xmlDataType="string"/>
    </xmlCellPr>
  </singleXmlCell>
  <singleXmlCell id="732" xr6:uid="{4811B929-85EE-48CD-828C-23D362A21AE9}" r="C86" connectionId="1">
    <xmlCellPr id="1" xr6:uid="{00000000-0010-0000-9505-000001000000}" uniqueName="Milestone9">
      <xmlPr mapId="1" xpath="/FinancialUpdate8609/FinancialUpdate8609_Project_Equity/Milestone9" xmlDataType="string"/>
    </xmlCellPr>
  </singleXmlCell>
  <singleXmlCell id="733" xr6:uid="{1F2C42F1-3149-4620-A714-BFA5E8EE43D7}" r="C87" connectionId="1">
    <xmlCellPr id="1" xr6:uid="{00000000-0010-0000-9705-000001000000}" uniqueName="Milestone10">
      <xmlPr mapId="1" xpath="/FinancialUpdate8609/FinancialUpdate8609_Project_Equity/Milestone10" xmlDataType="string"/>
    </xmlCellPr>
  </singleXmlCell>
  <singleXmlCell id="734" xr6:uid="{CA6BC0A0-3388-4DA6-88C7-E5E83D83CEBC}" r="C88" connectionId="1">
    <xmlCellPr id="1" xr6:uid="{00000000-0010-0000-9905-000001000000}" uniqueName="Milestone11">
      <xmlPr mapId="1" xpath="/FinancialUpdate8609/FinancialUpdate8609_Project_Equity/Milestone11" xmlDataType="string"/>
    </xmlCellPr>
  </singleXmlCell>
  <singleXmlCell id="735" xr6:uid="{00B00F72-9CBD-4BF1-B094-1E2E54B22CF9}" r="C89" connectionId="1">
    <xmlCellPr id="1" xr6:uid="{00000000-0010-0000-9B05-000001000000}" uniqueName="Milestone12">
      <xmlPr mapId="1" xpath="/FinancialUpdate8609/FinancialUpdate8609_Project_Equity/Milestone12" xmlDataType="string"/>
    </xmlCellPr>
  </singleXmlCell>
  <singleXmlCell id="736" xr6:uid="{F8ECDFBB-E310-4F55-BA23-B7CCD621C19B}" r="C90" connectionId="1">
    <xmlCellPr id="1" xr6:uid="{00000000-0010-0000-9D05-000001000000}" uniqueName="Milestone13">
      <xmlPr mapId="1" xpath="/FinancialUpdate8609/FinancialUpdate8609_Project_Equity/Milestone13" xmlDataType="string"/>
    </xmlCellPr>
  </singleXmlCell>
  <singleXmlCell id="737" xr6:uid="{7E7900B1-979F-45B6-80F3-D075979D85AC}" r="C91" connectionId="1">
    <xmlCellPr id="1" xr6:uid="{00000000-0010-0000-9F05-000001000000}" uniqueName="Milestone14">
      <xmlPr mapId="1" xpath="/FinancialUpdate8609/FinancialUpdate8609_Project_Equity/Milestone14" xmlDataType="string"/>
    </xmlCellPr>
  </singleXmlCell>
  <singleXmlCell id="738" xr6:uid="{AEB1446D-C3C3-4E80-A9CD-2C45FE2F5189}" r="H125" connectionId="1">
    <xmlCellPr id="1" xr6:uid="{00000000-0010-0000-A105-000001000000}" uniqueName="ApplicationNumber">
      <xmlPr mapId="1" xpath="/FinancialUpdate8609/FinancialUpdate8609_Unit_SQ_FT/FinancialUpdate8609_Unit_SQ_FT_Building1/ApplicationNumber" xmlDataType="string"/>
    </xmlCellPr>
  </singleXmlCell>
  <singleXmlCell id="739" xr6:uid="{F4D4316D-E9BA-4F22-91DD-2CAC0EC18532}" r="H126" connectionId="1">
    <xmlCellPr id="1" xr6:uid="{00000000-0010-0000-A305-000001000000}" uniqueName="BIN">
      <xmlPr mapId="1" xpath="/FinancialUpdate8609/FinancialUpdate8609_Unit_SQ_FT/FinancialUpdate8609_Unit_SQ_FT_Building1/BIN" xmlDataType="string"/>
    </xmlCellPr>
  </singleXmlCell>
  <singleXmlCell id="740" xr6:uid="{F00C7222-5EF0-4EA0-8D3D-31C3817E9312}" r="H127" connectionId="1">
    <xmlCellPr id="1" xr6:uid="{00000000-0010-0000-A505-000001000000}" uniqueName="Credit_Eligible_Sq_Ft">
      <xmlPr mapId="1" xpath="/FinancialUpdate8609/FinancialUpdate8609_Unit_SQ_FT/FinancialUpdate8609_Unit_SQ_FT_Building1/Credit_Eligible_Sq_Ft" xmlDataType="string"/>
    </xmlCellPr>
  </singleXmlCell>
  <singleXmlCell id="741" xr6:uid="{0F687114-6BD9-4887-A4F2-92EA29DE3B88}" r="H128" connectionId="1">
    <xmlCellPr id="1" xr6:uid="{00000000-0010-0000-A705-000001000000}" uniqueName="Other_Resid_Rental_Sq_Ft">
      <xmlPr mapId="1" xpath="/FinancialUpdate8609/FinancialUpdate8609_Unit_SQ_FT/FinancialUpdate8609_Unit_SQ_FT_Building1/Other_Resid_Rental_Sq_Ft" xmlDataType="string"/>
    </xmlCellPr>
  </singleXmlCell>
  <singleXmlCell id="742" xr6:uid="{69A312E2-6195-454C-B584-2E0D05AAEC58}" r="H129" connectionId="1">
    <xmlCellPr id="1" xr6:uid="{00000000-0010-0000-A905-000001000000}" uniqueName="Total_Resid_Rental_Sq_Ft">
      <xmlPr mapId="1" xpath="/FinancialUpdate8609/FinancialUpdate8609_Unit_SQ_FT/FinancialUpdate8609_Unit_SQ_FT_Building1/Total_Resid_Rental_Sq_Ft" xmlDataType="string"/>
    </xmlCellPr>
  </singleXmlCell>
  <singleXmlCell id="743" xr6:uid="{17A708BF-42B2-4038-8F82-5D1C39C3F4E1}" r="H130" connectionId="1">
    <xmlCellPr id="1" xr6:uid="{00000000-0010-0000-AB05-000001000000}" uniqueName="Non_Rent_paying_Super_Sq_Ft">
      <xmlPr mapId="1" xpath="/FinancialUpdate8609/FinancialUpdate8609_Unit_SQ_FT/FinancialUpdate8609_Unit_SQ_FT_Building1/Non_Rent_paying_Super_Sq_Ft" xmlDataType="string"/>
    </xmlCellPr>
  </singleXmlCell>
  <singleXmlCell id="744" xr6:uid="{8E5800B9-3D0E-462E-8590-B164079EA13C}" r="H131" connectionId="1">
    <xmlCellPr id="1" xr6:uid="{00000000-0010-0000-AD05-000001000000}" uniqueName="Total_Residential_Sq_Ft">
      <xmlPr mapId="1" xpath="/FinancialUpdate8609/FinancialUpdate8609_Unit_SQ_FT/FinancialUpdate8609_Unit_SQ_FT_Building1/Total_Residential_Sq_Ft" xmlDataType="string"/>
    </xmlCellPr>
  </singleXmlCell>
  <singleXmlCell id="745" xr6:uid="{8B940993-72BD-43B3-92A4-DED30CD617F1}" r="H132" connectionId="1">
    <xmlCellPr id="1" xr6:uid="{00000000-0010-0000-AF05-000001000000}" uniqueName="Commercial_Sq_Ft">
      <xmlPr mapId="1" xpath="/FinancialUpdate8609/FinancialUpdate8609_Unit_SQ_FT/FinancialUpdate8609_Unit_SQ_FT_Building1/Commercial_Sq_Ft" xmlDataType="string"/>
    </xmlCellPr>
  </singleXmlCell>
  <singleXmlCell id="746" xr6:uid="{FCF94B74-FBCF-4426-B8C8-FAE9A1F43480}" r="J125" connectionId="1">
    <xmlCellPr id="1" xr6:uid="{00000000-0010-0000-B105-000001000000}" uniqueName="ApplicationNumber">
      <xmlPr mapId="1" xpath="/FinancialUpdate8609/FinancialUpdate8609_Unit_SQ_FT/FinancialUpdate8609_Unit_SQ_FT_Building2/ApplicationNumber" xmlDataType="string"/>
    </xmlCellPr>
  </singleXmlCell>
  <singleXmlCell id="747" xr6:uid="{B8DA0C47-51D4-4790-A195-9C3A725A5E0B}" r="J126" connectionId="1">
    <xmlCellPr id="1" xr6:uid="{00000000-0010-0000-B305-000001000000}" uniqueName="BIN">
      <xmlPr mapId="1" xpath="/FinancialUpdate8609/FinancialUpdate8609_Unit_SQ_FT/FinancialUpdate8609_Unit_SQ_FT_Building2/BIN" xmlDataType="string"/>
    </xmlCellPr>
  </singleXmlCell>
  <singleXmlCell id="748" xr6:uid="{E9B643C5-EE94-4A55-86E2-FEE3A9F568F2}" r="J127" connectionId="1">
    <xmlCellPr id="1" xr6:uid="{00000000-0010-0000-B505-000001000000}" uniqueName="Credit_Eligible_Sq_Ft">
      <xmlPr mapId="1" xpath="/FinancialUpdate8609/FinancialUpdate8609_Unit_SQ_FT/FinancialUpdate8609_Unit_SQ_FT_Building2/Credit_Eligible_Sq_Ft" xmlDataType="string"/>
    </xmlCellPr>
  </singleXmlCell>
  <singleXmlCell id="749" xr6:uid="{87C2CAF1-7AEA-4D8C-90CA-C92F73AA48CA}" r="J128" connectionId="1">
    <xmlCellPr id="1" xr6:uid="{00000000-0010-0000-B705-000001000000}" uniqueName="Other_Resid_Rental_Sq_Ft">
      <xmlPr mapId="1" xpath="/FinancialUpdate8609/FinancialUpdate8609_Unit_SQ_FT/FinancialUpdate8609_Unit_SQ_FT_Building2/Other_Resid_Rental_Sq_Ft" xmlDataType="string"/>
    </xmlCellPr>
  </singleXmlCell>
  <singleXmlCell id="750" xr6:uid="{2A8D5C4A-77C9-44C3-A437-4D50E7555CE5}" r="J129" connectionId="1">
    <xmlCellPr id="1" xr6:uid="{00000000-0010-0000-B905-000001000000}" uniqueName="Total_Resid_Rental_Sq_Ft">
      <xmlPr mapId="1" xpath="/FinancialUpdate8609/FinancialUpdate8609_Unit_SQ_FT/FinancialUpdate8609_Unit_SQ_FT_Building2/Total_Resid_Rental_Sq_Ft" xmlDataType="string"/>
    </xmlCellPr>
  </singleXmlCell>
  <singleXmlCell id="751" xr6:uid="{062D757D-7306-4C87-93A7-3C6014F0A887}" r="J130" connectionId="1">
    <xmlCellPr id="1" xr6:uid="{00000000-0010-0000-BB05-000001000000}" uniqueName="Non_Rent_paying_Super_Sq_Ft">
      <xmlPr mapId="1" xpath="/FinancialUpdate8609/FinancialUpdate8609_Unit_SQ_FT/FinancialUpdate8609_Unit_SQ_FT_Building2/Non_Rent_paying_Super_Sq_Ft" xmlDataType="string"/>
    </xmlCellPr>
  </singleXmlCell>
  <singleXmlCell id="752" xr6:uid="{26AB5AE4-2F14-43DB-8D28-4822D9C7E30A}" r="J131" connectionId="1">
    <xmlCellPr id="1" xr6:uid="{00000000-0010-0000-BD05-000001000000}" uniqueName="Total_Residential_Sq_Ft">
      <xmlPr mapId="1" xpath="/FinancialUpdate8609/FinancialUpdate8609_Unit_SQ_FT/FinancialUpdate8609_Unit_SQ_FT_Building2/Total_Residential_Sq_Ft" xmlDataType="string"/>
    </xmlCellPr>
  </singleXmlCell>
  <singleXmlCell id="753" xr6:uid="{3F0C3952-85E4-433E-A346-AD03669E3CC0}" r="J132" connectionId="1">
    <xmlCellPr id="1" xr6:uid="{00000000-0010-0000-BF05-000001000000}" uniqueName="Commercial_Sq_Ft">
      <xmlPr mapId="1" xpath="/FinancialUpdate8609/FinancialUpdate8609_Unit_SQ_FT/FinancialUpdate8609_Unit_SQ_FT_Building2/Commercial_Sq_Ft" xmlDataType="string"/>
    </xmlCellPr>
  </singleXmlCell>
  <singleXmlCell id="754" xr6:uid="{3C064536-0964-450B-8993-8D419AB2FC26}" r="AH202" connectionId="1">
    <xmlCellPr id="1" xr6:uid="{00000000-0010-0000-C105-000001000000}" uniqueName="ApplicationNumber">
      <xmlPr mapId="1" xpath="/FinancialUpdate8609/FinancialUpdate8609_UnitDistribution/FinancialUpdate8609_UnitDistribution_Building1/ApplicationNumber" xmlDataType="string"/>
    </xmlCellPr>
  </singleXmlCell>
  <singleXmlCell id="755" xr6:uid="{7F0876C0-CD17-4153-932D-0354E1607B2B}" r="AJ202" connectionId="1">
    <xmlCellPr id="1" xr6:uid="{00000000-0010-0000-C305-000001000000}" uniqueName="BIN">
      <xmlPr mapId="1" xpath="/FinancialUpdate8609/FinancialUpdate8609_UnitDistribution/FinancialUpdate8609_UnitDistribution_Building1/BIN" xmlDataType="string"/>
    </xmlCellPr>
  </singleXmlCell>
  <singleXmlCell id="756" xr6:uid="{C076AC2B-F76A-4F81-BE3F-CBF3BCFF63AB}" r="AC202" connectionId="1">
    <xmlCellPr id="1" xr6:uid="{00000000-0010-0000-C505-000001000000}" uniqueName="Super_Unit">
      <xmlPr mapId="1" xpath="/FinancialUpdate8609/FinancialUpdate8609_UnitDistribution/FinancialUpdate8609_UnitDistribution_Building1/Super_Unit" xmlDataType="string"/>
    </xmlCellPr>
  </singleXmlCell>
  <singleXmlCell id="757" xr6:uid="{089183FC-0FA5-43B2-8040-36577943AD7E}" r="D202" connectionId="1">
    <xmlCellPr id="1" xr6:uid="{00000000-0010-0000-C705-000001000000}" uniqueName="AMI_30_or_Less_BR_0">
      <xmlPr mapId="1" xpath="/FinancialUpdate8609/FinancialUpdate8609_UnitDistribution/FinancialUpdate8609_UnitDistribution_Building1/AMI_30_or_Less_BR_0" xmlDataType="string"/>
    </xmlCellPr>
  </singleXmlCell>
  <singleXmlCell id="758" xr6:uid="{7217F98D-99DE-443C-8141-14708A60D566}" r="E202" connectionId="1">
    <xmlCellPr id="1" xr6:uid="{00000000-0010-0000-C905-000001000000}" uniqueName="AMI_30_or_Less_BR_1">
      <xmlPr mapId="1" xpath="/FinancialUpdate8609/FinancialUpdate8609_UnitDistribution/FinancialUpdate8609_UnitDistribution_Building1/AMI_30_or_Less_BR_1" xmlDataType="string"/>
    </xmlCellPr>
  </singleXmlCell>
  <singleXmlCell id="759" xr6:uid="{0F5176FA-C615-4A2E-9100-B8B1C6303E9D}" r="F202" connectionId="1">
    <xmlCellPr id="1" xr6:uid="{00000000-0010-0000-CB05-000001000000}" uniqueName="AMI_30_or_Less_BR_2">
      <xmlPr mapId="1" xpath="/FinancialUpdate8609/FinancialUpdate8609_UnitDistribution/FinancialUpdate8609_UnitDistribution_Building1/AMI_30_or_Less_BR_2" xmlDataType="string"/>
    </xmlCellPr>
  </singleXmlCell>
  <singleXmlCell id="760" xr6:uid="{9782EC87-FBAD-4B72-8C7B-807246883446}" r="G202" connectionId="1">
    <xmlCellPr id="1" xr6:uid="{00000000-0010-0000-CD05-000001000000}" uniqueName="AMI_30_or_Less_BR_3">
      <xmlPr mapId="1" xpath="/FinancialUpdate8609/FinancialUpdate8609_UnitDistribution/FinancialUpdate8609_UnitDistribution_Building1/AMI_30_or_Less_BR_3" xmlDataType="string"/>
    </xmlCellPr>
  </singleXmlCell>
  <singleXmlCell id="761" xr6:uid="{93DB291F-F105-4340-A9A2-58D7576FF5B4}" r="H202" connectionId="1">
    <xmlCellPr id="1" xr6:uid="{00000000-0010-0000-CF05-000001000000}" uniqueName="AMI_30_or_Less_BR_4">
      <xmlPr mapId="1" xpath="/FinancialUpdate8609/FinancialUpdate8609_UnitDistribution/FinancialUpdate8609_UnitDistribution_Building1/AMI_30_or_Less_BR_4" xmlDataType="string"/>
    </xmlCellPr>
  </singleXmlCell>
  <singleXmlCell id="762" xr6:uid="{204C0E90-EB76-4F9C-9C47-B9BAC1FE3187}" r="I202" connectionId="1">
    <xmlCellPr id="1" xr6:uid="{00000000-0010-0000-D105-000001000000}" uniqueName="AMI_31to40_BR_0">
      <xmlPr mapId="1" xpath="/FinancialUpdate8609/FinancialUpdate8609_UnitDistribution/FinancialUpdate8609_UnitDistribution_Building1/AMI_31to40_BR_0" xmlDataType="string"/>
    </xmlCellPr>
  </singleXmlCell>
  <singleXmlCell id="763" xr6:uid="{E845CF42-EEE6-442F-8321-2883784DE86D}" r="J202" connectionId="1">
    <xmlCellPr id="1" xr6:uid="{00000000-0010-0000-D305-000001000000}" uniqueName="AMI_31to40_BR_1">
      <xmlPr mapId="1" xpath="/FinancialUpdate8609/FinancialUpdate8609_UnitDistribution/FinancialUpdate8609_UnitDistribution_Building1/AMI_31to40_BR_1" xmlDataType="string"/>
    </xmlCellPr>
  </singleXmlCell>
  <singleXmlCell id="764" xr6:uid="{B5AE3A99-AEB5-409A-B85D-57D6B8740A48}" r="K202" connectionId="1">
    <xmlCellPr id="1" xr6:uid="{00000000-0010-0000-D505-000001000000}" uniqueName="AMI_31to40_BR_2">
      <xmlPr mapId="1" xpath="/FinancialUpdate8609/FinancialUpdate8609_UnitDistribution/FinancialUpdate8609_UnitDistribution_Building1/AMI_31to40_BR_2" xmlDataType="string"/>
    </xmlCellPr>
  </singleXmlCell>
  <singleXmlCell id="765" xr6:uid="{F3634805-6BCE-4985-8C3C-C43AAC65AF1D}" r="L202" connectionId="1">
    <xmlCellPr id="1" xr6:uid="{00000000-0010-0000-D705-000001000000}" uniqueName="AMI_31to40_BR_3">
      <xmlPr mapId="1" xpath="/FinancialUpdate8609/FinancialUpdate8609_UnitDistribution/FinancialUpdate8609_UnitDistribution_Building1/AMI_31to40_BR_3" xmlDataType="string"/>
    </xmlCellPr>
  </singleXmlCell>
  <singleXmlCell id="766" xr6:uid="{37948609-26A6-4C0E-8386-1B712DE5D368}" r="M202" connectionId="1">
    <xmlCellPr id="1" xr6:uid="{00000000-0010-0000-D905-000001000000}" uniqueName="AMI_31to40_BR_4">
      <xmlPr mapId="1" xpath="/FinancialUpdate8609/FinancialUpdate8609_UnitDistribution/FinancialUpdate8609_UnitDistribution_Building1/AMI_31to40_BR_4" xmlDataType="string"/>
    </xmlCellPr>
  </singleXmlCell>
  <singleXmlCell id="767" xr6:uid="{3F46F775-9890-41B7-9DFF-AF566DC2CC60}" r="N202" connectionId="1">
    <xmlCellPr id="1" xr6:uid="{00000000-0010-0000-DB05-000001000000}" uniqueName="AMI_41to50_BR_0">
      <xmlPr mapId="1" xpath="/FinancialUpdate8609/FinancialUpdate8609_UnitDistribution/FinancialUpdate8609_UnitDistribution_Building1/AMI_41to50_BR_0" xmlDataType="string"/>
    </xmlCellPr>
  </singleXmlCell>
  <singleXmlCell id="768" xr6:uid="{0646E05D-B735-4AD7-A35B-70DF05ABCB88}" r="O202" connectionId="1">
    <xmlCellPr id="1" xr6:uid="{00000000-0010-0000-DD05-000001000000}" uniqueName="AMI_41to50_BR_1">
      <xmlPr mapId="1" xpath="/FinancialUpdate8609/FinancialUpdate8609_UnitDistribution/FinancialUpdate8609_UnitDistribution_Building1/AMI_41to50_BR_1" xmlDataType="string"/>
    </xmlCellPr>
  </singleXmlCell>
  <singleXmlCell id="769" xr6:uid="{5129670A-63CE-4AD7-8872-9E0B1F97D28A}" r="P202" connectionId="1">
    <xmlCellPr id="1" xr6:uid="{00000000-0010-0000-DF05-000001000000}" uniqueName="AMI_41to50_BR_2">
      <xmlPr mapId="1" xpath="/FinancialUpdate8609/FinancialUpdate8609_UnitDistribution/FinancialUpdate8609_UnitDistribution_Building1/AMI_41to50_BR_2" xmlDataType="string"/>
    </xmlCellPr>
  </singleXmlCell>
  <singleXmlCell id="770" xr6:uid="{4D6DB1AA-00F9-41A3-817D-051C06CB5279}" r="Q202" connectionId="1">
    <xmlCellPr id="1" xr6:uid="{00000000-0010-0000-E105-000001000000}" uniqueName="AMI_41to50_BR_3">
      <xmlPr mapId="1" xpath="/FinancialUpdate8609/FinancialUpdate8609_UnitDistribution/FinancialUpdate8609_UnitDistribution_Building1/AMI_41to50_BR_3" xmlDataType="string"/>
    </xmlCellPr>
  </singleXmlCell>
  <singleXmlCell id="771" xr6:uid="{AC2A7FE1-7192-4CA7-92DD-B5610F380682}" r="R202" connectionId="1">
    <xmlCellPr id="1" xr6:uid="{00000000-0010-0000-E305-000001000000}" uniqueName="AMI_41to50_BR_4">
      <xmlPr mapId="1" xpath="/FinancialUpdate8609/FinancialUpdate8609_UnitDistribution/FinancialUpdate8609_UnitDistribution_Building1/AMI_41to50_BR_4" xmlDataType="string"/>
    </xmlCellPr>
  </singleXmlCell>
  <singleXmlCell id="772" xr6:uid="{8BEFE06F-7C04-4894-B017-CB86B7985B0C}" r="S202" connectionId="1">
    <xmlCellPr id="1" xr6:uid="{00000000-0010-0000-E505-000001000000}" uniqueName="AMI_51to60_BR_0">
      <xmlPr mapId="1" xpath="/FinancialUpdate8609/FinancialUpdate8609_UnitDistribution/FinancialUpdate8609_UnitDistribution_Building1/AMI_51to60_BR_0" xmlDataType="string"/>
    </xmlCellPr>
  </singleXmlCell>
  <singleXmlCell id="773" xr6:uid="{FF9C4E7C-3981-40A2-A8A4-B25719FF2211}" r="T202" connectionId="1">
    <xmlCellPr id="1" xr6:uid="{00000000-0010-0000-E705-000001000000}" uniqueName="AMI_51to60_BR_1">
      <xmlPr mapId="1" xpath="/FinancialUpdate8609/FinancialUpdate8609_UnitDistribution/FinancialUpdate8609_UnitDistribution_Building1/AMI_51to60_BR_1" xmlDataType="string"/>
    </xmlCellPr>
  </singleXmlCell>
  <singleXmlCell id="774" xr6:uid="{77A7A1FB-7D69-4471-9F08-4528B48142D3}" r="U202" connectionId="1">
    <xmlCellPr id="1" xr6:uid="{00000000-0010-0000-E905-000001000000}" uniqueName="AMI_51to60_BR_2">
      <xmlPr mapId="1" xpath="/FinancialUpdate8609/FinancialUpdate8609_UnitDistribution/FinancialUpdate8609_UnitDistribution_Building1/AMI_51to60_BR_2" xmlDataType="string"/>
    </xmlCellPr>
  </singleXmlCell>
  <singleXmlCell id="775" xr6:uid="{C4754B78-3DE8-4B27-AE57-7458E73DA0B3}" r="V202" connectionId="1">
    <xmlCellPr id="1" xr6:uid="{00000000-0010-0000-EB05-000001000000}" uniqueName="AMI_51to60_BR_3">
      <xmlPr mapId="1" xpath="/FinancialUpdate8609/FinancialUpdate8609_UnitDistribution/FinancialUpdate8609_UnitDistribution_Building1/AMI_51to60_BR_3" xmlDataType="string"/>
    </xmlCellPr>
  </singleXmlCell>
  <singleXmlCell id="776" xr6:uid="{B188A169-714C-4441-A9F6-CA74602019E5}" r="W202" connectionId="1">
    <xmlCellPr id="1" xr6:uid="{00000000-0010-0000-ED05-000001000000}" uniqueName="AMI_51to60_BR_4">
      <xmlPr mapId="1" xpath="/FinancialUpdate8609/FinancialUpdate8609_UnitDistribution/FinancialUpdate8609_UnitDistribution_Building1/AMI_51to60_BR_4" xmlDataType="string"/>
    </xmlCellPr>
  </singleXmlCell>
  <singleXmlCell id="777" xr6:uid="{FC6675B3-CDF2-45A1-913E-5235581D371E}" r="X202" connectionId="1">
    <xmlCellPr id="1" xr6:uid="{00000000-0010-0000-EF05-000001000000}" uniqueName="Greater_Than_60_AMI_BR_0">
      <xmlPr mapId="1" xpath="/FinancialUpdate8609/FinancialUpdate8609_UnitDistribution/FinancialUpdate8609_UnitDistribution_Building1/Greater_Than_60_AMI_BR_0" xmlDataType="string"/>
    </xmlCellPr>
  </singleXmlCell>
  <singleXmlCell id="778" xr6:uid="{E4510B12-6E59-4806-960F-D89FEC95AB9C}" r="Y202" connectionId="1">
    <xmlCellPr id="1" xr6:uid="{00000000-0010-0000-F105-000001000000}" uniqueName="Greater_Than_60_AMI_BR_1">
      <xmlPr mapId="1" xpath="/FinancialUpdate8609/FinancialUpdate8609_UnitDistribution/FinancialUpdate8609_UnitDistribution_Building1/Greater_Than_60_AMI_BR_1" xmlDataType="string"/>
    </xmlCellPr>
  </singleXmlCell>
  <singleXmlCell id="779" xr6:uid="{D7F42E36-DAAE-4CEB-B6D2-0E64686E8114}" r="Z202" connectionId="1">
    <xmlCellPr id="1" xr6:uid="{00000000-0010-0000-F305-000001000000}" uniqueName="Greater_Than_60_AMI_BR_2">
      <xmlPr mapId="1" xpath="/FinancialUpdate8609/FinancialUpdate8609_UnitDistribution/FinancialUpdate8609_UnitDistribution_Building1/Greater_Than_60_AMI_BR_2" xmlDataType="string"/>
    </xmlCellPr>
  </singleXmlCell>
  <singleXmlCell id="780" xr6:uid="{95AC0920-4B7A-41C2-932A-72426338063A}" r="AA202" connectionId="1">
    <xmlCellPr id="1" xr6:uid="{00000000-0010-0000-F505-000001000000}" uniqueName="Greater_Than_60_AMI_BR_3">
      <xmlPr mapId="1" xpath="/FinancialUpdate8609/FinancialUpdate8609_UnitDistribution/FinancialUpdate8609_UnitDistribution_Building1/Greater_Than_60_AMI_BR_3" xmlDataType="string"/>
    </xmlCellPr>
  </singleXmlCell>
  <singleXmlCell id="781" xr6:uid="{0D72C0ED-2543-404F-B7E9-8BECA226DF7D}" r="AB202" connectionId="1">
    <xmlCellPr id="1" xr6:uid="{00000000-0010-0000-F705-000001000000}" uniqueName="Greater_Than_60_AMI_BR_4">
      <xmlPr mapId="1" xpath="/FinancialUpdate8609/FinancialUpdate8609_UnitDistribution/FinancialUpdate8609_UnitDistribution_Building1/Greater_Than_60_AMI_BR_4" xmlDataType="string"/>
    </xmlCellPr>
  </singleXmlCell>
  <singleXmlCell id="782" xr6:uid="{343D5147-6AED-40D4-8C46-2EC810111463}" r="AH203" connectionId="1">
    <xmlCellPr id="1" xr6:uid="{00000000-0010-0000-F905-000001000000}" uniqueName="ApplicationNumber">
      <xmlPr mapId="1" xpath="/FinancialUpdate8609/FinancialUpdate8609_UnitDistribution/FinancialUpdate8609_UnitDistribution_Building2/ApplicationNumber" xmlDataType="string"/>
    </xmlCellPr>
  </singleXmlCell>
  <singleXmlCell id="783" xr6:uid="{DFF62F15-B64D-4B67-B07F-F3C20BAB2EC7}" r="AJ203" connectionId="1">
    <xmlCellPr id="1" xr6:uid="{00000000-0010-0000-FB05-000001000000}" uniqueName="BIN">
      <xmlPr mapId="1" xpath="/FinancialUpdate8609/FinancialUpdate8609_UnitDistribution/FinancialUpdate8609_UnitDistribution_Building2/BIN" xmlDataType="string"/>
    </xmlCellPr>
  </singleXmlCell>
  <singleXmlCell id="784" xr6:uid="{1306ACE7-F5C4-462F-BF21-FBD0795C4D46}" r="AC203" connectionId="1">
    <xmlCellPr id="1" xr6:uid="{00000000-0010-0000-FD05-000001000000}" uniqueName="Super_Unit">
      <xmlPr mapId="1" xpath="/FinancialUpdate8609/FinancialUpdate8609_UnitDistribution/FinancialUpdate8609_UnitDistribution_Building2/Super_Unit" xmlDataType="string"/>
    </xmlCellPr>
  </singleXmlCell>
  <singleXmlCell id="785" xr6:uid="{5640C7A6-CD86-48E6-80FA-E615115DEBBC}" r="D203" connectionId="1">
    <xmlCellPr id="1" xr6:uid="{00000000-0010-0000-FF05-000001000000}" uniqueName="AMI_30_or_Less_BR_0">
      <xmlPr mapId="1" xpath="/FinancialUpdate8609/FinancialUpdate8609_UnitDistribution/FinancialUpdate8609_UnitDistribution_Building2/AMI_30_or_Less_BR_0" xmlDataType="string"/>
    </xmlCellPr>
  </singleXmlCell>
  <singleXmlCell id="786" xr6:uid="{A0B47C7D-339D-45E8-B1E4-D0ADA33DC763}" r="E203" connectionId="1">
    <xmlCellPr id="1" xr6:uid="{00000000-0010-0000-0106-000001000000}" uniqueName="AMI_30_or_Less_BR_1">
      <xmlPr mapId="1" xpath="/FinancialUpdate8609/FinancialUpdate8609_UnitDistribution/FinancialUpdate8609_UnitDistribution_Building2/AMI_30_or_Less_BR_1" xmlDataType="string"/>
    </xmlCellPr>
  </singleXmlCell>
  <singleXmlCell id="787" xr6:uid="{E448E405-2C89-4E6E-92A6-4351B68F6FB8}" r="F203" connectionId="1">
    <xmlCellPr id="1" xr6:uid="{00000000-0010-0000-0306-000001000000}" uniqueName="AMI_30_or_Less_BR_2">
      <xmlPr mapId="1" xpath="/FinancialUpdate8609/FinancialUpdate8609_UnitDistribution/FinancialUpdate8609_UnitDistribution_Building2/AMI_30_or_Less_BR_2" xmlDataType="string"/>
    </xmlCellPr>
  </singleXmlCell>
  <singleXmlCell id="788" xr6:uid="{7CAF83A0-0D3B-494F-BEFA-C701F5B9C84A}" r="G203" connectionId="1">
    <xmlCellPr id="1" xr6:uid="{00000000-0010-0000-0506-000001000000}" uniqueName="AMI_30_or_Less_BR_3">
      <xmlPr mapId="1" xpath="/FinancialUpdate8609/FinancialUpdate8609_UnitDistribution/FinancialUpdate8609_UnitDistribution_Building2/AMI_30_or_Less_BR_3" xmlDataType="string"/>
    </xmlCellPr>
  </singleXmlCell>
  <singleXmlCell id="789" xr6:uid="{CCF81AB1-EFD2-47D9-AC1A-08E05BB9ACF2}" r="H203" connectionId="1">
    <xmlCellPr id="1" xr6:uid="{00000000-0010-0000-0706-000001000000}" uniqueName="AMI_30_or_Less_BR_4">
      <xmlPr mapId="1" xpath="/FinancialUpdate8609/FinancialUpdate8609_UnitDistribution/FinancialUpdate8609_UnitDistribution_Building2/AMI_30_or_Less_BR_4" xmlDataType="string"/>
    </xmlCellPr>
  </singleXmlCell>
  <singleXmlCell id="790" xr6:uid="{1B5FE2BD-8513-400A-B9DF-BECCE4D30616}" r="I203" connectionId="1">
    <xmlCellPr id="1" xr6:uid="{00000000-0010-0000-0906-000001000000}" uniqueName="AMI_31to40_BR_0">
      <xmlPr mapId="1" xpath="/FinancialUpdate8609/FinancialUpdate8609_UnitDistribution/FinancialUpdate8609_UnitDistribution_Building2/AMI_31to40_BR_0" xmlDataType="string"/>
    </xmlCellPr>
  </singleXmlCell>
  <singleXmlCell id="791" xr6:uid="{B42C90C1-60F3-4022-BB14-ED5857DDB268}" r="J203" connectionId="1">
    <xmlCellPr id="1" xr6:uid="{00000000-0010-0000-0B06-000001000000}" uniqueName="AMI_31to40_BR_1">
      <xmlPr mapId="1" xpath="/FinancialUpdate8609/FinancialUpdate8609_UnitDistribution/FinancialUpdate8609_UnitDistribution_Building2/AMI_31to40_BR_1" xmlDataType="string"/>
    </xmlCellPr>
  </singleXmlCell>
  <singleXmlCell id="792" xr6:uid="{6376E41D-DE14-4889-948A-0CAE0FDE26C3}" r="K203" connectionId="1">
    <xmlCellPr id="1" xr6:uid="{00000000-0010-0000-0D06-000001000000}" uniqueName="AMI_31to40_BR_2">
      <xmlPr mapId="1" xpath="/FinancialUpdate8609/FinancialUpdate8609_UnitDistribution/FinancialUpdate8609_UnitDistribution_Building2/AMI_31to40_BR_2" xmlDataType="string"/>
    </xmlCellPr>
  </singleXmlCell>
  <singleXmlCell id="793" xr6:uid="{55024E31-FF84-4F57-9856-FFE11276A522}" r="L203" connectionId="1">
    <xmlCellPr id="1" xr6:uid="{00000000-0010-0000-0F06-000001000000}" uniqueName="AMI_31to40_BR_3">
      <xmlPr mapId="1" xpath="/FinancialUpdate8609/FinancialUpdate8609_UnitDistribution/FinancialUpdate8609_UnitDistribution_Building2/AMI_31to40_BR_3" xmlDataType="string"/>
    </xmlCellPr>
  </singleXmlCell>
  <singleXmlCell id="794" xr6:uid="{29E4CA32-0504-46E2-AEFB-1C474D0D5B4C}" r="M203" connectionId="1">
    <xmlCellPr id="1" xr6:uid="{00000000-0010-0000-1106-000001000000}" uniqueName="AMI_31to40_BR_4">
      <xmlPr mapId="1" xpath="/FinancialUpdate8609/FinancialUpdate8609_UnitDistribution/FinancialUpdate8609_UnitDistribution_Building2/AMI_31to40_BR_4" xmlDataType="string"/>
    </xmlCellPr>
  </singleXmlCell>
  <singleXmlCell id="795" xr6:uid="{5BC18580-5196-4015-8D79-04D3F3D8D19A}" r="N203" connectionId="1">
    <xmlCellPr id="1" xr6:uid="{00000000-0010-0000-1306-000001000000}" uniqueName="AMI_41to50_BR_0">
      <xmlPr mapId="1" xpath="/FinancialUpdate8609/FinancialUpdate8609_UnitDistribution/FinancialUpdate8609_UnitDistribution_Building2/AMI_41to50_BR_0" xmlDataType="string"/>
    </xmlCellPr>
  </singleXmlCell>
  <singleXmlCell id="796" xr6:uid="{00F002FA-944A-4811-8827-9F6402C02D4E}" r="O203" connectionId="1">
    <xmlCellPr id="1" xr6:uid="{00000000-0010-0000-1506-000001000000}" uniqueName="AMI_41to50_BR_1">
      <xmlPr mapId="1" xpath="/FinancialUpdate8609/FinancialUpdate8609_UnitDistribution/FinancialUpdate8609_UnitDistribution_Building2/AMI_41to50_BR_1" xmlDataType="string"/>
    </xmlCellPr>
  </singleXmlCell>
  <singleXmlCell id="797" xr6:uid="{0DF76C9E-32A0-425A-934E-2A008994A8FB}" r="P203" connectionId="1">
    <xmlCellPr id="1" xr6:uid="{00000000-0010-0000-1706-000001000000}" uniqueName="AMI_41to50_BR_2">
      <xmlPr mapId="1" xpath="/FinancialUpdate8609/FinancialUpdate8609_UnitDistribution/FinancialUpdate8609_UnitDistribution_Building2/AMI_41to50_BR_2" xmlDataType="string"/>
    </xmlCellPr>
  </singleXmlCell>
  <singleXmlCell id="798" xr6:uid="{DE8CF63B-4ADA-49F1-AC30-6AE60B6689F8}" r="Q203" connectionId="1">
    <xmlCellPr id="1" xr6:uid="{00000000-0010-0000-1906-000001000000}" uniqueName="AMI_41to50_BR_3">
      <xmlPr mapId="1" xpath="/FinancialUpdate8609/FinancialUpdate8609_UnitDistribution/FinancialUpdate8609_UnitDistribution_Building2/AMI_41to50_BR_3" xmlDataType="string"/>
    </xmlCellPr>
  </singleXmlCell>
  <singleXmlCell id="799" xr6:uid="{ECBB724E-CCF9-47E8-A4E3-7E2135704C78}" r="R203" connectionId="1">
    <xmlCellPr id="1" xr6:uid="{00000000-0010-0000-1B06-000001000000}" uniqueName="AMI_41to50_BR_4">
      <xmlPr mapId="1" xpath="/FinancialUpdate8609/FinancialUpdate8609_UnitDistribution/FinancialUpdate8609_UnitDistribution_Building2/AMI_41to50_BR_4" xmlDataType="string"/>
    </xmlCellPr>
  </singleXmlCell>
  <singleXmlCell id="800" xr6:uid="{167F9260-BF99-4539-9B17-5A3E4BC605BF}" r="S203" connectionId="1">
    <xmlCellPr id="1" xr6:uid="{00000000-0010-0000-1D06-000001000000}" uniqueName="AMI_51to60_BR_0">
      <xmlPr mapId="1" xpath="/FinancialUpdate8609/FinancialUpdate8609_UnitDistribution/FinancialUpdate8609_UnitDistribution_Building2/AMI_51to60_BR_0" xmlDataType="string"/>
    </xmlCellPr>
  </singleXmlCell>
  <singleXmlCell id="801" xr6:uid="{8ADD66BB-DF58-419C-9A63-FF859D52E892}" r="T203" connectionId="1">
    <xmlCellPr id="1" xr6:uid="{00000000-0010-0000-1F06-000001000000}" uniqueName="AMI_51to60_BR_1">
      <xmlPr mapId="1" xpath="/FinancialUpdate8609/FinancialUpdate8609_UnitDistribution/FinancialUpdate8609_UnitDistribution_Building2/AMI_51to60_BR_1" xmlDataType="string"/>
    </xmlCellPr>
  </singleXmlCell>
  <singleXmlCell id="802" xr6:uid="{DE4BFE6E-1A86-4AB6-96C7-9389C502E839}" r="U203" connectionId="1">
    <xmlCellPr id="1" xr6:uid="{00000000-0010-0000-2106-000001000000}" uniqueName="AMI_51to60_BR_2">
      <xmlPr mapId="1" xpath="/FinancialUpdate8609/FinancialUpdate8609_UnitDistribution/FinancialUpdate8609_UnitDistribution_Building2/AMI_51to60_BR_2" xmlDataType="string"/>
    </xmlCellPr>
  </singleXmlCell>
  <singleXmlCell id="803" xr6:uid="{D3C54594-8850-46CB-8135-C4C734B20BDE}" r="V203" connectionId="1">
    <xmlCellPr id="1" xr6:uid="{00000000-0010-0000-2306-000001000000}" uniqueName="AMI_51to60_BR_3">
      <xmlPr mapId="1" xpath="/FinancialUpdate8609/FinancialUpdate8609_UnitDistribution/FinancialUpdate8609_UnitDistribution_Building2/AMI_51to60_BR_3" xmlDataType="string"/>
    </xmlCellPr>
  </singleXmlCell>
  <singleXmlCell id="804" xr6:uid="{706C2F5B-9CCB-490B-BA8A-AA649C877BC8}" r="W203" connectionId="1">
    <xmlCellPr id="1" xr6:uid="{00000000-0010-0000-2506-000001000000}" uniqueName="AMI_51to60_BR_4">
      <xmlPr mapId="1" xpath="/FinancialUpdate8609/FinancialUpdate8609_UnitDistribution/FinancialUpdate8609_UnitDistribution_Building2/AMI_51to60_BR_4" xmlDataType="string"/>
    </xmlCellPr>
  </singleXmlCell>
  <singleXmlCell id="805" xr6:uid="{A5F79762-6E66-481E-9E18-1C05F9D9F01E}" r="X203" connectionId="1">
    <xmlCellPr id="1" xr6:uid="{00000000-0010-0000-2706-000001000000}" uniqueName="Greater_Than_60_AMI_BR_0">
      <xmlPr mapId="1" xpath="/FinancialUpdate8609/FinancialUpdate8609_UnitDistribution/FinancialUpdate8609_UnitDistribution_Building2/Greater_Than_60_AMI_BR_0" xmlDataType="string"/>
    </xmlCellPr>
  </singleXmlCell>
  <singleXmlCell id="806" xr6:uid="{CBE1ABCE-43B0-43B3-9344-77BB54EABC4B}" r="Y203" connectionId="1">
    <xmlCellPr id="1" xr6:uid="{00000000-0010-0000-2906-000001000000}" uniqueName="Greater_Than_60_AMI_BR_1">
      <xmlPr mapId="1" xpath="/FinancialUpdate8609/FinancialUpdate8609_UnitDistribution/FinancialUpdate8609_UnitDistribution_Building2/Greater_Than_60_AMI_BR_1" xmlDataType="string"/>
    </xmlCellPr>
  </singleXmlCell>
  <singleXmlCell id="807" xr6:uid="{1F567711-9143-4B17-ADF4-58AEE3C25EB9}" r="Z203" connectionId="1">
    <xmlCellPr id="1" xr6:uid="{00000000-0010-0000-2B06-000001000000}" uniqueName="Greater_Than_60_AMI_BR_2">
      <xmlPr mapId="1" xpath="/FinancialUpdate8609/FinancialUpdate8609_UnitDistribution/FinancialUpdate8609_UnitDistribution_Building2/Greater_Than_60_AMI_BR_2" xmlDataType="string"/>
    </xmlCellPr>
  </singleXmlCell>
  <singleXmlCell id="808" xr6:uid="{333C7D78-A93B-4362-A2C0-BFFAD3B51969}" r="AA203" connectionId="1">
    <xmlCellPr id="1" xr6:uid="{00000000-0010-0000-2D06-000001000000}" uniqueName="Greater_Than_60_AMI_BR_3">
      <xmlPr mapId="1" xpath="/FinancialUpdate8609/FinancialUpdate8609_UnitDistribution/FinancialUpdate8609_UnitDistribution_Building2/Greater_Than_60_AMI_BR_3" xmlDataType="string"/>
    </xmlCellPr>
  </singleXmlCell>
  <singleXmlCell id="809" xr6:uid="{9B653652-FFBC-4EA2-AB4E-6D15D04F3D38}" r="AB203" connectionId="1">
    <xmlCellPr id="1" xr6:uid="{00000000-0010-0000-2F06-000001000000}" uniqueName="Greater_Than_60_AMI_BR_4">
      <xmlPr mapId="1" xpath="/FinancialUpdate8609/FinancialUpdate8609_UnitDistribution/FinancialUpdate8609_UnitDistribution_Building2/Greater_Than_60_AMI_BR_4" xmlDataType="string"/>
    </xmlCellPr>
  </singleXmlCell>
  <singleXmlCell id="234" xr6:uid="{83E2C872-5A8B-4D2C-8059-B247C7EE1365}" r="S1" connectionId="1">
    <xmlCellPr id="1" xr6:uid="{00000000-0010-0000-3106-000001000000}" uniqueName="ApplicationNumber">
      <xmlPr mapId="1" xpath="/FinancialUpdate8609/FinancialUpdate8609_DevelopmentBudget/FinancialUpdate8609_Dev_Budget_Building3/FinancialUpdate8609_Dev_Budget_Building3_Total_Costs/ApplicationNumber" xmlDataType="string"/>
    </xmlCellPr>
  </singleXmlCell>
  <singleXmlCell id="235" xr6:uid="{9BC9E2BC-5B7D-4914-92C6-312781AA1FB6}" r="S2" connectionId="1">
    <xmlCellPr id="1" xr6:uid="{00000000-0010-0000-3306-000001000000}" uniqueName="BIN">
      <xmlPr mapId="1" xpath="/FinancialUpdate8609/FinancialUpdate8609_DevelopmentBudget/FinancialUpdate8609_Dev_Budget_Building3/FinancialUpdate8609_Dev_Budget_Building3_Total_Costs/BIN" xmlDataType="string"/>
    </xmlCellPr>
  </singleXmlCell>
  <singleXmlCell id="299" xr6:uid="{B4818CE0-E76E-463B-AD32-7DAC43F4A420}" r="R7" connectionId="1">
    <xmlCellPr id="1" xr6:uid="{00000000-0010-0000-3506-000001000000}" uniqueName="Land_Acquisition">
      <xmlPr mapId="1" xpath="/FinancialUpdate8609/FinancialUpdate8609_DevelopmentBudget/FinancialUpdate8609_Dev_Budget_Building3/FinancialUpdate8609_Dev_Budget_Building3_Total_Costs/Land_Acquisition" xmlDataType="string"/>
    </xmlCellPr>
  </singleXmlCell>
  <singleXmlCell id="300" xr6:uid="{A35FC2F7-AD34-4734-A147-13C8632445D7}" r="R8" connectionId="1">
    <xmlCellPr id="1" xr6:uid="{00000000-0010-0000-3706-000001000000}" uniqueName="Building_Acquisition">
      <xmlPr mapId="1" xpath="/FinancialUpdate8609/FinancialUpdate8609_DevelopmentBudget/FinancialUpdate8609_Dev_Budget_Building3/FinancialUpdate8609_Dev_Budget_Building3_Total_Costs/Building_Acquisition" xmlDataType="string"/>
    </xmlCellPr>
  </singleXmlCell>
  <singleXmlCell id="612" xr6:uid="{13204644-4770-441E-972C-F92C257B343A}" r="R9" connectionId="1">
    <xmlCellPr id="1" xr6:uid="{00000000-0010-0000-3906-000001000000}" uniqueName="Contractor_Price">
      <xmlPr mapId="1" xpath="/FinancialUpdate8609/FinancialUpdate8609_DevelopmentBudget/FinancialUpdate8609_Dev_Budget_Building3/FinancialUpdate8609_Dev_Budget_Building3_Total_Costs/Contractor_Price" xmlDataType="string"/>
    </xmlCellPr>
  </singleXmlCell>
  <singleXmlCell id="634" xr6:uid="{0DFF3880-C973-41C5-956E-BB2216D58B9A}" r="R10" connectionId="1">
    <xmlCellPr id="1" xr6:uid="{00000000-0010-0000-3B06-000001000000}" uniqueName="Furnishings">
      <xmlPr mapId="1" xpath="/FinancialUpdate8609/FinancialUpdate8609_DevelopmentBudget/FinancialUpdate8609_Dev_Budget_Building3/FinancialUpdate8609_Dev_Budget_Building3_Total_Costs/Furnishings" xmlDataType="string"/>
    </xmlCellPr>
  </singleXmlCell>
  <singleXmlCell id="635" xr6:uid="{5AD43A9A-37DB-4EE4-B1C9-C1444FEE203F}" r="R11" connectionId="1">
    <xmlCellPr id="1" xr6:uid="{00000000-0010-0000-3D06-000001000000}" uniqueName="Hard_Cost_Other_Description1">
      <xmlPr mapId="1" xpath="/FinancialUpdate8609/FinancialUpdate8609_DevelopmentBudget/FinancialUpdate8609_Dev_Budget_Building3/FinancialUpdate8609_Dev_Budget_Building3_Total_Costs/Hard_Cost_Other_Description1" xmlDataType="string"/>
    </xmlCellPr>
  </singleXmlCell>
  <singleXmlCell id="636" xr6:uid="{8C3492BC-312A-4068-B9E8-69400A96EB1D}" r="R14" connectionId="1">
    <xmlCellPr id="1" xr6:uid="{00000000-0010-0000-3F06-000001000000}" uniqueName="Architect">
      <xmlPr mapId="1" xpath="/FinancialUpdate8609/FinancialUpdate8609_DevelopmentBudget/FinancialUpdate8609_Dev_Budget_Building3/FinancialUpdate8609_Dev_Budget_Building3_Total_Costs/Architect" xmlDataType="string"/>
    </xmlCellPr>
  </singleXmlCell>
  <singleXmlCell id="637" xr6:uid="{3A52CC91-EE49-437F-9F07-D377E2A92C45}" r="R15" connectionId="1">
    <xmlCellPr id="1" xr6:uid="{00000000-0010-0000-4106-000001000000}" uniqueName="Owners_Legal">
      <xmlPr mapId="1" xpath="/FinancialUpdate8609/FinancialUpdate8609_DevelopmentBudget/FinancialUpdate8609_Dev_Budget_Building3/FinancialUpdate8609_Dev_Budget_Building3_Total_Costs/Owners_Legal" xmlDataType="string"/>
    </xmlCellPr>
  </singleXmlCell>
  <singleXmlCell id="638" xr6:uid="{3CDEE5D0-B050-4318-8186-FA5D4523EE68}" r="R16" connectionId="1">
    <xmlCellPr id="1" xr6:uid="{00000000-0010-0000-4306-000001000000}" uniqueName="Development_Consultant">
      <xmlPr mapId="1" xpath="/FinancialUpdate8609/FinancialUpdate8609_DevelopmentBudget/FinancialUpdate8609_Dev_Budget_Building3/FinancialUpdate8609_Dev_Budget_Building3_Total_Costs/Development_Consultant" xmlDataType="string"/>
    </xmlCellPr>
  </singleXmlCell>
  <singleXmlCell id="690" xr6:uid="{BCF32E37-6C30-4F13-80EE-75B37EEF6BE0}" r="R17" connectionId="1">
    <xmlCellPr id="1" xr6:uid="{00000000-0010-0000-4506-000001000000}" uniqueName="J51_421a_421b_Filing_Fees">
      <xmlPr mapId="1" xpath="/FinancialUpdate8609/FinancialUpdate8609_DevelopmentBudget/FinancialUpdate8609_Dev_Budget_Building3/FinancialUpdate8609_Dev_Budget_Building3_Total_Costs/J51_421a_421b_Filing_Fees" xmlDataType="string"/>
    </xmlCellPr>
  </singleXmlCell>
  <singleXmlCell id="691" xr6:uid="{F61DCA64-DB17-4E9F-A48E-388F3EE5571A}" r="R18" connectionId="1">
    <xmlCellPr id="1" xr6:uid="{00000000-0010-0000-4706-000001000000}" uniqueName="Construction_Interest">
      <xmlPr mapId="1" xpath="/FinancialUpdate8609/FinancialUpdate8609_DevelopmentBudget/FinancialUpdate8609_Dev_Budget_Building3/FinancialUpdate8609_Dev_Budget_Building3_Total_Costs/Construction_Interest" xmlDataType="string"/>
    </xmlCellPr>
  </singleXmlCell>
  <singleXmlCell id="692" xr6:uid="{59C7F38E-6908-45A2-8E99-4C86CCE24B0C}" r="R19" connectionId="1">
    <xmlCellPr id="1" xr6:uid="{00000000-0010-0000-4906-000001000000}" uniqueName="Real_Estate_Taxes">
      <xmlPr mapId="1" xpath="/FinancialUpdate8609/FinancialUpdate8609_DevelopmentBudget/FinancialUpdate8609_Dev_Budget_Building3/FinancialUpdate8609_Dev_Budget_Building3_Total_Costs/Real_Estate_Taxes" xmlDataType="string"/>
    </xmlCellPr>
  </singleXmlCell>
  <singleXmlCell id="693" xr6:uid="{CCDD7E9C-0849-42AE-A111-AB38E3A477DF}" r="R20" connectionId="1">
    <xmlCellPr id="1" xr6:uid="{00000000-0010-0000-4B06-000001000000}" uniqueName="Water_Sewer">
      <xmlPr mapId="1" xpath="/FinancialUpdate8609/FinancialUpdate8609_DevelopmentBudget/FinancialUpdate8609_Dev_Budget_Building3/FinancialUpdate8609_Dev_Budget_Building3_Total_Costs/Water_Sewer" xmlDataType="string"/>
    </xmlCellPr>
  </singleXmlCell>
  <singleXmlCell id="694" xr6:uid="{99F81F97-3F7D-40E5-991A-9A1C1AA04B0A}" r="R21" connectionId="1">
    <xmlCellPr id="1" xr6:uid="{00000000-0010-0000-4D06-000001000000}" uniqueName="Title_Insurance">
      <xmlPr mapId="1" xpath="/FinancialUpdate8609/FinancialUpdate8609_DevelopmentBudget/FinancialUpdate8609_Dev_Budget_Building3/FinancialUpdate8609_Dev_Budget_Building3_Total_Costs/Title_Insurance" xmlDataType="string"/>
    </xmlCellPr>
  </singleXmlCell>
  <singleXmlCell id="810" xr6:uid="{658A19F3-8434-49D2-BE91-7C5FF734020D}" r="R22" connectionId="1">
    <xmlCellPr id="1" xr6:uid="{00000000-0010-0000-4F06-000001000000}" uniqueName="Constr_Insurance">
      <xmlPr mapId="1" xpath="/FinancialUpdate8609/FinancialUpdate8609_DevelopmentBudget/FinancialUpdate8609_Dev_Budget_Building3/FinancialUpdate8609_Dev_Budget_Building3_Total_Costs/Constr_Insurance" xmlDataType="string"/>
    </xmlCellPr>
  </singleXmlCell>
  <singleXmlCell id="811" xr6:uid="{ACB397C9-A6D6-45D2-B71B-6E85555A5009}" r="R23" connectionId="1">
    <xmlCellPr id="1" xr6:uid="{00000000-0010-0000-5106-000001000000}" uniqueName="License_Agreement_Insurance">
      <xmlPr mapId="1" xpath="/FinancialUpdate8609/FinancialUpdate8609_DevelopmentBudget/FinancialUpdate8609_Dev_Budget_Building3/FinancialUpdate8609_Dev_Budget_Building3_Total_Costs/License_Agreement_Insurance" xmlDataType="string"/>
    </xmlCellPr>
  </singleXmlCell>
  <singleXmlCell id="812" xr6:uid="{749EBC2B-2E38-4B37-A841-8DEF66C7DBB3}" r="R24" connectionId="1">
    <xmlCellPr id="1" xr6:uid="{00000000-0010-0000-5306-000001000000}" uniqueName="Leasing_Marketing_Expense">
      <xmlPr mapId="1" xpath="/FinancialUpdate8609/FinancialUpdate8609_DevelopmentBudget/FinancialUpdate8609_Dev_Budget_Building3/FinancialUpdate8609_Dev_Budget_Building3_Total_Costs/Leasing_Marketing_Expense" xmlDataType="string"/>
    </xmlCellPr>
  </singleXmlCell>
  <singleXmlCell id="813" xr6:uid="{77EC5193-1709-4B4B-B52C-8D3FC7438632}" r="R25" connectionId="1">
    <xmlCellPr id="1" xr6:uid="{00000000-0010-0000-5506-000001000000}" uniqueName="Lease_Up_Period_Expense">
      <xmlPr mapId="1" xpath="/FinancialUpdate8609/FinancialUpdate8609_DevelopmentBudget/FinancialUpdate8609_Dev_Budget_Building3/FinancialUpdate8609_Dev_Budget_Building3_Total_Costs/Lease_Up_Period_Expense" xmlDataType="string"/>
    </xmlCellPr>
  </singleXmlCell>
  <singleXmlCell id="814" xr6:uid="{379E182E-1B5C-45A9-8AA9-BC4C3066367A}" r="R26" connectionId="1">
    <xmlCellPr id="1" xr6:uid="{00000000-0010-0000-5706-000001000000}" uniqueName="Working_Capital">
      <xmlPr mapId="1" xpath="/FinancialUpdate8609/FinancialUpdate8609_DevelopmentBudget/FinancialUpdate8609_Dev_Budget_Building3/FinancialUpdate8609_Dev_Budget_Building3_Total_Costs/Working_Capital" xmlDataType="string"/>
    </xmlCellPr>
  </singleXmlCell>
  <singleXmlCell id="815" xr6:uid="{C25A49E0-2C8E-4F80-A36B-171640B280C8}" r="R27" connectionId="1">
    <xmlCellPr id="1" xr6:uid="{00000000-0010-0000-5906-000001000000}" uniqueName="Survey_Environmental_Reports">
      <xmlPr mapId="1" xpath="/FinancialUpdate8609/FinancialUpdate8609_DevelopmentBudget/FinancialUpdate8609_Dev_Budget_Building3/FinancialUpdate8609_Dev_Budget_Building3_Total_Costs/Survey_Environmental_Reports" xmlDataType="string"/>
    </xmlCellPr>
  </singleXmlCell>
  <singleXmlCell id="816" xr6:uid="{143EE213-569B-4568-8FC3-94FCC47A7919}" r="R28" connectionId="1">
    <xmlCellPr id="1" xr6:uid="{00000000-0010-0000-5B06-000001000000}" uniqueName="Loan_Commitment_Fees">
      <xmlPr mapId="1" xpath="/FinancialUpdate8609/FinancialUpdate8609_DevelopmentBudget/FinancialUpdate8609_Dev_Budget_Building3/FinancialUpdate8609_Dev_Budget_Building3_Total_Costs/Loan_Commitment_Fees" xmlDataType="string"/>
    </xmlCellPr>
  </singleXmlCell>
  <singleXmlCell id="817" xr6:uid="{1E92B2B7-6B87-4136-B50D-BDB03412068D}" r="R29" connectionId="1">
    <xmlCellPr id="1" xr6:uid="{00000000-0010-0000-5D06-000001000000}" uniqueName="Relocation">
      <xmlPr mapId="1" xpath="/FinancialUpdate8609/FinancialUpdate8609_DevelopmentBudget/FinancialUpdate8609_Dev_Budget_Building3/FinancialUpdate8609_Dev_Budget_Building3_Total_Costs/Relocation" xmlDataType="string"/>
    </xmlCellPr>
  </singleXmlCell>
  <singleXmlCell id="818" xr6:uid="{03F56B5C-D4D5-4F21-9359-DD0A0D56CC68}" r="R30" connectionId="1">
    <xmlCellPr id="1" xr6:uid="{00000000-0010-0000-5F06-000001000000}" uniqueName="NPHDFC_Administration_Fee">
      <xmlPr mapId="1" xpath="/FinancialUpdate8609/FinancialUpdate8609_DevelopmentBudget/FinancialUpdate8609_Dev_Budget_Building3/FinancialUpdate8609_Dev_Budget_Building3_Total_Costs/NPHDFC_Administration_Fee" xmlDataType="string"/>
    </xmlCellPr>
  </singleXmlCell>
  <singleXmlCell id="819" xr6:uid="{318573E8-2EE0-4262-9BF6-D4AC506AFC10}" r="R31" connectionId="1">
    <xmlCellPr id="1" xr6:uid="{00000000-0010-0000-6106-000001000000}" uniqueName="Project_Supervision">
      <xmlPr mapId="1" xpath="/FinancialUpdate8609/FinancialUpdate8609_DevelopmentBudget/FinancialUpdate8609_Dev_Budget_Building3/FinancialUpdate8609_Dev_Budget_Building3_Total_Costs/Project_Supervision" xmlDataType="string"/>
    </xmlCellPr>
  </singleXmlCell>
  <singleXmlCell id="820" xr6:uid="{8F00E130-2BA2-4586-9043-E9DCD8BD720B}" r="R32" connectionId="1">
    <xmlCellPr id="1" xr6:uid="{00000000-0010-0000-6306-000001000000}" uniqueName="Tax_Credit_Allocation_Fee">
      <xmlPr mapId="1" xpath="/FinancialUpdate8609/FinancialUpdate8609_DevelopmentBudget/FinancialUpdate8609_Dev_Budget_Building3/FinancialUpdate8609_Dev_Budget_Building3_Total_Costs/Tax_Credit_Allocation_Fee" xmlDataType="string"/>
    </xmlCellPr>
  </singleXmlCell>
  <singleXmlCell id="821" xr6:uid="{4E58D158-E282-4066-8210-CEA205F7743B}" r="R33" connectionId="1">
    <xmlCellPr id="1" xr6:uid="{00000000-0010-0000-6506-000001000000}" uniqueName="Bond_Fees_Cost_of_Issuance_Fee">
      <xmlPr mapId="1" xpath="/FinancialUpdate8609/FinancialUpdate8609_DevelopmentBudget/FinancialUpdate8609_Dev_Budget_Building3/FinancialUpdate8609_Dev_Budget_Building3_Total_Costs/Bond_Fees_Cost_of_Issuance_Fee" xmlDataType="string"/>
    </xmlCellPr>
  </singleXmlCell>
  <singleXmlCell id="822" xr6:uid="{124A6103-A422-4B22-99B0-C36E73E28B4A}" r="R34" connectionId="1">
    <xmlCellPr id="1" xr6:uid="{00000000-0010-0000-6706-000001000000}" uniqueName="Letter_of_Credit_Fee">
      <xmlPr mapId="1" xpath="/FinancialUpdate8609/FinancialUpdate8609_DevelopmentBudget/FinancialUpdate8609_Dev_Budget_Building3/FinancialUpdate8609_Dev_Budget_Building3_Total_Costs/Letter_of_Credit_Fee" xmlDataType="string"/>
    </xmlCellPr>
  </singleXmlCell>
  <singleXmlCell id="823" xr6:uid="{32E8E670-1711-443B-B383-B47EE1A4543E}" r="R35" connectionId="1">
    <xmlCellPr id="1" xr6:uid="{00000000-0010-0000-6906-000001000000}" uniqueName="Interest_Rate_Cap">
      <xmlPr mapId="1" xpath="/FinancialUpdate8609/FinancialUpdate8609_DevelopmentBudget/FinancialUpdate8609_Dev_Budget_Building3/FinancialUpdate8609_Dev_Budget_Building3_Total_Costs/Interest_Rate_Cap" xmlDataType="string"/>
    </xmlCellPr>
  </singleXmlCell>
  <singleXmlCell id="824" xr6:uid="{AA9E8795-3AB1-472B-8FED-69F600E34658}" r="R36" connectionId="1">
    <xmlCellPr id="1" xr6:uid="{00000000-0010-0000-6B06-000001000000}" uniqueName="Bank_Engineering_Fee">
      <xmlPr mapId="1" xpath="/FinancialUpdate8609/FinancialUpdate8609_DevelopmentBudget/FinancialUpdate8609_Dev_Budget_Building3/FinancialUpdate8609_Dev_Budget_Building3_Total_Costs/Bank_Engineering_Fee" xmlDataType="string"/>
    </xmlCellPr>
  </singleXmlCell>
  <singleXmlCell id="825" xr6:uid="{959FF851-6FE1-47C5-B417-8AF8CE15B429}" r="R37" connectionId="1">
    <xmlCellPr id="1" xr6:uid="{00000000-0010-0000-6D06-000001000000}" uniqueName="NYS_Transfer_Tax">
      <xmlPr mapId="1" xpath="/FinancialUpdate8609/FinancialUpdate8609_DevelopmentBudget/FinancialUpdate8609_Dev_Budget_Building3/FinancialUpdate8609_Dev_Budget_Building3_Total_Costs/NYS_Transfer_Tax" xmlDataType="string"/>
    </xmlCellPr>
  </singleXmlCell>
  <singleXmlCell id="826" xr6:uid="{A311B687-1605-44F1-8D15-520C730328FF}" r="R38" connectionId="1">
    <xmlCellPr id="1" xr6:uid="{00000000-0010-0000-6F06-000001000000}" uniqueName="Soft_Cost_Other_Description1">
      <xmlPr mapId="1" xpath="/FinancialUpdate8609/FinancialUpdate8609_DevelopmentBudget/FinancialUpdate8609_Dev_Budget_Building3/FinancialUpdate8609_Dev_Budget_Building3_Total_Costs/Soft_Cost_Other_Description1" xmlDataType="string"/>
    </xmlCellPr>
  </singleXmlCell>
  <singleXmlCell id="827" xr6:uid="{A5A14396-766D-470A-8F51-4BB9BEF22DA0}" r="R39" connectionId="1">
    <xmlCellPr id="1" xr6:uid="{00000000-0010-0000-7106-000001000000}" uniqueName="Soft_Cost_Other_Description2">
      <xmlPr mapId="1" xpath="/FinancialUpdate8609/FinancialUpdate8609_DevelopmentBudget/FinancialUpdate8609_Dev_Budget_Building3/FinancialUpdate8609_Dev_Budget_Building3_Total_Costs/Soft_Cost_Other_Description2" xmlDataType="string"/>
    </xmlCellPr>
  </singleXmlCell>
  <singleXmlCell id="828" xr6:uid="{849F869D-2F23-4131-AD62-1F7F39E5A3D6}" r="R40" connectionId="1">
    <xmlCellPr id="1" xr6:uid="{00000000-0010-0000-7306-000001000000}" uniqueName="Soft_Cost_Other_Description3">
      <xmlPr mapId="1" xpath="/FinancialUpdate8609/FinancialUpdate8609_DevelopmentBudget/FinancialUpdate8609_Dev_Budget_Building3/FinancialUpdate8609_Dev_Budget_Building3_Total_Costs/Soft_Cost_Other_Description3" xmlDataType="string"/>
    </xmlCellPr>
  </singleXmlCell>
  <singleXmlCell id="829" xr6:uid="{B19F509E-1018-40AD-8603-BB8339A71097}" r="R41" connectionId="1">
    <xmlCellPr id="1" xr6:uid="{00000000-0010-0000-7506-000001000000}" uniqueName="Soft_Cost_Other_Description4">
      <xmlPr mapId="1" xpath="/FinancialUpdate8609/FinancialUpdate8609_DevelopmentBudget/FinancialUpdate8609_Dev_Budget_Building3/FinancialUpdate8609_Dev_Budget_Building3_Total_Costs/Soft_Cost_Other_Description4" xmlDataType="string"/>
    </xmlCellPr>
  </singleXmlCell>
  <singleXmlCell id="830" xr6:uid="{DAB3B10D-1B67-49A6-BD8F-994ACC1A2789}" r="R44" connectionId="1">
    <xmlCellPr id="1" xr6:uid="{00000000-0010-0000-7706-000001000000}" uniqueName="Developer_Financing_or_Equity">
      <xmlPr mapId="1" xpath="/FinancialUpdate8609/FinancialUpdate8609_DevelopmentBudget/FinancialUpdate8609_Dev_Budget_Building3/FinancialUpdate8609_Dev_Budget_Building3_Total_Costs/Developer_Financing_or_Equity" xmlDataType="string"/>
    </xmlCellPr>
  </singleXmlCell>
  <singleXmlCell id="831" xr6:uid="{5E18EC06-F7CD-485F-83D2-CD9AE099DB22}" r="R45" connectionId="1">
    <xmlCellPr id="1" xr6:uid="{00000000-0010-0000-7906-000001000000}" uniqueName="Deferred_Developer_Fee">
      <xmlPr mapId="1" xpath="/FinancialUpdate8609/FinancialUpdate8609_DevelopmentBudget/FinancialUpdate8609_Dev_Budget_Building3/FinancialUpdate8609_Dev_Budget_Building3_Total_Costs/Deferred_Developer_Fee" xmlDataType="string"/>
    </xmlCellPr>
  </singleXmlCell>
  <singleXmlCell id="832" xr6:uid="{06DB6F9F-A123-4009-9E24-B06DDBBF3680}" r="R48" connectionId="1">
    <xmlCellPr id="1" xr6:uid="{00000000-0010-0000-7B06-000001000000}" uniqueName="Syndicator_Fee_and_Overhead">
      <xmlPr mapId="1" xpath="/FinancialUpdate8609/FinancialUpdate8609_DevelopmentBudget/FinancialUpdate8609_Dev_Budget_Building3/FinancialUpdate8609_Dev_Budget_Building3_Total_Costs/Syndicator_Fee_and_Overhead" xmlDataType="string"/>
    </xmlCellPr>
  </singleXmlCell>
  <singleXmlCell id="833" xr6:uid="{D9359CD3-D5E0-4362-BE38-92FF10CD46E5}" r="R49" connectionId="1">
    <xmlCellPr id="1" xr6:uid="{00000000-0010-0000-7D06-000001000000}" uniqueName="LP_Upper_Tier_Reserves">
      <xmlPr mapId="1" xpath="/FinancialUpdate8609/FinancialUpdate8609_DevelopmentBudget/FinancialUpdate8609_Dev_Budget_Building3/FinancialUpdate8609_Dev_Budget_Building3_Total_Costs/LP_Upper_Tier_Reserves" xmlDataType="string"/>
    </xmlCellPr>
  </singleXmlCell>
  <singleXmlCell id="834" xr6:uid="{0EC7973E-972E-44C1-83EF-E9AA8E89A5E0}" r="R50" connectionId="1">
    <xmlCellPr id="1" xr6:uid="{00000000-0010-0000-7F06-000001000000}" uniqueName="Tax_Credit_Consultant">
      <xmlPr mapId="1" xpath="/FinancialUpdate8609/FinancialUpdate8609_DevelopmentBudget/FinancialUpdate8609_Dev_Budget_Building3/FinancialUpdate8609_Dev_Budget_Building3_Total_Costs/Tax_Credit_Consultant" xmlDataType="string"/>
    </xmlCellPr>
  </singleXmlCell>
  <singleXmlCell id="835" xr6:uid="{41AB7660-C001-4372-9CFA-DC4252F15DDE}" r="R51" connectionId="1">
    <xmlCellPr id="1" xr6:uid="{00000000-0010-0000-8106-000001000000}" uniqueName="Tax_Opinion">
      <xmlPr mapId="1" xpath="/FinancialUpdate8609/FinancialUpdate8609_DevelopmentBudget/FinancialUpdate8609_Dev_Budget_Building3/FinancialUpdate8609_Dev_Budget_Building3_Total_Costs/Tax_Opinion" xmlDataType="string"/>
    </xmlCellPr>
  </singleXmlCell>
  <singleXmlCell id="836" xr6:uid="{F33BF47D-E1EC-4C70-B4D9-C3A49DE2F06E}" r="R52" connectionId="1">
    <xmlCellPr id="1" xr6:uid="{00000000-0010-0000-8306-000001000000}" uniqueName="Accounting_Cost_Certification">
      <xmlPr mapId="1" xpath="/FinancialUpdate8609/FinancialUpdate8609_DevelopmentBudget/FinancialUpdate8609_Dev_Budget_Building3/FinancialUpdate8609_Dev_Budget_Building3_Total_Costs/Accounting_Cost_Certification" xmlDataType="string"/>
    </xmlCellPr>
  </singleXmlCell>
  <singleXmlCell id="837" xr6:uid="{877E2A3E-903F-4306-911F-C206D5A91FFB}" r="R53" connectionId="1">
    <xmlCellPr id="1" xr6:uid="{00000000-0010-0000-8506-000001000000}" uniqueName="Partnership_Management_Fee">
      <xmlPr mapId="1" xpath="/FinancialUpdate8609/FinancialUpdate8609_DevelopmentBudget/FinancialUpdate8609_Dev_Budget_Building3/FinancialUpdate8609_Dev_Budget_Building3_Total_Costs/Partnership_Management_Fee" xmlDataType="string"/>
    </xmlCellPr>
  </singleXmlCell>
  <singleXmlCell id="838" xr6:uid="{BA8EF425-5AF6-4714-8820-7408EDF3E20C}" r="R54" connectionId="1">
    <xmlCellPr id="1" xr6:uid="{00000000-0010-0000-8706-000001000000}" uniqueName="Partnership_Publication">
      <xmlPr mapId="1" xpath="/FinancialUpdate8609/FinancialUpdate8609_DevelopmentBudget/FinancialUpdate8609_Dev_Budget_Building3/FinancialUpdate8609_Dev_Budget_Building3_Total_Costs/Partnership_Publication" xmlDataType="string"/>
    </xmlCellPr>
  </singleXmlCell>
  <singleXmlCell id="839" xr6:uid="{4D2836A0-33E9-45BA-AB24-3D491ADB240A}" r="R55" connectionId="1">
    <xmlCellPr id="1" xr6:uid="{00000000-0010-0000-8906-000001000000}" uniqueName="Bridge_Loan_Fees_and_Interest">
      <xmlPr mapId="1" xpath="/FinancialUpdate8609/FinancialUpdate8609_DevelopmentBudget/FinancialUpdate8609_Dev_Budget_Building3/FinancialUpdate8609_Dev_Budget_Building3_Total_Costs/Bridge_Loan_Fees_and_Interest" xmlDataType="string"/>
    </xmlCellPr>
  </singleXmlCell>
  <singleXmlCell id="840" xr6:uid="{8AF3EA84-46BF-4F3E-BDCB-572BD47B1D07}" r="R56" connectionId="1">
    <xmlCellPr id="1" xr6:uid="{00000000-0010-0000-8B06-000001000000}" uniqueName="Partnership_Organization_Legal">
      <xmlPr mapId="1" xpath="/FinancialUpdate8609/FinancialUpdate8609_DevelopmentBudget/FinancialUpdate8609_Dev_Budget_Building3/FinancialUpdate8609_Dev_Budget_Building3_Total_Costs/Partnership_Organization_Legal" xmlDataType="string"/>
    </xmlCellPr>
  </singleXmlCell>
  <singleXmlCell id="841" xr6:uid="{89F5E099-84A1-4129-A56F-83F7DE48E0D1}" r="R57" connectionId="1">
    <xmlCellPr id="1" xr6:uid="{00000000-0010-0000-8D06-000001000000}" uniqueName="Syndication_Expense_Other_Description1">
      <xmlPr mapId="1" xpath="/FinancialUpdate8609/FinancialUpdate8609_DevelopmentBudget/FinancialUpdate8609_Dev_Budget_Building3/FinancialUpdate8609_Dev_Budget_Building3_Total_Costs/Syndication_Expense_Other_Description1" xmlDataType="string"/>
    </xmlCellPr>
  </singleXmlCell>
  <singleXmlCell id="842" xr6:uid="{E9BBAC52-B1F1-4944-9BC6-784747EB3ACA}" r="R60" connectionId="1">
    <xmlCellPr id="1" xr6:uid="{00000000-0010-0000-8F06-000001000000}" uniqueName="Operating_Reserve">
      <xmlPr mapId="1" xpath="/FinancialUpdate8609/FinancialUpdate8609_DevelopmentBudget/FinancialUpdate8609_Dev_Budget_Building3/FinancialUpdate8609_Dev_Budget_Building3_Total_Costs/Operating_Reserve" xmlDataType="string"/>
    </xmlCellPr>
  </singleXmlCell>
  <singleXmlCell id="843" xr6:uid="{F0866E25-0690-4747-9C6F-9538A34AFA17}" r="R61" connectionId="1">
    <xmlCellPr id="1" xr6:uid="{00000000-0010-0000-9106-000001000000}" uniqueName="Social_Service_Reserves">
      <xmlPr mapId="1" xpath="/FinancialUpdate8609/FinancialUpdate8609_DevelopmentBudget/FinancialUpdate8609_Dev_Budget_Building3/FinancialUpdate8609_Dev_Budget_Building3_Total_Costs/Social_Service_Reserves" xmlDataType="string"/>
    </xmlCellPr>
  </singleXmlCell>
  <singleXmlCell id="844" xr6:uid="{A67E5D1E-8702-4026-94F7-AFC9BFE43925}" r="R62" connectionId="1">
    <xmlCellPr id="1" xr6:uid="{00000000-0010-0000-9306-000001000000}" uniqueName="Reserve_Other_Description1">
      <xmlPr mapId="1" xpath="/FinancialUpdate8609/FinancialUpdate8609_DevelopmentBudget/FinancialUpdate8609_Dev_Budget_Building3/FinancialUpdate8609_Dev_Budget_Building3_Total_Costs/Reserve_Other_Description1" xmlDataType="string"/>
    </xmlCellPr>
  </singleXmlCell>
  <singleXmlCell id="845" xr6:uid="{FC2E419B-7B73-4963-BE8A-E0ED99A6EFC6}" r="T1" connectionId="1">
    <xmlCellPr id="1" xr6:uid="{00000000-0010-0000-9506-000001000000}" uniqueName="ApplicationNumber">
      <xmlPr mapId="1" xpath="/FinancialUpdate8609/FinancialUpdate8609_DevelopmentBudget/FinancialUpdate8609_Dev_Budget_Building3/FinancialUpdate8609_Dev_Budget_Building3_Acquisition_Basis/ApplicationNumber" xmlDataType="string"/>
    </xmlCellPr>
  </singleXmlCell>
  <singleXmlCell id="846" xr6:uid="{C8EF1BF0-BC3A-4F99-A07D-7C5E2FEE32FE}" r="T2" connectionId="1">
    <xmlCellPr id="1" xr6:uid="{00000000-0010-0000-9706-000001000000}" uniqueName="BIN">
      <xmlPr mapId="1" xpath="/FinancialUpdate8609/FinancialUpdate8609_DevelopmentBudget/FinancialUpdate8609_Dev_Budget_Building3/FinancialUpdate8609_Dev_Budget_Building3_Acquisition_Basis/BIN" xmlDataType="string"/>
    </xmlCellPr>
  </singleXmlCell>
  <singleXmlCell id="847" xr6:uid="{75C89B32-CEE7-44FA-8053-FE1FABE47E54}" r="S7" connectionId="1">
    <xmlCellPr id="1" xr6:uid="{00000000-0010-0000-9906-000001000000}" uniqueName="Land_Acquisition">
      <xmlPr mapId="1" xpath="/FinancialUpdate8609/FinancialUpdate8609_DevelopmentBudget/FinancialUpdate8609_Dev_Budget_Building3/FinancialUpdate8609_Dev_Budget_Building3_Acquisition_Basis/Land_Acquisition" xmlDataType="string"/>
    </xmlCellPr>
  </singleXmlCell>
  <singleXmlCell id="848" xr6:uid="{CB85A653-5CFA-46C0-A13B-B7972A1588DA}" r="S8" connectionId="1">
    <xmlCellPr id="1" xr6:uid="{00000000-0010-0000-9B06-000001000000}" uniqueName="Building_Acquisition">
      <xmlPr mapId="1" xpath="/FinancialUpdate8609/FinancialUpdate8609_DevelopmentBudget/FinancialUpdate8609_Dev_Budget_Building3/FinancialUpdate8609_Dev_Budget_Building3_Acquisition_Basis/Building_Acquisition" xmlDataType="string"/>
    </xmlCellPr>
  </singleXmlCell>
  <singleXmlCell id="849" xr6:uid="{2DF19B0B-3788-45ED-B606-CF2CE3C45591}" r="S9" connectionId="1">
    <xmlCellPr id="1" xr6:uid="{00000000-0010-0000-9D06-000001000000}" uniqueName="Contractor_Price">
      <xmlPr mapId="1" xpath="/FinancialUpdate8609/FinancialUpdate8609_DevelopmentBudget/FinancialUpdate8609_Dev_Budget_Building3/FinancialUpdate8609_Dev_Budget_Building3_Acquisition_Basis/Contractor_Price" xmlDataType="string"/>
    </xmlCellPr>
  </singleXmlCell>
  <singleXmlCell id="850" xr6:uid="{1A4BAA19-5F0D-41F3-9A97-610A7DF97C81}" r="S10" connectionId="1">
    <xmlCellPr id="1" xr6:uid="{00000000-0010-0000-9F06-000001000000}" uniqueName="Furnishings">
      <xmlPr mapId="1" xpath="/FinancialUpdate8609/FinancialUpdate8609_DevelopmentBudget/FinancialUpdate8609_Dev_Budget_Building3/FinancialUpdate8609_Dev_Budget_Building3_Acquisition_Basis/Furnishings" xmlDataType="string"/>
    </xmlCellPr>
  </singleXmlCell>
  <singleXmlCell id="851" xr6:uid="{1406A9D3-F7BE-45CB-BB01-0BCB08E2A60A}" r="S11" connectionId="1">
    <xmlCellPr id="1" xr6:uid="{00000000-0010-0000-A106-000001000000}" uniqueName="Hard_Cost_Other_Description1">
      <xmlPr mapId="1" xpath="/FinancialUpdate8609/FinancialUpdate8609_DevelopmentBudget/FinancialUpdate8609_Dev_Budget_Building3/FinancialUpdate8609_Dev_Budget_Building3_Acquisition_Basis/Hard_Cost_Other_Description1" xmlDataType="string"/>
    </xmlCellPr>
  </singleXmlCell>
  <singleXmlCell id="852" xr6:uid="{9DAE88C6-81A5-40CA-92A2-C39E5B573B89}" r="S14" connectionId="1">
    <xmlCellPr id="1" xr6:uid="{00000000-0010-0000-A306-000001000000}" uniqueName="Architect">
      <xmlPr mapId="1" xpath="/FinancialUpdate8609/FinancialUpdate8609_DevelopmentBudget/FinancialUpdate8609_Dev_Budget_Building3/FinancialUpdate8609_Dev_Budget_Building3_Acquisition_Basis/Architect" xmlDataType="string"/>
    </xmlCellPr>
  </singleXmlCell>
  <singleXmlCell id="853" xr6:uid="{0304D8BB-9711-4365-95EC-980AE944D12D}" r="S15" connectionId="1">
    <xmlCellPr id="1" xr6:uid="{00000000-0010-0000-A506-000001000000}" uniqueName="Owners_Legal">
      <xmlPr mapId="1" xpath="/FinancialUpdate8609/FinancialUpdate8609_DevelopmentBudget/FinancialUpdate8609_Dev_Budget_Building3/FinancialUpdate8609_Dev_Budget_Building3_Acquisition_Basis/Owners_Legal" xmlDataType="string"/>
    </xmlCellPr>
  </singleXmlCell>
  <singleXmlCell id="854" xr6:uid="{06653B89-7DF6-48C0-9362-039581D79FA3}" r="S16" connectionId="1">
    <xmlCellPr id="1" xr6:uid="{00000000-0010-0000-A706-000001000000}" uniqueName="Development_Consultant">
      <xmlPr mapId="1" xpath="/FinancialUpdate8609/FinancialUpdate8609_DevelopmentBudget/FinancialUpdate8609_Dev_Budget_Building3/FinancialUpdate8609_Dev_Budget_Building3_Acquisition_Basis/Development_Consultant" xmlDataType="string"/>
    </xmlCellPr>
  </singleXmlCell>
  <singleXmlCell id="855" xr6:uid="{45D4186B-D7F8-496A-8918-1E867142D613}" r="S17" connectionId="1">
    <xmlCellPr id="1" xr6:uid="{00000000-0010-0000-A906-000001000000}" uniqueName="J51_421a_421b_Filing_Fees">
      <xmlPr mapId="1" xpath="/FinancialUpdate8609/FinancialUpdate8609_DevelopmentBudget/FinancialUpdate8609_Dev_Budget_Building3/FinancialUpdate8609_Dev_Budget_Building3_Acquisition_Basis/J51_421a_421b_Filing_Fees" xmlDataType="string"/>
    </xmlCellPr>
  </singleXmlCell>
  <singleXmlCell id="856" xr6:uid="{9EBBFB3B-EF8D-4DAA-AD40-35EDCEFE728A}" r="S18" connectionId="1">
    <xmlCellPr id="1" xr6:uid="{00000000-0010-0000-AB06-000001000000}" uniqueName="Construction_Interest">
      <xmlPr mapId="1" xpath="/FinancialUpdate8609/FinancialUpdate8609_DevelopmentBudget/FinancialUpdate8609_Dev_Budget_Building3/FinancialUpdate8609_Dev_Budget_Building3_Acquisition_Basis/Construction_Interest" xmlDataType="string"/>
    </xmlCellPr>
  </singleXmlCell>
  <singleXmlCell id="857" xr6:uid="{D81F49F0-CE90-47DF-BFAD-D7F521D80565}" r="S19" connectionId="1">
    <xmlCellPr id="1" xr6:uid="{00000000-0010-0000-AD06-000001000000}" uniqueName="Real_Estate_Taxes">
      <xmlPr mapId="1" xpath="/FinancialUpdate8609/FinancialUpdate8609_DevelopmentBudget/FinancialUpdate8609_Dev_Budget_Building3/FinancialUpdate8609_Dev_Budget_Building3_Acquisition_Basis/Real_Estate_Taxes" xmlDataType="string"/>
    </xmlCellPr>
  </singleXmlCell>
  <singleXmlCell id="858" xr6:uid="{2FC2C400-813E-4C69-9359-C27095DB9AE8}" r="S20" connectionId="1">
    <xmlCellPr id="1" xr6:uid="{00000000-0010-0000-AF06-000001000000}" uniqueName="Water_Sewer">
      <xmlPr mapId="1" xpath="/FinancialUpdate8609/FinancialUpdate8609_DevelopmentBudget/FinancialUpdate8609_Dev_Budget_Building3/FinancialUpdate8609_Dev_Budget_Building3_Acquisition_Basis/Water_Sewer" xmlDataType="string"/>
    </xmlCellPr>
  </singleXmlCell>
  <singleXmlCell id="859" xr6:uid="{FAB078C5-88D7-4ED6-B806-4E2D7CE22F84}" r="S21" connectionId="1">
    <xmlCellPr id="1" xr6:uid="{00000000-0010-0000-B106-000001000000}" uniqueName="Title_Insurance">
      <xmlPr mapId="1" xpath="/FinancialUpdate8609/FinancialUpdate8609_DevelopmentBudget/FinancialUpdate8609_Dev_Budget_Building3/FinancialUpdate8609_Dev_Budget_Building3_Acquisition_Basis/Title_Insurance" xmlDataType="string"/>
    </xmlCellPr>
  </singleXmlCell>
  <singleXmlCell id="860" xr6:uid="{CC8647F2-A981-4B25-BC61-BDA64E7559FF}" r="S22" connectionId="1">
    <xmlCellPr id="1" xr6:uid="{00000000-0010-0000-B306-000001000000}" uniqueName="Constr_Insurance">
      <xmlPr mapId="1" xpath="/FinancialUpdate8609/FinancialUpdate8609_DevelopmentBudget/FinancialUpdate8609_Dev_Budget_Building3/FinancialUpdate8609_Dev_Budget_Building3_Acquisition_Basis/Constr_Insurance" xmlDataType="string"/>
    </xmlCellPr>
  </singleXmlCell>
  <singleXmlCell id="861" xr6:uid="{81D157FC-9EE6-41F7-90E4-71362BDBD1BE}" r="S23" connectionId="1">
    <xmlCellPr id="1" xr6:uid="{00000000-0010-0000-B506-000001000000}" uniqueName="License_Agreement_Insurance">
      <xmlPr mapId="1" xpath="/FinancialUpdate8609/FinancialUpdate8609_DevelopmentBudget/FinancialUpdate8609_Dev_Budget_Building3/FinancialUpdate8609_Dev_Budget_Building3_Acquisition_Basis/License_Agreement_Insurance" xmlDataType="string"/>
    </xmlCellPr>
  </singleXmlCell>
  <singleXmlCell id="862" xr6:uid="{EAB1B0BC-EC78-490A-8E18-573CD58F5452}" r="S24" connectionId="1">
    <xmlCellPr id="1" xr6:uid="{00000000-0010-0000-B706-000001000000}" uniqueName="Leasing_Marketing_Expense">
      <xmlPr mapId="1" xpath="/FinancialUpdate8609/FinancialUpdate8609_DevelopmentBudget/FinancialUpdate8609_Dev_Budget_Building3/FinancialUpdate8609_Dev_Budget_Building3_Acquisition_Basis/Leasing_Marketing_Expense" xmlDataType="string"/>
    </xmlCellPr>
  </singleXmlCell>
  <singleXmlCell id="863" xr6:uid="{7CC1663D-40B4-4602-8FF9-4C0BD6AD25DD}" r="S25" connectionId="1">
    <xmlCellPr id="1" xr6:uid="{00000000-0010-0000-B906-000001000000}" uniqueName="Lease_Up_Period_Expense">
      <xmlPr mapId="1" xpath="/FinancialUpdate8609/FinancialUpdate8609_DevelopmentBudget/FinancialUpdate8609_Dev_Budget_Building3/FinancialUpdate8609_Dev_Budget_Building3_Acquisition_Basis/Lease_Up_Period_Expense" xmlDataType="string"/>
    </xmlCellPr>
  </singleXmlCell>
  <singleXmlCell id="864" xr6:uid="{BBB23045-863A-412E-9CF3-7A08B710F22A}" r="S26" connectionId="1">
    <xmlCellPr id="1" xr6:uid="{00000000-0010-0000-BB06-000001000000}" uniqueName="Working_Capital">
      <xmlPr mapId="1" xpath="/FinancialUpdate8609/FinancialUpdate8609_DevelopmentBudget/FinancialUpdate8609_Dev_Budget_Building3/FinancialUpdate8609_Dev_Budget_Building3_Acquisition_Basis/Working_Capital" xmlDataType="string"/>
    </xmlCellPr>
  </singleXmlCell>
  <singleXmlCell id="865" xr6:uid="{35B5CE92-8F33-4DD6-B922-76436821B187}" r="S27" connectionId="1">
    <xmlCellPr id="1" xr6:uid="{00000000-0010-0000-BD06-000001000000}" uniqueName="Survey_Environmental_Reports">
      <xmlPr mapId="1" xpath="/FinancialUpdate8609/FinancialUpdate8609_DevelopmentBudget/FinancialUpdate8609_Dev_Budget_Building3/FinancialUpdate8609_Dev_Budget_Building3_Acquisition_Basis/Survey_Environmental_Reports" xmlDataType="string"/>
    </xmlCellPr>
  </singleXmlCell>
  <singleXmlCell id="866" xr6:uid="{10FF3DA7-FE34-4713-A379-580C62249FF0}" r="S28" connectionId="1">
    <xmlCellPr id="1" xr6:uid="{00000000-0010-0000-BF06-000001000000}" uniqueName="Loan_Commitment_Fees">
      <xmlPr mapId="1" xpath="/FinancialUpdate8609/FinancialUpdate8609_DevelopmentBudget/FinancialUpdate8609_Dev_Budget_Building3/FinancialUpdate8609_Dev_Budget_Building3_Acquisition_Basis/Loan_Commitment_Fees" xmlDataType="string"/>
    </xmlCellPr>
  </singleXmlCell>
  <singleXmlCell id="867" xr6:uid="{C81CCD9C-7AF5-495E-B9B1-60DB808926C7}" r="S29" connectionId="1">
    <xmlCellPr id="1" xr6:uid="{00000000-0010-0000-C106-000001000000}" uniqueName="Relocation">
      <xmlPr mapId="1" xpath="/FinancialUpdate8609/FinancialUpdate8609_DevelopmentBudget/FinancialUpdate8609_Dev_Budget_Building3/FinancialUpdate8609_Dev_Budget_Building3_Acquisition_Basis/Relocation" xmlDataType="string"/>
    </xmlCellPr>
  </singleXmlCell>
  <singleXmlCell id="868" xr6:uid="{4CC10178-6531-485D-90BD-B0B99FB3C8D6}" r="S30" connectionId="1">
    <xmlCellPr id="1" xr6:uid="{00000000-0010-0000-C306-000001000000}" uniqueName="NPHDFC_Administration_Fee">
      <xmlPr mapId="1" xpath="/FinancialUpdate8609/FinancialUpdate8609_DevelopmentBudget/FinancialUpdate8609_Dev_Budget_Building3/FinancialUpdate8609_Dev_Budget_Building3_Acquisition_Basis/NPHDFC_Administration_Fee" xmlDataType="string"/>
    </xmlCellPr>
  </singleXmlCell>
  <singleXmlCell id="869" xr6:uid="{F05200E1-3A64-46F5-95FE-7B75650C0F6B}" r="S31" connectionId="1">
    <xmlCellPr id="1" xr6:uid="{00000000-0010-0000-C506-000001000000}" uniqueName="Project_Supervision">
      <xmlPr mapId="1" xpath="/FinancialUpdate8609/FinancialUpdate8609_DevelopmentBudget/FinancialUpdate8609_Dev_Budget_Building3/FinancialUpdate8609_Dev_Budget_Building3_Acquisition_Basis/Project_Supervision" xmlDataType="string"/>
    </xmlCellPr>
  </singleXmlCell>
  <singleXmlCell id="870" xr6:uid="{EDC685AF-A995-40F3-B58C-3B3298C94A31}" r="S32" connectionId="1">
    <xmlCellPr id="1" xr6:uid="{00000000-0010-0000-C706-000001000000}" uniqueName="Tax_Credit_Allocation_Fee">
      <xmlPr mapId="1" xpath="/FinancialUpdate8609/FinancialUpdate8609_DevelopmentBudget/FinancialUpdate8609_Dev_Budget_Building3/FinancialUpdate8609_Dev_Budget_Building3_Acquisition_Basis/Tax_Credit_Allocation_Fee" xmlDataType="string"/>
    </xmlCellPr>
  </singleXmlCell>
  <singleXmlCell id="871" xr6:uid="{B3264D3F-AB6C-46E3-B578-1F8DFBAC4860}" r="S33" connectionId="1">
    <xmlCellPr id="1" xr6:uid="{00000000-0010-0000-C906-000001000000}" uniqueName="Bond_Fees_Cost_of_Issuance_Fee">
      <xmlPr mapId="1" xpath="/FinancialUpdate8609/FinancialUpdate8609_DevelopmentBudget/FinancialUpdate8609_Dev_Budget_Building3/FinancialUpdate8609_Dev_Budget_Building3_Acquisition_Basis/Bond_Fees_Cost_of_Issuance_Fee" xmlDataType="string"/>
    </xmlCellPr>
  </singleXmlCell>
  <singleXmlCell id="872" xr6:uid="{AB4599F9-EFF0-4705-AEE2-ECA7D9F222AE}" r="S34" connectionId="1">
    <xmlCellPr id="1" xr6:uid="{00000000-0010-0000-CB06-000001000000}" uniqueName="Letter_of_Credit_Fee">
      <xmlPr mapId="1" xpath="/FinancialUpdate8609/FinancialUpdate8609_DevelopmentBudget/FinancialUpdate8609_Dev_Budget_Building3/FinancialUpdate8609_Dev_Budget_Building3_Acquisition_Basis/Letter_of_Credit_Fee" xmlDataType="string"/>
    </xmlCellPr>
  </singleXmlCell>
  <singleXmlCell id="873" xr6:uid="{CCBF8A0A-700C-4DD8-8979-37B3D2A3EB4A}" r="S35" connectionId="1">
    <xmlCellPr id="1" xr6:uid="{00000000-0010-0000-CD06-000001000000}" uniqueName="Interest_Rate_Cap">
      <xmlPr mapId="1" xpath="/FinancialUpdate8609/FinancialUpdate8609_DevelopmentBudget/FinancialUpdate8609_Dev_Budget_Building3/FinancialUpdate8609_Dev_Budget_Building3_Acquisition_Basis/Interest_Rate_Cap" xmlDataType="string"/>
    </xmlCellPr>
  </singleXmlCell>
  <singleXmlCell id="874" xr6:uid="{9CC526AE-402A-47E9-A7B8-C6B586A0B44C}" r="S36" connectionId="1">
    <xmlCellPr id="1" xr6:uid="{00000000-0010-0000-CF06-000001000000}" uniqueName="Bank_Engineering_Fee">
      <xmlPr mapId="1" xpath="/FinancialUpdate8609/FinancialUpdate8609_DevelopmentBudget/FinancialUpdate8609_Dev_Budget_Building3/FinancialUpdate8609_Dev_Budget_Building3_Acquisition_Basis/Bank_Engineering_Fee" xmlDataType="string"/>
    </xmlCellPr>
  </singleXmlCell>
  <singleXmlCell id="875" xr6:uid="{CDEF7A09-FAA5-4595-84AD-7ECA501698DD}" r="S37" connectionId="1">
    <xmlCellPr id="1" xr6:uid="{00000000-0010-0000-D106-000001000000}" uniqueName="NYS_Transfer_Tax">
      <xmlPr mapId="1" xpath="/FinancialUpdate8609/FinancialUpdate8609_DevelopmentBudget/FinancialUpdate8609_Dev_Budget_Building3/FinancialUpdate8609_Dev_Budget_Building3_Acquisition_Basis/NYS_Transfer_Tax" xmlDataType="string"/>
    </xmlCellPr>
  </singleXmlCell>
  <singleXmlCell id="876" xr6:uid="{D7C30ADC-34E1-4E93-8E59-CEC5DB680D0D}" r="S38" connectionId="1">
    <xmlCellPr id="1" xr6:uid="{00000000-0010-0000-D306-000001000000}" uniqueName="Soft_Cost_Other_Description1">
      <xmlPr mapId="1" xpath="/FinancialUpdate8609/FinancialUpdate8609_DevelopmentBudget/FinancialUpdate8609_Dev_Budget_Building3/FinancialUpdate8609_Dev_Budget_Building3_Acquisition_Basis/Soft_Cost_Other_Description1" xmlDataType="string"/>
    </xmlCellPr>
  </singleXmlCell>
  <singleXmlCell id="877" xr6:uid="{1086B5FE-9812-41AC-B9F2-A8ADE9723465}" r="S39" connectionId="1">
    <xmlCellPr id="1" xr6:uid="{00000000-0010-0000-D506-000001000000}" uniqueName="Soft_Cost_Other_Description2">
      <xmlPr mapId="1" xpath="/FinancialUpdate8609/FinancialUpdate8609_DevelopmentBudget/FinancialUpdate8609_Dev_Budget_Building3/FinancialUpdate8609_Dev_Budget_Building3_Acquisition_Basis/Soft_Cost_Other_Description2" xmlDataType="string"/>
    </xmlCellPr>
  </singleXmlCell>
  <singleXmlCell id="878" xr6:uid="{FA9AF9B2-856C-449E-973E-DD86AE1323FA}" r="S40" connectionId="1">
    <xmlCellPr id="1" xr6:uid="{00000000-0010-0000-D706-000001000000}" uniqueName="Soft_Cost_Other_Description3">
      <xmlPr mapId="1" xpath="/FinancialUpdate8609/FinancialUpdate8609_DevelopmentBudget/FinancialUpdate8609_Dev_Budget_Building3/FinancialUpdate8609_Dev_Budget_Building3_Acquisition_Basis/Soft_Cost_Other_Description3" xmlDataType="string"/>
    </xmlCellPr>
  </singleXmlCell>
  <singleXmlCell id="879" xr6:uid="{588366A0-8701-4F7F-915B-B67D073CFD35}" r="S41" connectionId="1">
    <xmlCellPr id="1" xr6:uid="{00000000-0010-0000-D906-000001000000}" uniqueName="Soft_Cost_Other_Description4">
      <xmlPr mapId="1" xpath="/FinancialUpdate8609/FinancialUpdate8609_DevelopmentBudget/FinancialUpdate8609_Dev_Budget_Building3/FinancialUpdate8609_Dev_Budget_Building3_Acquisition_Basis/Soft_Cost_Other_Description4" xmlDataType="string"/>
    </xmlCellPr>
  </singleXmlCell>
  <singleXmlCell id="880" xr6:uid="{E55BE9C4-1C45-4533-8A8B-9185F95E6F72}" r="S44" connectionId="1">
    <xmlCellPr id="1" xr6:uid="{00000000-0010-0000-DB06-000001000000}" uniqueName="Developer_Financing_or_Equity">
      <xmlPr mapId="1" xpath="/FinancialUpdate8609/FinancialUpdate8609_DevelopmentBudget/FinancialUpdate8609_Dev_Budget_Building3/FinancialUpdate8609_Dev_Budget_Building3_Acquisition_Basis/Developer_Financing_or_Equity" xmlDataType="string"/>
    </xmlCellPr>
  </singleXmlCell>
  <singleXmlCell id="881" xr6:uid="{713DEB70-57A5-4697-BF76-9BB62CBE32DB}" r="S45" connectionId="1">
    <xmlCellPr id="1" xr6:uid="{00000000-0010-0000-DD06-000001000000}" uniqueName="Deferred_Developer_Fee">
      <xmlPr mapId="1" xpath="/FinancialUpdate8609/FinancialUpdate8609_DevelopmentBudget/FinancialUpdate8609_Dev_Budget_Building3/FinancialUpdate8609_Dev_Budget_Building3_Acquisition_Basis/Deferred_Developer_Fee" xmlDataType="string"/>
    </xmlCellPr>
  </singleXmlCell>
  <singleXmlCell id="882" xr6:uid="{83DBE491-9051-46E9-9203-4AB62539AA59}" r="S48" connectionId="1">
    <xmlCellPr id="1" xr6:uid="{00000000-0010-0000-DF06-000001000000}" uniqueName="Syndicator_Fee_and_Overhead">
      <xmlPr mapId="1" xpath="/FinancialUpdate8609/FinancialUpdate8609_DevelopmentBudget/FinancialUpdate8609_Dev_Budget_Building3/FinancialUpdate8609_Dev_Budget_Building3_Acquisition_Basis/Syndicator_Fee_and_Overhead" xmlDataType="string"/>
    </xmlCellPr>
  </singleXmlCell>
  <singleXmlCell id="883" xr6:uid="{B4FDA39C-3D82-4C4B-90C4-56704024DFA6}" r="S49" connectionId="1">
    <xmlCellPr id="1" xr6:uid="{00000000-0010-0000-E106-000001000000}" uniqueName="LP_Upper_Tier_Reserves">
      <xmlPr mapId="1" xpath="/FinancialUpdate8609/FinancialUpdate8609_DevelopmentBudget/FinancialUpdate8609_Dev_Budget_Building3/FinancialUpdate8609_Dev_Budget_Building3_Acquisition_Basis/LP_Upper_Tier_Reserves" xmlDataType="string"/>
    </xmlCellPr>
  </singleXmlCell>
  <singleXmlCell id="884" xr6:uid="{6501B23F-C71D-4952-BF81-ABDDC5862C65}" r="S50" connectionId="1">
    <xmlCellPr id="1" xr6:uid="{00000000-0010-0000-E306-000001000000}" uniqueName="Tax_Credit_Consultant">
      <xmlPr mapId="1" xpath="/FinancialUpdate8609/FinancialUpdate8609_DevelopmentBudget/FinancialUpdate8609_Dev_Budget_Building3/FinancialUpdate8609_Dev_Budget_Building3_Acquisition_Basis/Tax_Credit_Consultant" xmlDataType="string"/>
    </xmlCellPr>
  </singleXmlCell>
  <singleXmlCell id="885" xr6:uid="{42F34770-B97A-41CC-BF02-6DAEF0DA75A6}" r="S51" connectionId="1">
    <xmlCellPr id="1" xr6:uid="{00000000-0010-0000-E506-000001000000}" uniqueName="Tax_Opinion">
      <xmlPr mapId="1" xpath="/FinancialUpdate8609/FinancialUpdate8609_DevelopmentBudget/FinancialUpdate8609_Dev_Budget_Building3/FinancialUpdate8609_Dev_Budget_Building3_Acquisition_Basis/Tax_Opinion" xmlDataType="string"/>
    </xmlCellPr>
  </singleXmlCell>
  <singleXmlCell id="886" xr6:uid="{891A78A2-C1FA-450A-97BD-388F3E0F1493}" r="S52" connectionId="1">
    <xmlCellPr id="1" xr6:uid="{00000000-0010-0000-E706-000001000000}" uniqueName="Accounting_Cost_Certification">
      <xmlPr mapId="1" xpath="/FinancialUpdate8609/FinancialUpdate8609_DevelopmentBudget/FinancialUpdate8609_Dev_Budget_Building3/FinancialUpdate8609_Dev_Budget_Building3_Acquisition_Basis/Accounting_Cost_Certification" xmlDataType="string"/>
    </xmlCellPr>
  </singleXmlCell>
  <singleXmlCell id="887" xr6:uid="{EA0ADBD2-8E68-4C78-A93C-0A2D42C76AE5}" r="S53" connectionId="1">
    <xmlCellPr id="1" xr6:uid="{00000000-0010-0000-E906-000001000000}" uniqueName="Partnership_Management_Fee">
      <xmlPr mapId="1" xpath="/FinancialUpdate8609/FinancialUpdate8609_DevelopmentBudget/FinancialUpdate8609_Dev_Budget_Building3/FinancialUpdate8609_Dev_Budget_Building3_Acquisition_Basis/Partnership_Management_Fee" xmlDataType="string"/>
    </xmlCellPr>
  </singleXmlCell>
  <singleXmlCell id="888" xr6:uid="{38B0E231-4C79-425A-9871-7631196DF62A}" r="S54" connectionId="1">
    <xmlCellPr id="1" xr6:uid="{00000000-0010-0000-EB06-000001000000}" uniqueName="Partnership_Publication">
      <xmlPr mapId="1" xpath="/FinancialUpdate8609/FinancialUpdate8609_DevelopmentBudget/FinancialUpdate8609_Dev_Budget_Building3/FinancialUpdate8609_Dev_Budget_Building3_Acquisition_Basis/Partnership_Publication" xmlDataType="string"/>
    </xmlCellPr>
  </singleXmlCell>
  <singleXmlCell id="889" xr6:uid="{61F1EB0D-9C1C-4B2D-9562-A640A2DA949A}" r="S55" connectionId="1">
    <xmlCellPr id="1" xr6:uid="{00000000-0010-0000-ED06-000001000000}" uniqueName="Bridge_Loan_Fees_and_Interest">
      <xmlPr mapId="1" xpath="/FinancialUpdate8609/FinancialUpdate8609_DevelopmentBudget/FinancialUpdate8609_Dev_Budget_Building3/FinancialUpdate8609_Dev_Budget_Building3_Acquisition_Basis/Bridge_Loan_Fees_and_Interest" xmlDataType="string"/>
    </xmlCellPr>
  </singleXmlCell>
  <singleXmlCell id="890" xr6:uid="{AB61124C-6C66-41FA-A9A2-01CDAE2814D6}" r="S56" connectionId="1">
    <xmlCellPr id="1" xr6:uid="{00000000-0010-0000-EF06-000001000000}" uniqueName="Partnership_Organization_Legal">
      <xmlPr mapId="1" xpath="/FinancialUpdate8609/FinancialUpdate8609_DevelopmentBudget/FinancialUpdate8609_Dev_Budget_Building3/FinancialUpdate8609_Dev_Budget_Building3_Acquisition_Basis/Partnership_Organization_Legal" xmlDataType="string"/>
    </xmlCellPr>
  </singleXmlCell>
  <singleXmlCell id="891" xr6:uid="{9F89D999-F5A9-40C0-BD46-9C8163CAFF9E}" r="S57" connectionId="1">
    <xmlCellPr id="1" xr6:uid="{00000000-0010-0000-F106-000001000000}" uniqueName="Syndication_Expense_Other_Description1">
      <xmlPr mapId="1" xpath="/FinancialUpdate8609/FinancialUpdate8609_DevelopmentBudget/FinancialUpdate8609_Dev_Budget_Building3/FinancialUpdate8609_Dev_Budget_Building3_Acquisition_Basis/Syndication_Expense_Other_Description1" xmlDataType="string"/>
    </xmlCellPr>
  </singleXmlCell>
  <singleXmlCell id="892" xr6:uid="{B80448C6-C163-4B0E-A372-C883F9F9713A}" r="S60" connectionId="1">
    <xmlCellPr id="1" xr6:uid="{00000000-0010-0000-F306-000001000000}" uniqueName="Operating_Reserve">
      <xmlPr mapId="1" xpath="/FinancialUpdate8609/FinancialUpdate8609_DevelopmentBudget/FinancialUpdate8609_Dev_Budget_Building3/FinancialUpdate8609_Dev_Budget_Building3_Acquisition_Basis/Operating_Reserve" xmlDataType="string"/>
    </xmlCellPr>
  </singleXmlCell>
  <singleXmlCell id="893" xr6:uid="{B26590AE-6F28-4959-A344-F6968683D604}" r="S61" connectionId="1">
    <xmlCellPr id="1" xr6:uid="{00000000-0010-0000-F506-000001000000}" uniqueName="Social_Service_Reserves">
      <xmlPr mapId="1" xpath="/FinancialUpdate8609/FinancialUpdate8609_DevelopmentBudget/FinancialUpdate8609_Dev_Budget_Building3/FinancialUpdate8609_Dev_Budget_Building3_Acquisition_Basis/Social_Service_Reserves" xmlDataType="string"/>
    </xmlCellPr>
  </singleXmlCell>
  <singleXmlCell id="894" xr6:uid="{5C98FE03-919C-433B-A826-5F0C13D2F321}" r="S62" connectionId="1">
    <xmlCellPr id="1" xr6:uid="{00000000-0010-0000-F706-000001000000}" uniqueName="Reserve_Other_Description1">
      <xmlPr mapId="1" xpath="/FinancialUpdate8609/FinancialUpdate8609_DevelopmentBudget/FinancialUpdate8609_Dev_Budget_Building3/FinancialUpdate8609_Dev_Budget_Building3_Acquisition_Basis/Reserve_Other_Description1" xmlDataType="string"/>
    </xmlCellPr>
  </singleXmlCell>
  <singleXmlCell id="895" xr6:uid="{8165895F-4166-486F-93D5-C7C8FD85A224}" r="U1" connectionId="1">
    <xmlCellPr id="1" xr6:uid="{00000000-0010-0000-F906-000001000000}" uniqueName="ApplicationNumber">
      <xmlPr mapId="1" xpath="/FinancialUpdate8609/FinancialUpdate8609_DevelopmentBudget/FinancialUpdate8609_Dev_Budget_Building3/FinancialUpdate8609_Dev_Budget_Building3_Rehab_Basis/ApplicationNumber" xmlDataType="string"/>
    </xmlCellPr>
  </singleXmlCell>
  <singleXmlCell id="896" xr6:uid="{AFEF2A1E-FD59-4580-AAB4-A63DF53271DF}" r="U2" connectionId="1">
    <xmlCellPr id="1" xr6:uid="{00000000-0010-0000-FB06-000001000000}" uniqueName="BIN">
      <xmlPr mapId="1" xpath="/FinancialUpdate8609/FinancialUpdate8609_DevelopmentBudget/FinancialUpdate8609_Dev_Budget_Building3/FinancialUpdate8609_Dev_Budget_Building3_Rehab_Basis/BIN" xmlDataType="string"/>
    </xmlCellPr>
  </singleXmlCell>
  <singleXmlCell id="897" xr6:uid="{F4BEBFBA-06EF-49C7-93ED-AE61E0EC96AD}" r="T7" connectionId="1">
    <xmlCellPr id="1" xr6:uid="{00000000-0010-0000-FD06-000001000000}" uniqueName="Land_Acquisition">
      <xmlPr mapId="1" xpath="/FinancialUpdate8609/FinancialUpdate8609_DevelopmentBudget/FinancialUpdate8609_Dev_Budget_Building3/FinancialUpdate8609_Dev_Budget_Building3_Rehab_Basis/Land_Acquisition" xmlDataType="string"/>
    </xmlCellPr>
  </singleXmlCell>
  <singleXmlCell id="898" xr6:uid="{A3C217FE-262F-4C9D-B14F-2D4D7C6C9669}" r="T8" connectionId="1">
    <xmlCellPr id="1" xr6:uid="{00000000-0010-0000-FF06-000001000000}" uniqueName="Building_Acquisition">
      <xmlPr mapId="1" xpath="/FinancialUpdate8609/FinancialUpdate8609_DevelopmentBudget/FinancialUpdate8609_Dev_Budget_Building3/FinancialUpdate8609_Dev_Budget_Building3_Rehab_Basis/Building_Acquisition" xmlDataType="string"/>
    </xmlCellPr>
  </singleXmlCell>
  <singleXmlCell id="899" xr6:uid="{104CF153-471F-443D-84CD-71756017B1DA}" r="T9" connectionId="1">
    <xmlCellPr id="1" xr6:uid="{00000000-0010-0000-0107-000001000000}" uniqueName="Contractor_Price">
      <xmlPr mapId="1" xpath="/FinancialUpdate8609/FinancialUpdate8609_DevelopmentBudget/FinancialUpdate8609_Dev_Budget_Building3/FinancialUpdate8609_Dev_Budget_Building3_Rehab_Basis/Contractor_Price" xmlDataType="string"/>
    </xmlCellPr>
  </singleXmlCell>
  <singleXmlCell id="900" xr6:uid="{3D94BF85-4D3C-4C93-9B8F-F87AB9606AB4}" r="T10" connectionId="1">
    <xmlCellPr id="1" xr6:uid="{00000000-0010-0000-0307-000001000000}" uniqueName="Furnishings">
      <xmlPr mapId="1" xpath="/FinancialUpdate8609/FinancialUpdate8609_DevelopmentBudget/FinancialUpdate8609_Dev_Budget_Building3/FinancialUpdate8609_Dev_Budget_Building3_Rehab_Basis/Furnishings" xmlDataType="string"/>
    </xmlCellPr>
  </singleXmlCell>
  <singleXmlCell id="901" xr6:uid="{25346A9E-0F26-4DA8-81A6-01420310448B}" r="T11" connectionId="1">
    <xmlCellPr id="1" xr6:uid="{00000000-0010-0000-0507-000001000000}" uniqueName="Hard_Cost_Other_Description1">
      <xmlPr mapId="1" xpath="/FinancialUpdate8609/FinancialUpdate8609_DevelopmentBudget/FinancialUpdate8609_Dev_Budget_Building3/FinancialUpdate8609_Dev_Budget_Building3_Rehab_Basis/Hard_Cost_Other_Description1" xmlDataType="string"/>
    </xmlCellPr>
  </singleXmlCell>
  <singleXmlCell id="902" xr6:uid="{3B8AA480-8281-4BF3-844C-A6D197248254}" r="T14" connectionId="1">
    <xmlCellPr id="1" xr6:uid="{00000000-0010-0000-0707-000001000000}" uniqueName="Architect">
      <xmlPr mapId="1" xpath="/FinancialUpdate8609/FinancialUpdate8609_DevelopmentBudget/FinancialUpdate8609_Dev_Budget_Building3/FinancialUpdate8609_Dev_Budget_Building3_Rehab_Basis/Architect" xmlDataType="string"/>
    </xmlCellPr>
  </singleXmlCell>
  <singleXmlCell id="903" xr6:uid="{3D6E149E-AEA5-4245-900F-011536E8D2F2}" r="T15" connectionId="1">
    <xmlCellPr id="1" xr6:uid="{00000000-0010-0000-0907-000001000000}" uniqueName="Owners_Legal">
      <xmlPr mapId="1" xpath="/FinancialUpdate8609/FinancialUpdate8609_DevelopmentBudget/FinancialUpdate8609_Dev_Budget_Building3/FinancialUpdate8609_Dev_Budget_Building3_Rehab_Basis/Owners_Legal" xmlDataType="string"/>
    </xmlCellPr>
  </singleXmlCell>
  <singleXmlCell id="904" xr6:uid="{DE0E2E42-4F7C-4E1F-9FB9-1E16E97B9F0B}" r="T16" connectionId="1">
    <xmlCellPr id="1" xr6:uid="{00000000-0010-0000-0B07-000001000000}" uniqueName="Development_Consultant">
      <xmlPr mapId="1" xpath="/FinancialUpdate8609/FinancialUpdate8609_DevelopmentBudget/FinancialUpdate8609_Dev_Budget_Building3/FinancialUpdate8609_Dev_Budget_Building3_Rehab_Basis/Development_Consultant" xmlDataType="string"/>
    </xmlCellPr>
  </singleXmlCell>
  <singleXmlCell id="905" xr6:uid="{EE5AF27D-2A12-4512-98E2-4EA4C0EC8011}" r="T17" connectionId="1">
    <xmlCellPr id="1" xr6:uid="{00000000-0010-0000-0D07-000001000000}" uniqueName="J51_421a_421b_Filing_Fees">
      <xmlPr mapId="1" xpath="/FinancialUpdate8609/FinancialUpdate8609_DevelopmentBudget/FinancialUpdate8609_Dev_Budget_Building3/FinancialUpdate8609_Dev_Budget_Building3_Rehab_Basis/J51_421a_421b_Filing_Fees" xmlDataType="string"/>
    </xmlCellPr>
  </singleXmlCell>
  <singleXmlCell id="906" xr6:uid="{0C0DA99D-3602-4C85-BF8E-859F91CDF7C2}" r="T18" connectionId="1">
    <xmlCellPr id="1" xr6:uid="{00000000-0010-0000-0F07-000001000000}" uniqueName="Construction_Interest">
      <xmlPr mapId="1" xpath="/FinancialUpdate8609/FinancialUpdate8609_DevelopmentBudget/FinancialUpdate8609_Dev_Budget_Building3/FinancialUpdate8609_Dev_Budget_Building3_Rehab_Basis/Construction_Interest" xmlDataType="string"/>
    </xmlCellPr>
  </singleXmlCell>
  <singleXmlCell id="907" xr6:uid="{56383D68-8B94-45E9-825D-50F1100B02FC}" r="T19" connectionId="1">
    <xmlCellPr id="1" xr6:uid="{00000000-0010-0000-1107-000001000000}" uniqueName="Real_Estate_Taxes">
      <xmlPr mapId="1" xpath="/FinancialUpdate8609/FinancialUpdate8609_DevelopmentBudget/FinancialUpdate8609_Dev_Budget_Building3/FinancialUpdate8609_Dev_Budget_Building3_Rehab_Basis/Real_Estate_Taxes" xmlDataType="string"/>
    </xmlCellPr>
  </singleXmlCell>
  <singleXmlCell id="908" xr6:uid="{F104022D-B1E3-4251-BC53-6B8690DFECA3}" r="T20" connectionId="1">
    <xmlCellPr id="1" xr6:uid="{00000000-0010-0000-1307-000001000000}" uniqueName="Water_Sewer">
      <xmlPr mapId="1" xpath="/FinancialUpdate8609/FinancialUpdate8609_DevelopmentBudget/FinancialUpdate8609_Dev_Budget_Building3/FinancialUpdate8609_Dev_Budget_Building3_Rehab_Basis/Water_Sewer" xmlDataType="string"/>
    </xmlCellPr>
  </singleXmlCell>
  <singleXmlCell id="909" xr6:uid="{7A61645A-99FA-4188-876E-10A3409F3175}" r="T21" connectionId="1">
    <xmlCellPr id="1" xr6:uid="{00000000-0010-0000-1507-000001000000}" uniqueName="Title_Insurance">
      <xmlPr mapId="1" xpath="/FinancialUpdate8609/FinancialUpdate8609_DevelopmentBudget/FinancialUpdate8609_Dev_Budget_Building3/FinancialUpdate8609_Dev_Budget_Building3_Rehab_Basis/Title_Insurance" xmlDataType="string"/>
    </xmlCellPr>
  </singleXmlCell>
  <singleXmlCell id="910" xr6:uid="{FF27430D-BA14-449D-B103-C4FF8638137B}" r="T22" connectionId="1">
    <xmlCellPr id="1" xr6:uid="{00000000-0010-0000-1707-000001000000}" uniqueName="Constr_Insurance">
      <xmlPr mapId="1" xpath="/FinancialUpdate8609/FinancialUpdate8609_DevelopmentBudget/FinancialUpdate8609_Dev_Budget_Building3/FinancialUpdate8609_Dev_Budget_Building3_Rehab_Basis/Constr_Insurance" xmlDataType="string"/>
    </xmlCellPr>
  </singleXmlCell>
  <singleXmlCell id="911" xr6:uid="{8B3D5CF2-08C0-4DC5-8A12-C335A5E908FD}" r="T23" connectionId="1">
    <xmlCellPr id="1" xr6:uid="{00000000-0010-0000-1907-000001000000}" uniqueName="License_Agreement_Insurance">
      <xmlPr mapId="1" xpath="/FinancialUpdate8609/FinancialUpdate8609_DevelopmentBudget/FinancialUpdate8609_Dev_Budget_Building3/FinancialUpdate8609_Dev_Budget_Building3_Rehab_Basis/License_Agreement_Insurance" xmlDataType="string"/>
    </xmlCellPr>
  </singleXmlCell>
  <singleXmlCell id="912" xr6:uid="{F62AADFA-EEBE-4F87-A8A4-3541ADA889EC}" r="T24" connectionId="1">
    <xmlCellPr id="1" xr6:uid="{00000000-0010-0000-1B07-000001000000}" uniqueName="Leasing_Marketing_Expense">
      <xmlPr mapId="1" xpath="/FinancialUpdate8609/FinancialUpdate8609_DevelopmentBudget/FinancialUpdate8609_Dev_Budget_Building3/FinancialUpdate8609_Dev_Budget_Building3_Rehab_Basis/Leasing_Marketing_Expense" xmlDataType="string"/>
    </xmlCellPr>
  </singleXmlCell>
  <singleXmlCell id="913" xr6:uid="{398909E4-2329-43C9-B497-CB9654D89D28}" r="T25" connectionId="1">
    <xmlCellPr id="1" xr6:uid="{00000000-0010-0000-1D07-000001000000}" uniqueName="Lease_Up_Period_Expense">
      <xmlPr mapId="1" xpath="/FinancialUpdate8609/FinancialUpdate8609_DevelopmentBudget/FinancialUpdate8609_Dev_Budget_Building3/FinancialUpdate8609_Dev_Budget_Building3_Rehab_Basis/Lease_Up_Period_Expense" xmlDataType="string"/>
    </xmlCellPr>
  </singleXmlCell>
  <singleXmlCell id="914" xr6:uid="{F2428F6F-6DA0-44A4-99D8-936F8272CB92}" r="T26" connectionId="1">
    <xmlCellPr id="1" xr6:uid="{00000000-0010-0000-1F07-000001000000}" uniqueName="Working_Capital">
      <xmlPr mapId="1" xpath="/FinancialUpdate8609/FinancialUpdate8609_DevelopmentBudget/FinancialUpdate8609_Dev_Budget_Building3/FinancialUpdate8609_Dev_Budget_Building3_Rehab_Basis/Working_Capital" xmlDataType="string"/>
    </xmlCellPr>
  </singleXmlCell>
  <singleXmlCell id="915" xr6:uid="{4CAFDD1C-91F8-48A9-BC02-ED339D77C335}" r="T27" connectionId="1">
    <xmlCellPr id="1" xr6:uid="{00000000-0010-0000-2107-000001000000}" uniqueName="Survey_Environmental_Reports">
      <xmlPr mapId="1" xpath="/FinancialUpdate8609/FinancialUpdate8609_DevelopmentBudget/FinancialUpdate8609_Dev_Budget_Building3/FinancialUpdate8609_Dev_Budget_Building3_Rehab_Basis/Survey_Environmental_Reports" xmlDataType="string"/>
    </xmlCellPr>
  </singleXmlCell>
  <singleXmlCell id="916" xr6:uid="{6F183EF6-EEA3-4BE9-89EA-9C0E046F31E0}" r="T28" connectionId="1">
    <xmlCellPr id="1" xr6:uid="{00000000-0010-0000-2307-000001000000}" uniqueName="Loan_Commitment_Fees">
      <xmlPr mapId="1" xpath="/FinancialUpdate8609/FinancialUpdate8609_DevelopmentBudget/FinancialUpdate8609_Dev_Budget_Building3/FinancialUpdate8609_Dev_Budget_Building3_Rehab_Basis/Loan_Commitment_Fees" xmlDataType="string"/>
    </xmlCellPr>
  </singleXmlCell>
  <singleXmlCell id="917" xr6:uid="{23BE76D5-F3E4-411C-992E-DCAB238B8E78}" r="T29" connectionId="1">
    <xmlCellPr id="1" xr6:uid="{00000000-0010-0000-2507-000001000000}" uniqueName="Relocation">
      <xmlPr mapId="1" xpath="/FinancialUpdate8609/FinancialUpdate8609_DevelopmentBudget/FinancialUpdate8609_Dev_Budget_Building3/FinancialUpdate8609_Dev_Budget_Building3_Rehab_Basis/Relocation" xmlDataType="string"/>
    </xmlCellPr>
  </singleXmlCell>
  <singleXmlCell id="918" xr6:uid="{89ED4202-966A-4944-AB15-75831AFE5ED5}" r="T30" connectionId="1">
    <xmlCellPr id="1" xr6:uid="{00000000-0010-0000-2707-000001000000}" uniqueName="NPHDFC_Administration_Fee">
      <xmlPr mapId="1" xpath="/FinancialUpdate8609/FinancialUpdate8609_DevelopmentBudget/FinancialUpdate8609_Dev_Budget_Building3/FinancialUpdate8609_Dev_Budget_Building3_Rehab_Basis/NPHDFC_Administration_Fee" xmlDataType="string"/>
    </xmlCellPr>
  </singleXmlCell>
  <singleXmlCell id="919" xr6:uid="{1A649741-0EDF-47A1-9DDE-7D0B55AACB93}" r="T31" connectionId="1">
    <xmlCellPr id="1" xr6:uid="{00000000-0010-0000-2907-000001000000}" uniqueName="Project_Supervision">
      <xmlPr mapId="1" xpath="/FinancialUpdate8609/FinancialUpdate8609_DevelopmentBudget/FinancialUpdate8609_Dev_Budget_Building3/FinancialUpdate8609_Dev_Budget_Building3_Rehab_Basis/Project_Supervision" xmlDataType="string"/>
    </xmlCellPr>
  </singleXmlCell>
  <singleXmlCell id="920" xr6:uid="{FA8BD076-2DB1-4C4D-B30D-9223AA1CC1D2}" r="T32" connectionId="1">
    <xmlCellPr id="1" xr6:uid="{00000000-0010-0000-2B07-000001000000}" uniqueName="Tax_Credit_Allocation_Fee">
      <xmlPr mapId="1" xpath="/FinancialUpdate8609/FinancialUpdate8609_DevelopmentBudget/FinancialUpdate8609_Dev_Budget_Building3/FinancialUpdate8609_Dev_Budget_Building3_Rehab_Basis/Tax_Credit_Allocation_Fee" xmlDataType="string"/>
    </xmlCellPr>
  </singleXmlCell>
  <singleXmlCell id="921" xr6:uid="{CCF109F5-7EAE-45A7-8C32-CD03B68EBEE3}" r="T33" connectionId="1">
    <xmlCellPr id="1" xr6:uid="{00000000-0010-0000-2D07-000001000000}" uniqueName="Bond_Fees_Cost_of_Issuance_Fee">
      <xmlPr mapId="1" xpath="/FinancialUpdate8609/FinancialUpdate8609_DevelopmentBudget/FinancialUpdate8609_Dev_Budget_Building3/FinancialUpdate8609_Dev_Budget_Building3_Rehab_Basis/Bond_Fees_Cost_of_Issuance_Fee" xmlDataType="string"/>
    </xmlCellPr>
  </singleXmlCell>
  <singleXmlCell id="922" xr6:uid="{1DA6422C-5F89-49C3-8258-9CC57FB74D3F}" r="T34" connectionId="1">
    <xmlCellPr id="1" xr6:uid="{00000000-0010-0000-2F07-000001000000}" uniqueName="Letter_of_Credit_Fee">
      <xmlPr mapId="1" xpath="/FinancialUpdate8609/FinancialUpdate8609_DevelopmentBudget/FinancialUpdate8609_Dev_Budget_Building3/FinancialUpdate8609_Dev_Budget_Building3_Rehab_Basis/Letter_of_Credit_Fee" xmlDataType="string"/>
    </xmlCellPr>
  </singleXmlCell>
  <singleXmlCell id="923" xr6:uid="{44FE564E-240B-4E3D-9039-36F718E5A3EE}" r="T35" connectionId="1">
    <xmlCellPr id="1" xr6:uid="{00000000-0010-0000-3107-000001000000}" uniqueName="Interest_Rate_Cap">
      <xmlPr mapId="1" xpath="/FinancialUpdate8609/FinancialUpdate8609_DevelopmentBudget/FinancialUpdate8609_Dev_Budget_Building3/FinancialUpdate8609_Dev_Budget_Building3_Rehab_Basis/Interest_Rate_Cap" xmlDataType="string"/>
    </xmlCellPr>
  </singleXmlCell>
  <singleXmlCell id="924" xr6:uid="{38BCD090-0BD5-4738-B079-1E05E01D7F06}" r="T36" connectionId="1">
    <xmlCellPr id="1" xr6:uid="{00000000-0010-0000-3307-000001000000}" uniqueName="Bank_Engineering_Fee">
      <xmlPr mapId="1" xpath="/FinancialUpdate8609/FinancialUpdate8609_DevelopmentBudget/FinancialUpdate8609_Dev_Budget_Building3/FinancialUpdate8609_Dev_Budget_Building3_Rehab_Basis/Bank_Engineering_Fee" xmlDataType="string"/>
    </xmlCellPr>
  </singleXmlCell>
  <singleXmlCell id="925" xr6:uid="{6FBE64B9-6DE1-494E-BCCB-2F3FB04D7D2A}" r="T37" connectionId="1">
    <xmlCellPr id="1" xr6:uid="{00000000-0010-0000-3507-000001000000}" uniqueName="NYS_Transfer_Tax">
      <xmlPr mapId="1" xpath="/FinancialUpdate8609/FinancialUpdate8609_DevelopmentBudget/FinancialUpdate8609_Dev_Budget_Building3/FinancialUpdate8609_Dev_Budget_Building3_Rehab_Basis/NYS_Transfer_Tax" xmlDataType="string"/>
    </xmlCellPr>
  </singleXmlCell>
  <singleXmlCell id="926" xr6:uid="{1295E0A2-1CB0-4E33-904C-CBC3A5647A45}" r="T38" connectionId="1">
    <xmlCellPr id="1" xr6:uid="{00000000-0010-0000-3707-000001000000}" uniqueName="Soft_Cost_Other_Description1">
      <xmlPr mapId="1" xpath="/FinancialUpdate8609/FinancialUpdate8609_DevelopmentBudget/FinancialUpdate8609_Dev_Budget_Building3/FinancialUpdate8609_Dev_Budget_Building3_Rehab_Basis/Soft_Cost_Other_Description1" xmlDataType="string"/>
    </xmlCellPr>
  </singleXmlCell>
  <singleXmlCell id="927" xr6:uid="{9C88201B-319A-4B6B-922E-08DF80B20E15}" r="T39" connectionId="1">
    <xmlCellPr id="1" xr6:uid="{00000000-0010-0000-3907-000001000000}" uniqueName="Soft_Cost_Other_Description2">
      <xmlPr mapId="1" xpath="/FinancialUpdate8609/FinancialUpdate8609_DevelopmentBudget/FinancialUpdate8609_Dev_Budget_Building3/FinancialUpdate8609_Dev_Budget_Building3_Rehab_Basis/Soft_Cost_Other_Description2" xmlDataType="string"/>
    </xmlCellPr>
  </singleXmlCell>
  <singleXmlCell id="928" xr6:uid="{FB7B31C7-2D16-4BA7-AE37-CDE27535F3E3}" r="T40" connectionId="1">
    <xmlCellPr id="1" xr6:uid="{00000000-0010-0000-3B07-000001000000}" uniqueName="Soft_Cost_Other_Description3">
      <xmlPr mapId="1" xpath="/FinancialUpdate8609/FinancialUpdate8609_DevelopmentBudget/FinancialUpdate8609_Dev_Budget_Building3/FinancialUpdate8609_Dev_Budget_Building3_Rehab_Basis/Soft_Cost_Other_Description3" xmlDataType="string"/>
    </xmlCellPr>
  </singleXmlCell>
  <singleXmlCell id="929" xr6:uid="{250EDDBA-40E1-4A52-91EF-5D2B57FA473B}" r="T41" connectionId="1">
    <xmlCellPr id="1" xr6:uid="{00000000-0010-0000-3D07-000001000000}" uniqueName="Soft_Cost_Other_Description4">
      <xmlPr mapId="1" xpath="/FinancialUpdate8609/FinancialUpdate8609_DevelopmentBudget/FinancialUpdate8609_Dev_Budget_Building3/FinancialUpdate8609_Dev_Budget_Building3_Rehab_Basis/Soft_Cost_Other_Description4" xmlDataType="string"/>
    </xmlCellPr>
  </singleXmlCell>
  <singleXmlCell id="930" xr6:uid="{A074C8C8-163B-4D0F-A968-C967C39941F8}" r="T44" connectionId="1">
    <xmlCellPr id="1" xr6:uid="{00000000-0010-0000-3F07-000001000000}" uniqueName="Developer_Financing_or_Equity">
      <xmlPr mapId="1" xpath="/FinancialUpdate8609/FinancialUpdate8609_DevelopmentBudget/FinancialUpdate8609_Dev_Budget_Building3/FinancialUpdate8609_Dev_Budget_Building3_Rehab_Basis/Developer_Financing_or_Equity" xmlDataType="string"/>
    </xmlCellPr>
  </singleXmlCell>
  <singleXmlCell id="931" xr6:uid="{1932627A-DCC6-4454-9DAC-391E3CA94772}" r="T45" connectionId="1">
    <xmlCellPr id="1" xr6:uid="{00000000-0010-0000-4107-000001000000}" uniqueName="Deferred_Developer_Fee">
      <xmlPr mapId="1" xpath="/FinancialUpdate8609/FinancialUpdate8609_DevelopmentBudget/FinancialUpdate8609_Dev_Budget_Building3/FinancialUpdate8609_Dev_Budget_Building3_Rehab_Basis/Deferred_Developer_Fee" xmlDataType="string"/>
    </xmlCellPr>
  </singleXmlCell>
  <singleXmlCell id="932" xr6:uid="{2977272C-A3EB-47BD-B10D-A214A8A067EF}" r="T48" connectionId="1">
    <xmlCellPr id="1" xr6:uid="{00000000-0010-0000-4307-000001000000}" uniqueName="Syndicator_Fee_and_Overhead">
      <xmlPr mapId="1" xpath="/FinancialUpdate8609/FinancialUpdate8609_DevelopmentBudget/FinancialUpdate8609_Dev_Budget_Building3/FinancialUpdate8609_Dev_Budget_Building3_Rehab_Basis/Syndicator_Fee_and_Overhead" xmlDataType="string"/>
    </xmlCellPr>
  </singleXmlCell>
  <singleXmlCell id="933" xr6:uid="{B87114D1-FC61-49AB-83A3-2DD778DB31EC}" r="T49" connectionId="1">
    <xmlCellPr id="1" xr6:uid="{00000000-0010-0000-4507-000001000000}" uniqueName="LP_Upper_Tier_Reserves">
      <xmlPr mapId="1" xpath="/FinancialUpdate8609/FinancialUpdate8609_DevelopmentBudget/FinancialUpdate8609_Dev_Budget_Building3/FinancialUpdate8609_Dev_Budget_Building3_Rehab_Basis/LP_Upper_Tier_Reserves" xmlDataType="string"/>
    </xmlCellPr>
  </singleXmlCell>
  <singleXmlCell id="934" xr6:uid="{78DEDF73-C23E-43BD-8A1C-3FB82C3A0CAA}" r="T50" connectionId="1">
    <xmlCellPr id="1" xr6:uid="{00000000-0010-0000-4707-000001000000}" uniqueName="Tax_Credit_Consultant">
      <xmlPr mapId="1" xpath="/FinancialUpdate8609/FinancialUpdate8609_DevelopmentBudget/FinancialUpdate8609_Dev_Budget_Building3/FinancialUpdate8609_Dev_Budget_Building3_Rehab_Basis/Tax_Credit_Consultant" xmlDataType="string"/>
    </xmlCellPr>
  </singleXmlCell>
  <singleXmlCell id="935" xr6:uid="{401E6EA4-408A-4763-A818-2B42A0936CA6}" r="T51" connectionId="1">
    <xmlCellPr id="1" xr6:uid="{00000000-0010-0000-4907-000001000000}" uniqueName="Tax_Opinion">
      <xmlPr mapId="1" xpath="/FinancialUpdate8609/FinancialUpdate8609_DevelopmentBudget/FinancialUpdate8609_Dev_Budget_Building3/FinancialUpdate8609_Dev_Budget_Building3_Rehab_Basis/Tax_Opinion" xmlDataType="string"/>
    </xmlCellPr>
  </singleXmlCell>
  <singleXmlCell id="936" xr6:uid="{2FA3E9C4-7ED9-46B8-BFBF-E2F14C1547F7}" r="T52" connectionId="1">
    <xmlCellPr id="1" xr6:uid="{00000000-0010-0000-4B07-000001000000}" uniqueName="Accounting_Cost_Certification">
      <xmlPr mapId="1" xpath="/FinancialUpdate8609/FinancialUpdate8609_DevelopmentBudget/FinancialUpdate8609_Dev_Budget_Building3/FinancialUpdate8609_Dev_Budget_Building3_Rehab_Basis/Accounting_Cost_Certification" xmlDataType="string"/>
    </xmlCellPr>
  </singleXmlCell>
  <singleXmlCell id="937" xr6:uid="{20A9EDD1-1509-464D-8B00-B881EEEE5CB3}" r="T53" connectionId="1">
    <xmlCellPr id="1" xr6:uid="{00000000-0010-0000-4D07-000001000000}" uniqueName="Partnership_Management_Fee">
      <xmlPr mapId="1" xpath="/FinancialUpdate8609/FinancialUpdate8609_DevelopmentBudget/FinancialUpdate8609_Dev_Budget_Building3/FinancialUpdate8609_Dev_Budget_Building3_Rehab_Basis/Partnership_Management_Fee" xmlDataType="string"/>
    </xmlCellPr>
  </singleXmlCell>
  <singleXmlCell id="938" xr6:uid="{52688A9C-11D1-49D1-A20A-047DF2A69F38}" r="T54" connectionId="1">
    <xmlCellPr id="1" xr6:uid="{00000000-0010-0000-4F07-000001000000}" uniqueName="Partnership_Publication">
      <xmlPr mapId="1" xpath="/FinancialUpdate8609/FinancialUpdate8609_DevelopmentBudget/FinancialUpdate8609_Dev_Budget_Building3/FinancialUpdate8609_Dev_Budget_Building3_Rehab_Basis/Partnership_Publication" xmlDataType="string"/>
    </xmlCellPr>
  </singleXmlCell>
  <singleXmlCell id="939" xr6:uid="{77DAAB6C-1E45-47E9-B867-36C2175DD57F}" r="T55" connectionId="1">
    <xmlCellPr id="1" xr6:uid="{00000000-0010-0000-5107-000001000000}" uniqueName="Bridge_Loan_Fees_and_Interest">
      <xmlPr mapId="1" xpath="/FinancialUpdate8609/FinancialUpdate8609_DevelopmentBudget/FinancialUpdate8609_Dev_Budget_Building3/FinancialUpdate8609_Dev_Budget_Building3_Rehab_Basis/Bridge_Loan_Fees_and_Interest" xmlDataType="string"/>
    </xmlCellPr>
  </singleXmlCell>
  <singleXmlCell id="940" xr6:uid="{0391B689-2586-4B23-9E92-2D62C725FC4C}" r="T56" connectionId="1">
    <xmlCellPr id="1" xr6:uid="{00000000-0010-0000-5307-000001000000}" uniqueName="Partnership_Organization_Legal">
      <xmlPr mapId="1" xpath="/FinancialUpdate8609/FinancialUpdate8609_DevelopmentBudget/FinancialUpdate8609_Dev_Budget_Building3/FinancialUpdate8609_Dev_Budget_Building3_Rehab_Basis/Partnership_Organization_Legal" xmlDataType="string"/>
    </xmlCellPr>
  </singleXmlCell>
  <singleXmlCell id="941" xr6:uid="{EB2F4508-7747-4E66-9B0F-A228783B22A5}" r="T57" connectionId="1">
    <xmlCellPr id="1" xr6:uid="{00000000-0010-0000-5507-000001000000}" uniqueName="Syndication_Expense_Other_Description1">
      <xmlPr mapId="1" xpath="/FinancialUpdate8609/FinancialUpdate8609_DevelopmentBudget/FinancialUpdate8609_Dev_Budget_Building3/FinancialUpdate8609_Dev_Budget_Building3_Rehab_Basis/Syndication_Expense_Other_Description1" xmlDataType="string"/>
    </xmlCellPr>
  </singleXmlCell>
  <singleXmlCell id="942" xr6:uid="{6F5D5C02-C64E-4F39-8642-8D2302A36AD2}" r="T60" connectionId="1">
    <xmlCellPr id="1" xr6:uid="{00000000-0010-0000-5707-000001000000}" uniqueName="Operating_Reserve">
      <xmlPr mapId="1" xpath="/FinancialUpdate8609/FinancialUpdate8609_DevelopmentBudget/FinancialUpdate8609_Dev_Budget_Building3/FinancialUpdate8609_Dev_Budget_Building3_Rehab_Basis/Operating_Reserve" xmlDataType="string"/>
    </xmlCellPr>
  </singleXmlCell>
  <singleXmlCell id="943" xr6:uid="{23D2BEB9-35F7-4BFC-9938-F6670626D42C}" r="T61" connectionId="1">
    <xmlCellPr id="1" xr6:uid="{00000000-0010-0000-5907-000001000000}" uniqueName="Social_Service_Reserves">
      <xmlPr mapId="1" xpath="/FinancialUpdate8609/FinancialUpdate8609_DevelopmentBudget/FinancialUpdate8609_Dev_Budget_Building3/FinancialUpdate8609_Dev_Budget_Building3_Rehab_Basis/Social_Service_Reserves" xmlDataType="string"/>
    </xmlCellPr>
  </singleXmlCell>
  <singleXmlCell id="944" xr6:uid="{EC0A9AF6-4100-4A98-B551-A5E093AD48A9}" r="T62" connectionId="1">
    <xmlCellPr id="1" xr6:uid="{00000000-0010-0000-5B07-000001000000}" uniqueName="Reserve_Other_Description1">
      <xmlPr mapId="1" xpath="/FinancialUpdate8609/FinancialUpdate8609_DevelopmentBudget/FinancialUpdate8609_Dev_Budget_Building3/FinancialUpdate8609_Dev_Budget_Building3_Rehab_Basis/Reserve_Other_Description1" xmlDataType="string"/>
    </xmlCellPr>
  </singleXmlCell>
  <singleXmlCell id="945" xr6:uid="{6A6F5FB3-5872-4927-AB10-FD3A3C3C2E26}" r="W1" connectionId="1">
    <xmlCellPr id="1" xr6:uid="{00000000-0010-0000-5D07-000001000000}" uniqueName="ApplicationNumber">
      <xmlPr mapId="1" xpath="/FinancialUpdate8609/FinancialUpdate8609_DevelopmentBudget/FinancialUpdate8609_Dev_Budget_Building4/FinancialUpdate8609_Dev_Budget_Building4_Total_Costs/ApplicationNumber" xmlDataType="string"/>
    </xmlCellPr>
  </singleXmlCell>
  <singleXmlCell id="946" xr6:uid="{79110EEF-3605-4EBD-8CA1-303B5D290808}" r="W2" connectionId="1">
    <xmlCellPr id="1" xr6:uid="{00000000-0010-0000-5F07-000001000000}" uniqueName="BIN">
      <xmlPr mapId="1" xpath="/FinancialUpdate8609/FinancialUpdate8609_DevelopmentBudget/FinancialUpdate8609_Dev_Budget_Building4/FinancialUpdate8609_Dev_Budget_Building4_Total_Costs/BIN" xmlDataType="string"/>
    </xmlCellPr>
  </singleXmlCell>
  <singleXmlCell id="947" xr6:uid="{AE5F7742-93F2-4A16-8743-365594E1E0E4}" r="V7" connectionId="1">
    <xmlCellPr id="1" xr6:uid="{00000000-0010-0000-6107-000001000000}" uniqueName="Land_Acquisition">
      <xmlPr mapId="1" xpath="/FinancialUpdate8609/FinancialUpdate8609_DevelopmentBudget/FinancialUpdate8609_Dev_Budget_Building4/FinancialUpdate8609_Dev_Budget_Building4_Total_Costs/Land_Acquisition" xmlDataType="string"/>
    </xmlCellPr>
  </singleXmlCell>
  <singleXmlCell id="948" xr6:uid="{BEE8BC75-C395-4D1A-A361-2DCFED9E3840}" r="V8" connectionId="1">
    <xmlCellPr id="1" xr6:uid="{00000000-0010-0000-6307-000001000000}" uniqueName="Building_Acquisition">
      <xmlPr mapId="1" xpath="/FinancialUpdate8609/FinancialUpdate8609_DevelopmentBudget/FinancialUpdate8609_Dev_Budget_Building4/FinancialUpdate8609_Dev_Budget_Building4_Total_Costs/Building_Acquisition" xmlDataType="string"/>
    </xmlCellPr>
  </singleXmlCell>
  <singleXmlCell id="949" xr6:uid="{43164341-FBE2-4EE2-8A2A-EC5CFE1C647B}" r="V9" connectionId="1">
    <xmlCellPr id="1" xr6:uid="{00000000-0010-0000-6507-000001000000}" uniqueName="Contractor_Price">
      <xmlPr mapId="1" xpath="/FinancialUpdate8609/FinancialUpdate8609_DevelopmentBudget/FinancialUpdate8609_Dev_Budget_Building4/FinancialUpdate8609_Dev_Budget_Building4_Total_Costs/Contractor_Price" xmlDataType="string"/>
    </xmlCellPr>
  </singleXmlCell>
  <singleXmlCell id="950" xr6:uid="{3D5A1AF7-8282-417E-90EF-53818CD0A288}" r="V10" connectionId="1">
    <xmlCellPr id="1" xr6:uid="{00000000-0010-0000-6707-000001000000}" uniqueName="Furnishings">
      <xmlPr mapId="1" xpath="/FinancialUpdate8609/FinancialUpdate8609_DevelopmentBudget/FinancialUpdate8609_Dev_Budget_Building4/FinancialUpdate8609_Dev_Budget_Building4_Total_Costs/Furnishings" xmlDataType="string"/>
    </xmlCellPr>
  </singleXmlCell>
  <singleXmlCell id="951" xr6:uid="{A7E4A28D-E798-49F2-9A98-D175EEBEAA6E}" r="V11" connectionId="1">
    <xmlCellPr id="1" xr6:uid="{00000000-0010-0000-6907-000001000000}" uniqueName="Hard_Cost_Other_Description1">
      <xmlPr mapId="1" xpath="/FinancialUpdate8609/FinancialUpdate8609_DevelopmentBudget/FinancialUpdate8609_Dev_Budget_Building4/FinancialUpdate8609_Dev_Budget_Building4_Total_Costs/Hard_Cost_Other_Description1" xmlDataType="string"/>
    </xmlCellPr>
  </singleXmlCell>
  <singleXmlCell id="952" xr6:uid="{4C71F4B4-B606-4069-B3FF-84700406A7AD}" r="V14" connectionId="1">
    <xmlCellPr id="1" xr6:uid="{00000000-0010-0000-6B07-000001000000}" uniqueName="Architect">
      <xmlPr mapId="1" xpath="/FinancialUpdate8609/FinancialUpdate8609_DevelopmentBudget/FinancialUpdate8609_Dev_Budget_Building4/FinancialUpdate8609_Dev_Budget_Building4_Total_Costs/Architect" xmlDataType="string"/>
    </xmlCellPr>
  </singleXmlCell>
  <singleXmlCell id="953" xr6:uid="{75DA4BF5-5FCC-4101-9E97-3B7FD3D54613}" r="V15" connectionId="1">
    <xmlCellPr id="1" xr6:uid="{00000000-0010-0000-6D07-000001000000}" uniqueName="Owners_Legal">
      <xmlPr mapId="1" xpath="/FinancialUpdate8609/FinancialUpdate8609_DevelopmentBudget/FinancialUpdate8609_Dev_Budget_Building4/FinancialUpdate8609_Dev_Budget_Building4_Total_Costs/Owners_Legal" xmlDataType="string"/>
    </xmlCellPr>
  </singleXmlCell>
  <singleXmlCell id="954" xr6:uid="{0C692051-305D-413E-A9EE-FC85560A860A}" r="V16" connectionId="1">
    <xmlCellPr id="1" xr6:uid="{00000000-0010-0000-6F07-000001000000}" uniqueName="Development_Consultant">
      <xmlPr mapId="1" xpath="/FinancialUpdate8609/FinancialUpdate8609_DevelopmentBudget/FinancialUpdate8609_Dev_Budget_Building4/FinancialUpdate8609_Dev_Budget_Building4_Total_Costs/Development_Consultant" xmlDataType="string"/>
    </xmlCellPr>
  </singleXmlCell>
  <singleXmlCell id="955" xr6:uid="{AB556B9B-38A7-441B-9C8F-391938357EF1}" r="V17" connectionId="1">
    <xmlCellPr id="1" xr6:uid="{00000000-0010-0000-7107-000001000000}" uniqueName="J51_421a_421b_Filing_Fees">
      <xmlPr mapId="1" xpath="/FinancialUpdate8609/FinancialUpdate8609_DevelopmentBudget/FinancialUpdate8609_Dev_Budget_Building4/FinancialUpdate8609_Dev_Budget_Building4_Total_Costs/J51_421a_421b_Filing_Fees" xmlDataType="string"/>
    </xmlCellPr>
  </singleXmlCell>
  <singleXmlCell id="956" xr6:uid="{035EF8C4-2FF3-4F89-A9EC-2982721A0DB5}" r="V18" connectionId="1">
    <xmlCellPr id="1" xr6:uid="{00000000-0010-0000-7307-000001000000}" uniqueName="Construction_Interest">
      <xmlPr mapId="1" xpath="/FinancialUpdate8609/FinancialUpdate8609_DevelopmentBudget/FinancialUpdate8609_Dev_Budget_Building4/FinancialUpdate8609_Dev_Budget_Building4_Total_Costs/Construction_Interest" xmlDataType="string"/>
    </xmlCellPr>
  </singleXmlCell>
  <singleXmlCell id="957" xr6:uid="{D666E30A-37B0-4393-8A28-41089F701AF6}" r="V19" connectionId="1">
    <xmlCellPr id="1" xr6:uid="{00000000-0010-0000-7507-000001000000}" uniqueName="Real_Estate_Taxes">
      <xmlPr mapId="1" xpath="/FinancialUpdate8609/FinancialUpdate8609_DevelopmentBudget/FinancialUpdate8609_Dev_Budget_Building4/FinancialUpdate8609_Dev_Budget_Building4_Total_Costs/Real_Estate_Taxes" xmlDataType="string"/>
    </xmlCellPr>
  </singleXmlCell>
  <singleXmlCell id="958" xr6:uid="{CE8B81A5-64B9-4CDA-B620-CC4E8024307B}" r="V20" connectionId="1">
    <xmlCellPr id="1" xr6:uid="{00000000-0010-0000-7707-000001000000}" uniqueName="Water_Sewer">
      <xmlPr mapId="1" xpath="/FinancialUpdate8609/FinancialUpdate8609_DevelopmentBudget/FinancialUpdate8609_Dev_Budget_Building4/FinancialUpdate8609_Dev_Budget_Building4_Total_Costs/Water_Sewer" xmlDataType="string"/>
    </xmlCellPr>
  </singleXmlCell>
  <singleXmlCell id="959" xr6:uid="{D6FFFEF7-C0EC-4E60-8DC2-18FED257B82F}" r="V21" connectionId="1">
    <xmlCellPr id="1" xr6:uid="{00000000-0010-0000-7907-000001000000}" uniqueName="Title_Insurance">
      <xmlPr mapId="1" xpath="/FinancialUpdate8609/FinancialUpdate8609_DevelopmentBudget/FinancialUpdate8609_Dev_Budget_Building4/FinancialUpdate8609_Dev_Budget_Building4_Total_Costs/Title_Insurance" xmlDataType="string"/>
    </xmlCellPr>
  </singleXmlCell>
  <singleXmlCell id="960" xr6:uid="{28D16386-F520-4788-BDAA-B0152FBB7D72}" r="V22" connectionId="1">
    <xmlCellPr id="1" xr6:uid="{00000000-0010-0000-7B07-000001000000}" uniqueName="Constr_Insurance">
      <xmlPr mapId="1" xpath="/FinancialUpdate8609/FinancialUpdate8609_DevelopmentBudget/FinancialUpdate8609_Dev_Budget_Building4/FinancialUpdate8609_Dev_Budget_Building4_Total_Costs/Constr_Insurance" xmlDataType="string"/>
    </xmlCellPr>
  </singleXmlCell>
  <singleXmlCell id="961" xr6:uid="{45592E39-7047-435C-88EE-5510714EA2A6}" r="V23" connectionId="1">
    <xmlCellPr id="1" xr6:uid="{00000000-0010-0000-7D07-000001000000}" uniqueName="License_Agreement_Insurance">
      <xmlPr mapId="1" xpath="/FinancialUpdate8609/FinancialUpdate8609_DevelopmentBudget/FinancialUpdate8609_Dev_Budget_Building4/FinancialUpdate8609_Dev_Budget_Building4_Total_Costs/License_Agreement_Insurance" xmlDataType="string"/>
    </xmlCellPr>
  </singleXmlCell>
  <singleXmlCell id="962" xr6:uid="{BA81C6D2-347D-4BF8-9171-68D84804B50B}" r="V24" connectionId="1">
    <xmlCellPr id="1" xr6:uid="{00000000-0010-0000-7F07-000001000000}" uniqueName="Leasing_Marketing_Expense">
      <xmlPr mapId="1" xpath="/FinancialUpdate8609/FinancialUpdate8609_DevelopmentBudget/FinancialUpdate8609_Dev_Budget_Building4/FinancialUpdate8609_Dev_Budget_Building4_Total_Costs/Leasing_Marketing_Expense" xmlDataType="string"/>
    </xmlCellPr>
  </singleXmlCell>
  <singleXmlCell id="963" xr6:uid="{A06C63F5-6C0D-4761-8F8A-C597209A4CB1}" r="V25" connectionId="1">
    <xmlCellPr id="1" xr6:uid="{00000000-0010-0000-8107-000001000000}" uniqueName="Lease_Up_Period_Expense">
      <xmlPr mapId="1" xpath="/FinancialUpdate8609/FinancialUpdate8609_DevelopmentBudget/FinancialUpdate8609_Dev_Budget_Building4/FinancialUpdate8609_Dev_Budget_Building4_Total_Costs/Lease_Up_Period_Expense" xmlDataType="string"/>
    </xmlCellPr>
  </singleXmlCell>
  <singleXmlCell id="964" xr6:uid="{723DBDA7-4910-4AF4-9B10-22FE454AF4DB}" r="V26" connectionId="1">
    <xmlCellPr id="1" xr6:uid="{00000000-0010-0000-8307-000001000000}" uniqueName="Working_Capital">
      <xmlPr mapId="1" xpath="/FinancialUpdate8609/FinancialUpdate8609_DevelopmentBudget/FinancialUpdate8609_Dev_Budget_Building4/FinancialUpdate8609_Dev_Budget_Building4_Total_Costs/Working_Capital" xmlDataType="string"/>
    </xmlCellPr>
  </singleXmlCell>
  <singleXmlCell id="965" xr6:uid="{8A5828B7-1F3F-4D12-B15F-43A56DA09EFA}" r="V27" connectionId="1">
    <xmlCellPr id="1" xr6:uid="{00000000-0010-0000-8507-000001000000}" uniqueName="Survey_Environmental_Reports">
      <xmlPr mapId="1" xpath="/FinancialUpdate8609/FinancialUpdate8609_DevelopmentBudget/FinancialUpdate8609_Dev_Budget_Building4/FinancialUpdate8609_Dev_Budget_Building4_Total_Costs/Survey_Environmental_Reports" xmlDataType="string"/>
    </xmlCellPr>
  </singleXmlCell>
  <singleXmlCell id="966" xr6:uid="{37445A32-D2C4-455A-A865-B6CF1EE817CD}" r="V28" connectionId="1">
    <xmlCellPr id="1" xr6:uid="{00000000-0010-0000-8707-000001000000}" uniqueName="Loan_Commitment_Fees">
      <xmlPr mapId="1" xpath="/FinancialUpdate8609/FinancialUpdate8609_DevelopmentBudget/FinancialUpdate8609_Dev_Budget_Building4/FinancialUpdate8609_Dev_Budget_Building4_Total_Costs/Loan_Commitment_Fees" xmlDataType="string"/>
    </xmlCellPr>
  </singleXmlCell>
  <singleXmlCell id="967" xr6:uid="{605C86F5-037F-4697-BF09-17F05AE8553C}" r="V29" connectionId="1">
    <xmlCellPr id="1" xr6:uid="{00000000-0010-0000-8907-000001000000}" uniqueName="Relocation">
      <xmlPr mapId="1" xpath="/FinancialUpdate8609/FinancialUpdate8609_DevelopmentBudget/FinancialUpdate8609_Dev_Budget_Building4/FinancialUpdate8609_Dev_Budget_Building4_Total_Costs/Relocation" xmlDataType="string"/>
    </xmlCellPr>
  </singleXmlCell>
  <singleXmlCell id="968" xr6:uid="{DF61E101-EC2B-48B2-B6FF-82CD3D11263C}" r="V30" connectionId="1">
    <xmlCellPr id="1" xr6:uid="{00000000-0010-0000-8B07-000001000000}" uniqueName="NPHDFC_Administration_Fee">
      <xmlPr mapId="1" xpath="/FinancialUpdate8609/FinancialUpdate8609_DevelopmentBudget/FinancialUpdate8609_Dev_Budget_Building4/FinancialUpdate8609_Dev_Budget_Building4_Total_Costs/NPHDFC_Administration_Fee" xmlDataType="string"/>
    </xmlCellPr>
  </singleXmlCell>
  <singleXmlCell id="969" xr6:uid="{9A671215-1D0F-429A-907B-16071121EC19}" r="V31" connectionId="1">
    <xmlCellPr id="1" xr6:uid="{00000000-0010-0000-8D07-000001000000}" uniqueName="Project_Supervision">
      <xmlPr mapId="1" xpath="/FinancialUpdate8609/FinancialUpdate8609_DevelopmentBudget/FinancialUpdate8609_Dev_Budget_Building4/FinancialUpdate8609_Dev_Budget_Building4_Total_Costs/Project_Supervision" xmlDataType="string"/>
    </xmlCellPr>
  </singleXmlCell>
  <singleXmlCell id="970" xr6:uid="{294F9F12-F550-4AFA-93B8-3D52F1F437E1}" r="V32" connectionId="1">
    <xmlCellPr id="1" xr6:uid="{00000000-0010-0000-8F07-000001000000}" uniqueName="Tax_Credit_Allocation_Fee">
      <xmlPr mapId="1" xpath="/FinancialUpdate8609/FinancialUpdate8609_DevelopmentBudget/FinancialUpdate8609_Dev_Budget_Building4/FinancialUpdate8609_Dev_Budget_Building4_Total_Costs/Tax_Credit_Allocation_Fee" xmlDataType="string"/>
    </xmlCellPr>
  </singleXmlCell>
  <singleXmlCell id="971" xr6:uid="{45285BF8-FCA6-4C7E-8F19-37B0A634EDF7}" r="V33" connectionId="1">
    <xmlCellPr id="1" xr6:uid="{00000000-0010-0000-9107-000001000000}" uniqueName="Bond_Fees_Cost_of_Issuance_Fee">
      <xmlPr mapId="1" xpath="/FinancialUpdate8609/FinancialUpdate8609_DevelopmentBudget/FinancialUpdate8609_Dev_Budget_Building4/FinancialUpdate8609_Dev_Budget_Building4_Total_Costs/Bond_Fees_Cost_of_Issuance_Fee" xmlDataType="string"/>
    </xmlCellPr>
  </singleXmlCell>
  <singleXmlCell id="972" xr6:uid="{765F462F-94C3-42A5-963A-8D347F766254}" r="V34" connectionId="1">
    <xmlCellPr id="1" xr6:uid="{00000000-0010-0000-9307-000001000000}" uniqueName="Letter_of_Credit_Fee">
      <xmlPr mapId="1" xpath="/FinancialUpdate8609/FinancialUpdate8609_DevelopmentBudget/FinancialUpdate8609_Dev_Budget_Building4/FinancialUpdate8609_Dev_Budget_Building4_Total_Costs/Letter_of_Credit_Fee" xmlDataType="string"/>
    </xmlCellPr>
  </singleXmlCell>
  <singleXmlCell id="973" xr6:uid="{A32F3939-C721-4E54-A9AB-40CBD85A7194}" r="V35" connectionId="1">
    <xmlCellPr id="1" xr6:uid="{00000000-0010-0000-9507-000001000000}" uniqueName="Interest_Rate_Cap">
      <xmlPr mapId="1" xpath="/FinancialUpdate8609/FinancialUpdate8609_DevelopmentBudget/FinancialUpdate8609_Dev_Budget_Building4/FinancialUpdate8609_Dev_Budget_Building4_Total_Costs/Interest_Rate_Cap" xmlDataType="string"/>
    </xmlCellPr>
  </singleXmlCell>
  <singleXmlCell id="974" xr6:uid="{7E2BE220-C773-4120-99EF-CE965A09DF51}" r="V36" connectionId="1">
    <xmlCellPr id="1" xr6:uid="{00000000-0010-0000-9707-000001000000}" uniqueName="Bank_Engineering_Fee">
      <xmlPr mapId="1" xpath="/FinancialUpdate8609/FinancialUpdate8609_DevelopmentBudget/FinancialUpdate8609_Dev_Budget_Building4/FinancialUpdate8609_Dev_Budget_Building4_Total_Costs/Bank_Engineering_Fee" xmlDataType="string"/>
    </xmlCellPr>
  </singleXmlCell>
  <singleXmlCell id="975" xr6:uid="{A0D2B695-8C4A-4FDF-9E26-2007D4E178B2}" r="V37" connectionId="1">
    <xmlCellPr id="1" xr6:uid="{00000000-0010-0000-9907-000001000000}" uniqueName="NYS_Transfer_Tax">
      <xmlPr mapId="1" xpath="/FinancialUpdate8609/FinancialUpdate8609_DevelopmentBudget/FinancialUpdate8609_Dev_Budget_Building4/FinancialUpdate8609_Dev_Budget_Building4_Total_Costs/NYS_Transfer_Tax" xmlDataType="string"/>
    </xmlCellPr>
  </singleXmlCell>
  <singleXmlCell id="976" xr6:uid="{D028FB1D-52CB-4180-853A-0069CD98F9AB}" r="V38" connectionId="1">
    <xmlCellPr id="1" xr6:uid="{00000000-0010-0000-9B07-000001000000}" uniqueName="Soft_Cost_Other_Description1">
      <xmlPr mapId="1" xpath="/FinancialUpdate8609/FinancialUpdate8609_DevelopmentBudget/FinancialUpdate8609_Dev_Budget_Building4/FinancialUpdate8609_Dev_Budget_Building4_Total_Costs/Soft_Cost_Other_Description1" xmlDataType="string"/>
    </xmlCellPr>
  </singleXmlCell>
  <singleXmlCell id="977" xr6:uid="{E6A940AC-F67C-4643-A3D6-63E4951F4FFE}" r="V39" connectionId="1">
    <xmlCellPr id="1" xr6:uid="{00000000-0010-0000-9D07-000001000000}" uniqueName="Soft_Cost_Other_Description2">
      <xmlPr mapId="1" xpath="/FinancialUpdate8609/FinancialUpdate8609_DevelopmentBudget/FinancialUpdate8609_Dev_Budget_Building4/FinancialUpdate8609_Dev_Budget_Building4_Total_Costs/Soft_Cost_Other_Description2" xmlDataType="string"/>
    </xmlCellPr>
  </singleXmlCell>
  <singleXmlCell id="978" xr6:uid="{FA4B9FF9-19D0-4661-BD1B-E9AB19C24BC2}" r="V40" connectionId="1">
    <xmlCellPr id="1" xr6:uid="{00000000-0010-0000-9F07-000001000000}" uniqueName="Soft_Cost_Other_Description3">
      <xmlPr mapId="1" xpath="/FinancialUpdate8609/FinancialUpdate8609_DevelopmentBudget/FinancialUpdate8609_Dev_Budget_Building4/FinancialUpdate8609_Dev_Budget_Building4_Total_Costs/Soft_Cost_Other_Description3" xmlDataType="string"/>
    </xmlCellPr>
  </singleXmlCell>
  <singleXmlCell id="979" xr6:uid="{11D1237A-261E-4316-817A-20E1E31BB4AA}" r="V41" connectionId="1">
    <xmlCellPr id="1" xr6:uid="{00000000-0010-0000-A107-000001000000}" uniqueName="Soft_Cost_Other_Description4">
      <xmlPr mapId="1" xpath="/FinancialUpdate8609/FinancialUpdate8609_DevelopmentBudget/FinancialUpdate8609_Dev_Budget_Building4/FinancialUpdate8609_Dev_Budget_Building4_Total_Costs/Soft_Cost_Other_Description4" xmlDataType="string"/>
    </xmlCellPr>
  </singleXmlCell>
  <singleXmlCell id="980" xr6:uid="{634EA81A-F9E2-4E6F-99B0-29CDFD09F9F5}" r="V44" connectionId="1">
    <xmlCellPr id="1" xr6:uid="{00000000-0010-0000-A307-000001000000}" uniqueName="Developer_Financing_or_Equity">
      <xmlPr mapId="1" xpath="/FinancialUpdate8609/FinancialUpdate8609_DevelopmentBudget/FinancialUpdate8609_Dev_Budget_Building4/FinancialUpdate8609_Dev_Budget_Building4_Total_Costs/Developer_Financing_or_Equity" xmlDataType="string"/>
    </xmlCellPr>
  </singleXmlCell>
  <singleXmlCell id="981" xr6:uid="{66B2863C-FEDC-4D09-B7B0-A63B8111B39D}" r="V45" connectionId="1">
    <xmlCellPr id="1" xr6:uid="{00000000-0010-0000-A507-000001000000}" uniqueName="Deferred_Developer_Fee">
      <xmlPr mapId="1" xpath="/FinancialUpdate8609/FinancialUpdate8609_DevelopmentBudget/FinancialUpdate8609_Dev_Budget_Building4/FinancialUpdate8609_Dev_Budget_Building4_Total_Costs/Deferred_Developer_Fee" xmlDataType="string"/>
    </xmlCellPr>
  </singleXmlCell>
  <singleXmlCell id="982" xr6:uid="{C9BBC41D-B147-43C1-B653-1D414495E5A4}" r="V48" connectionId="1">
    <xmlCellPr id="1" xr6:uid="{00000000-0010-0000-A707-000001000000}" uniqueName="Syndicator_Fee_and_Overhead">
      <xmlPr mapId="1" xpath="/FinancialUpdate8609/FinancialUpdate8609_DevelopmentBudget/FinancialUpdate8609_Dev_Budget_Building4/FinancialUpdate8609_Dev_Budget_Building4_Total_Costs/Syndicator_Fee_and_Overhead" xmlDataType="string"/>
    </xmlCellPr>
  </singleXmlCell>
  <singleXmlCell id="983" xr6:uid="{0F4B2B04-78F5-4CC9-8B70-685D035D703B}" r="V49" connectionId="1">
    <xmlCellPr id="1" xr6:uid="{00000000-0010-0000-A907-000001000000}" uniqueName="LP_Upper_Tier_Reserves">
      <xmlPr mapId="1" xpath="/FinancialUpdate8609/FinancialUpdate8609_DevelopmentBudget/FinancialUpdate8609_Dev_Budget_Building4/FinancialUpdate8609_Dev_Budget_Building4_Total_Costs/LP_Upper_Tier_Reserves" xmlDataType="string"/>
    </xmlCellPr>
  </singleXmlCell>
  <singleXmlCell id="984" xr6:uid="{74880BA7-BB24-4A0A-8B58-3973C0A0BB81}" r="V50" connectionId="1">
    <xmlCellPr id="1" xr6:uid="{00000000-0010-0000-AB07-000001000000}" uniqueName="Tax_Credit_Consultant">
      <xmlPr mapId="1" xpath="/FinancialUpdate8609/FinancialUpdate8609_DevelopmentBudget/FinancialUpdate8609_Dev_Budget_Building4/FinancialUpdate8609_Dev_Budget_Building4_Total_Costs/Tax_Credit_Consultant" xmlDataType="string"/>
    </xmlCellPr>
  </singleXmlCell>
  <singleXmlCell id="985" xr6:uid="{D3E07688-4E9F-4B5E-B79A-5ED90EFC7E6E}" r="V51" connectionId="1">
    <xmlCellPr id="1" xr6:uid="{00000000-0010-0000-AD07-000001000000}" uniqueName="Tax_Opinion">
      <xmlPr mapId="1" xpath="/FinancialUpdate8609/FinancialUpdate8609_DevelopmentBudget/FinancialUpdate8609_Dev_Budget_Building4/FinancialUpdate8609_Dev_Budget_Building4_Total_Costs/Tax_Opinion" xmlDataType="string"/>
    </xmlCellPr>
  </singleXmlCell>
  <singleXmlCell id="986" xr6:uid="{EDA0D5A8-D705-4B69-A6A0-432A8493B22F}" r="V52" connectionId="1">
    <xmlCellPr id="1" xr6:uid="{00000000-0010-0000-AF07-000001000000}" uniqueName="Accounting_Cost_Certification">
      <xmlPr mapId="1" xpath="/FinancialUpdate8609/FinancialUpdate8609_DevelopmentBudget/FinancialUpdate8609_Dev_Budget_Building4/FinancialUpdate8609_Dev_Budget_Building4_Total_Costs/Accounting_Cost_Certification" xmlDataType="string"/>
    </xmlCellPr>
  </singleXmlCell>
  <singleXmlCell id="987" xr6:uid="{588DAF53-D234-44B1-915D-E949D9C8BFB4}" r="V53" connectionId="1">
    <xmlCellPr id="1" xr6:uid="{00000000-0010-0000-B107-000001000000}" uniqueName="Partnership_Management_Fee">
      <xmlPr mapId="1" xpath="/FinancialUpdate8609/FinancialUpdate8609_DevelopmentBudget/FinancialUpdate8609_Dev_Budget_Building4/FinancialUpdate8609_Dev_Budget_Building4_Total_Costs/Partnership_Management_Fee" xmlDataType="string"/>
    </xmlCellPr>
  </singleXmlCell>
  <singleXmlCell id="988" xr6:uid="{2F14A4CC-EF5D-4903-9D44-6FF2518F6177}" r="V54" connectionId="1">
    <xmlCellPr id="1" xr6:uid="{00000000-0010-0000-B307-000001000000}" uniqueName="Partnership_Publication">
      <xmlPr mapId="1" xpath="/FinancialUpdate8609/FinancialUpdate8609_DevelopmentBudget/FinancialUpdate8609_Dev_Budget_Building4/FinancialUpdate8609_Dev_Budget_Building4_Total_Costs/Partnership_Publication" xmlDataType="string"/>
    </xmlCellPr>
  </singleXmlCell>
  <singleXmlCell id="989" xr6:uid="{5547785D-EC10-411E-9CC4-A16B1D5E44A5}" r="V55" connectionId="1">
    <xmlCellPr id="1" xr6:uid="{00000000-0010-0000-B507-000001000000}" uniqueName="Bridge_Loan_Fees_and_Interest">
      <xmlPr mapId="1" xpath="/FinancialUpdate8609/FinancialUpdate8609_DevelopmentBudget/FinancialUpdate8609_Dev_Budget_Building4/FinancialUpdate8609_Dev_Budget_Building4_Total_Costs/Bridge_Loan_Fees_and_Interest" xmlDataType="string"/>
    </xmlCellPr>
  </singleXmlCell>
  <singleXmlCell id="990" xr6:uid="{EFCDF68F-56BB-4C78-AA71-C4ADDD163BEB}" r="V56" connectionId="1">
    <xmlCellPr id="1" xr6:uid="{00000000-0010-0000-B707-000001000000}" uniqueName="Partnership_Organization_Legal">
      <xmlPr mapId="1" xpath="/FinancialUpdate8609/FinancialUpdate8609_DevelopmentBudget/FinancialUpdate8609_Dev_Budget_Building4/FinancialUpdate8609_Dev_Budget_Building4_Total_Costs/Partnership_Organization_Legal" xmlDataType="string"/>
    </xmlCellPr>
  </singleXmlCell>
  <singleXmlCell id="991" xr6:uid="{1F8B3024-1FBF-41F3-8061-955FA610DA0F}" r="V57" connectionId="1">
    <xmlCellPr id="1" xr6:uid="{00000000-0010-0000-B907-000001000000}" uniqueName="Syndication_Expense_Other_Description1">
      <xmlPr mapId="1" xpath="/FinancialUpdate8609/FinancialUpdate8609_DevelopmentBudget/FinancialUpdate8609_Dev_Budget_Building4/FinancialUpdate8609_Dev_Budget_Building4_Total_Costs/Syndication_Expense_Other_Description1" xmlDataType="string"/>
    </xmlCellPr>
  </singleXmlCell>
  <singleXmlCell id="992" xr6:uid="{B34B168F-B803-4A55-AAED-22D930D505BB}" r="V60" connectionId="1">
    <xmlCellPr id="1" xr6:uid="{00000000-0010-0000-BB07-000001000000}" uniqueName="Operating_Reserve">
      <xmlPr mapId="1" xpath="/FinancialUpdate8609/FinancialUpdate8609_DevelopmentBudget/FinancialUpdate8609_Dev_Budget_Building4/FinancialUpdate8609_Dev_Budget_Building4_Total_Costs/Operating_Reserve" xmlDataType="string"/>
    </xmlCellPr>
  </singleXmlCell>
  <singleXmlCell id="993" xr6:uid="{6898C02F-E1B3-4205-B3E9-6B9046076C40}" r="V61" connectionId="1">
    <xmlCellPr id="1" xr6:uid="{00000000-0010-0000-BD07-000001000000}" uniqueName="Social_Service_Reserves">
      <xmlPr mapId="1" xpath="/FinancialUpdate8609/FinancialUpdate8609_DevelopmentBudget/FinancialUpdate8609_Dev_Budget_Building4/FinancialUpdate8609_Dev_Budget_Building4_Total_Costs/Social_Service_Reserves" xmlDataType="string"/>
    </xmlCellPr>
  </singleXmlCell>
  <singleXmlCell id="994" xr6:uid="{255F3C70-6493-446F-98F2-1B058A538E22}" r="V62" connectionId="1">
    <xmlCellPr id="1" xr6:uid="{00000000-0010-0000-BF07-000001000000}" uniqueName="Reserve_Other_Description1">
      <xmlPr mapId="1" xpath="/FinancialUpdate8609/FinancialUpdate8609_DevelopmentBudget/FinancialUpdate8609_Dev_Budget_Building4/FinancialUpdate8609_Dev_Budget_Building4_Total_Costs/Reserve_Other_Description1" xmlDataType="string"/>
    </xmlCellPr>
  </singleXmlCell>
  <singleXmlCell id="995" xr6:uid="{72D83C51-BA47-457C-B985-5F1DAD1A104B}" r="X1" connectionId="1">
    <xmlCellPr id="1" xr6:uid="{00000000-0010-0000-C107-000001000000}" uniqueName="ApplicationNumber">
      <xmlPr mapId="1" xpath="/FinancialUpdate8609/FinancialUpdate8609_DevelopmentBudget/FinancialUpdate8609_Dev_Budget_Building4/FinancialUpdate8609_Dev_Budget_Building4_Acquisition_Basis/ApplicationNumber" xmlDataType="string"/>
    </xmlCellPr>
  </singleXmlCell>
  <singleXmlCell id="996" xr6:uid="{6A9CA02B-7D11-4DB9-BFB2-B673A91D05E2}" r="X2" connectionId="1">
    <xmlCellPr id="1" xr6:uid="{00000000-0010-0000-C307-000001000000}" uniqueName="BIN">
      <xmlPr mapId="1" xpath="/FinancialUpdate8609/FinancialUpdate8609_DevelopmentBudget/FinancialUpdate8609_Dev_Budget_Building4/FinancialUpdate8609_Dev_Budget_Building4_Acquisition_Basis/BIN" xmlDataType="string"/>
    </xmlCellPr>
  </singleXmlCell>
  <singleXmlCell id="997" xr6:uid="{88410DA0-7796-4CDE-BE75-AFB288C5DEFB}" r="W7" connectionId="1">
    <xmlCellPr id="1" xr6:uid="{00000000-0010-0000-C507-000001000000}" uniqueName="Land_Acquisition">
      <xmlPr mapId="1" xpath="/FinancialUpdate8609/FinancialUpdate8609_DevelopmentBudget/FinancialUpdate8609_Dev_Budget_Building4/FinancialUpdate8609_Dev_Budget_Building4_Acquisition_Basis/Land_Acquisition" xmlDataType="string"/>
    </xmlCellPr>
  </singleXmlCell>
  <singleXmlCell id="998" xr6:uid="{5E30D0E9-CECC-4547-BF04-9FBE62FA3CD8}" r="W8" connectionId="1">
    <xmlCellPr id="1" xr6:uid="{00000000-0010-0000-C707-000001000000}" uniqueName="Building_Acquisition">
      <xmlPr mapId="1" xpath="/FinancialUpdate8609/FinancialUpdate8609_DevelopmentBudget/FinancialUpdate8609_Dev_Budget_Building4/FinancialUpdate8609_Dev_Budget_Building4_Acquisition_Basis/Building_Acquisition" xmlDataType="string"/>
    </xmlCellPr>
  </singleXmlCell>
  <singleXmlCell id="999" xr6:uid="{76A8A31C-A41B-4E6E-818E-D7A9C2CE2735}" r="W9" connectionId="1">
    <xmlCellPr id="1" xr6:uid="{00000000-0010-0000-C907-000001000000}" uniqueName="Contractor_Price">
      <xmlPr mapId="1" xpath="/FinancialUpdate8609/FinancialUpdate8609_DevelopmentBudget/FinancialUpdate8609_Dev_Budget_Building4/FinancialUpdate8609_Dev_Budget_Building4_Acquisition_Basis/Contractor_Price" xmlDataType="string"/>
    </xmlCellPr>
  </singleXmlCell>
  <singleXmlCell id="1000" xr6:uid="{DFDE392D-48DD-483D-A61E-2BD1811F4E9A}" r="W10" connectionId="1">
    <xmlCellPr id="1" xr6:uid="{00000000-0010-0000-CB07-000001000000}" uniqueName="Furnishings">
      <xmlPr mapId="1" xpath="/FinancialUpdate8609/FinancialUpdate8609_DevelopmentBudget/FinancialUpdate8609_Dev_Budget_Building4/FinancialUpdate8609_Dev_Budget_Building4_Acquisition_Basis/Furnishings" xmlDataType="string"/>
    </xmlCellPr>
  </singleXmlCell>
  <singleXmlCell id="1001" xr6:uid="{6FEC1400-35A5-4E00-BAC1-4ED7FB0A0182}" r="W11" connectionId="1">
    <xmlCellPr id="1" xr6:uid="{00000000-0010-0000-CD07-000001000000}" uniqueName="Hard_Cost_Other_Description1">
      <xmlPr mapId="1" xpath="/FinancialUpdate8609/FinancialUpdate8609_DevelopmentBudget/FinancialUpdate8609_Dev_Budget_Building4/FinancialUpdate8609_Dev_Budget_Building4_Acquisition_Basis/Hard_Cost_Other_Description1" xmlDataType="string"/>
    </xmlCellPr>
  </singleXmlCell>
  <singleXmlCell id="1002" xr6:uid="{3A5DC262-0C93-4180-9FE5-36E55E9C1C4C}" r="W14" connectionId="1">
    <xmlCellPr id="1" xr6:uid="{00000000-0010-0000-CF07-000001000000}" uniqueName="Architect">
      <xmlPr mapId="1" xpath="/FinancialUpdate8609/FinancialUpdate8609_DevelopmentBudget/FinancialUpdate8609_Dev_Budget_Building4/FinancialUpdate8609_Dev_Budget_Building4_Acquisition_Basis/Architect" xmlDataType="string"/>
    </xmlCellPr>
  </singleXmlCell>
  <singleXmlCell id="1003" xr6:uid="{35DBDF00-F3D2-445C-A7ED-B52C23168D66}" r="W15" connectionId="1">
    <xmlCellPr id="1" xr6:uid="{00000000-0010-0000-D107-000001000000}" uniqueName="Owners_Legal">
      <xmlPr mapId="1" xpath="/FinancialUpdate8609/FinancialUpdate8609_DevelopmentBudget/FinancialUpdate8609_Dev_Budget_Building4/FinancialUpdate8609_Dev_Budget_Building4_Acquisition_Basis/Owners_Legal" xmlDataType="string"/>
    </xmlCellPr>
  </singleXmlCell>
  <singleXmlCell id="1004" xr6:uid="{97422034-326B-4401-A538-97CAD4E8C79D}" r="W16" connectionId="1">
    <xmlCellPr id="1" xr6:uid="{00000000-0010-0000-D307-000001000000}" uniqueName="Development_Consultant">
      <xmlPr mapId="1" xpath="/FinancialUpdate8609/FinancialUpdate8609_DevelopmentBudget/FinancialUpdate8609_Dev_Budget_Building4/FinancialUpdate8609_Dev_Budget_Building4_Acquisition_Basis/Development_Consultant" xmlDataType="string"/>
    </xmlCellPr>
  </singleXmlCell>
  <singleXmlCell id="1005" xr6:uid="{2263B6E1-C1D0-46E3-89B3-CDCE7AB15CE6}" r="W17" connectionId="1">
    <xmlCellPr id="1" xr6:uid="{00000000-0010-0000-D507-000001000000}" uniqueName="J51_421a_421b_Filing_Fees">
      <xmlPr mapId="1" xpath="/FinancialUpdate8609/FinancialUpdate8609_DevelopmentBudget/FinancialUpdate8609_Dev_Budget_Building4/FinancialUpdate8609_Dev_Budget_Building4_Acquisition_Basis/J51_421a_421b_Filing_Fees" xmlDataType="string"/>
    </xmlCellPr>
  </singleXmlCell>
  <singleXmlCell id="1006" xr6:uid="{EBCAC450-748A-4F0B-A232-033C636ACDA9}" r="W18" connectionId="1">
    <xmlCellPr id="1" xr6:uid="{00000000-0010-0000-D707-000001000000}" uniqueName="Construction_Interest">
      <xmlPr mapId="1" xpath="/FinancialUpdate8609/FinancialUpdate8609_DevelopmentBudget/FinancialUpdate8609_Dev_Budget_Building4/FinancialUpdate8609_Dev_Budget_Building4_Acquisition_Basis/Construction_Interest" xmlDataType="string"/>
    </xmlCellPr>
  </singleXmlCell>
  <singleXmlCell id="1007" xr6:uid="{72B0D273-85F6-49B3-8F90-14B8EF901976}" r="W19" connectionId="1">
    <xmlCellPr id="1" xr6:uid="{00000000-0010-0000-D907-000001000000}" uniqueName="Real_Estate_Taxes">
      <xmlPr mapId="1" xpath="/FinancialUpdate8609/FinancialUpdate8609_DevelopmentBudget/FinancialUpdate8609_Dev_Budget_Building4/FinancialUpdate8609_Dev_Budget_Building4_Acquisition_Basis/Real_Estate_Taxes" xmlDataType="string"/>
    </xmlCellPr>
  </singleXmlCell>
  <singleXmlCell id="1008" xr6:uid="{BAC3D313-87FE-459D-AC51-0D7AFE129D92}" r="W20" connectionId="1">
    <xmlCellPr id="1" xr6:uid="{00000000-0010-0000-DB07-000001000000}" uniqueName="Water_Sewer">
      <xmlPr mapId="1" xpath="/FinancialUpdate8609/FinancialUpdate8609_DevelopmentBudget/FinancialUpdate8609_Dev_Budget_Building4/FinancialUpdate8609_Dev_Budget_Building4_Acquisition_Basis/Water_Sewer" xmlDataType="string"/>
    </xmlCellPr>
  </singleXmlCell>
  <singleXmlCell id="1009" xr6:uid="{2F3171F3-1F62-46D1-8A90-9220CB16C4AF}" r="W21" connectionId="1">
    <xmlCellPr id="1" xr6:uid="{00000000-0010-0000-DD07-000001000000}" uniqueName="Title_Insurance">
      <xmlPr mapId="1" xpath="/FinancialUpdate8609/FinancialUpdate8609_DevelopmentBudget/FinancialUpdate8609_Dev_Budget_Building4/FinancialUpdate8609_Dev_Budget_Building4_Acquisition_Basis/Title_Insurance" xmlDataType="string"/>
    </xmlCellPr>
  </singleXmlCell>
  <singleXmlCell id="1010" xr6:uid="{F5A1A9CF-2AD8-4F39-BB89-2929CF21D74C}" r="W22" connectionId="1">
    <xmlCellPr id="1" xr6:uid="{00000000-0010-0000-DF07-000001000000}" uniqueName="Constr_Insurance">
      <xmlPr mapId="1" xpath="/FinancialUpdate8609/FinancialUpdate8609_DevelopmentBudget/FinancialUpdate8609_Dev_Budget_Building4/FinancialUpdate8609_Dev_Budget_Building4_Acquisition_Basis/Constr_Insurance" xmlDataType="string"/>
    </xmlCellPr>
  </singleXmlCell>
  <singleXmlCell id="1011" xr6:uid="{5AE804E2-2087-422C-9A8B-ECC832EC86B2}" r="W23" connectionId="1">
    <xmlCellPr id="1" xr6:uid="{00000000-0010-0000-E107-000001000000}" uniqueName="License_Agreement_Insurance">
      <xmlPr mapId="1" xpath="/FinancialUpdate8609/FinancialUpdate8609_DevelopmentBudget/FinancialUpdate8609_Dev_Budget_Building4/FinancialUpdate8609_Dev_Budget_Building4_Acquisition_Basis/License_Agreement_Insurance" xmlDataType="string"/>
    </xmlCellPr>
  </singleXmlCell>
  <singleXmlCell id="1012" xr6:uid="{1B999BE4-C502-4D09-8C60-109383EB8D97}" r="W24" connectionId="1">
    <xmlCellPr id="1" xr6:uid="{00000000-0010-0000-E307-000001000000}" uniqueName="Leasing_Marketing_Expense">
      <xmlPr mapId="1" xpath="/FinancialUpdate8609/FinancialUpdate8609_DevelopmentBudget/FinancialUpdate8609_Dev_Budget_Building4/FinancialUpdate8609_Dev_Budget_Building4_Acquisition_Basis/Leasing_Marketing_Expense" xmlDataType="string"/>
    </xmlCellPr>
  </singleXmlCell>
  <singleXmlCell id="1013" xr6:uid="{67A8B77F-83FB-4E6D-9488-DBCFC6365C4C}" r="W25" connectionId="1">
    <xmlCellPr id="1" xr6:uid="{00000000-0010-0000-E507-000001000000}" uniqueName="Lease_Up_Period_Expense">
      <xmlPr mapId="1" xpath="/FinancialUpdate8609/FinancialUpdate8609_DevelopmentBudget/FinancialUpdate8609_Dev_Budget_Building4/FinancialUpdate8609_Dev_Budget_Building4_Acquisition_Basis/Lease_Up_Period_Expense" xmlDataType="string"/>
    </xmlCellPr>
  </singleXmlCell>
  <singleXmlCell id="1014" xr6:uid="{A9BE4618-F2CB-4AF8-8295-AA3450B0E965}" r="W26" connectionId="1">
    <xmlCellPr id="1" xr6:uid="{00000000-0010-0000-E707-000001000000}" uniqueName="Working_Capital">
      <xmlPr mapId="1" xpath="/FinancialUpdate8609/FinancialUpdate8609_DevelopmentBudget/FinancialUpdate8609_Dev_Budget_Building4/FinancialUpdate8609_Dev_Budget_Building4_Acquisition_Basis/Working_Capital" xmlDataType="string"/>
    </xmlCellPr>
  </singleXmlCell>
  <singleXmlCell id="1015" xr6:uid="{6A7E0A81-C158-4021-B4E0-02F5CE98E366}" r="W27" connectionId="1">
    <xmlCellPr id="1" xr6:uid="{00000000-0010-0000-E907-000001000000}" uniqueName="Survey_Environmental_Reports">
      <xmlPr mapId="1" xpath="/FinancialUpdate8609/FinancialUpdate8609_DevelopmentBudget/FinancialUpdate8609_Dev_Budget_Building4/FinancialUpdate8609_Dev_Budget_Building4_Acquisition_Basis/Survey_Environmental_Reports" xmlDataType="string"/>
    </xmlCellPr>
  </singleXmlCell>
  <singleXmlCell id="1016" xr6:uid="{F62DFFFC-29BF-4E8B-B51D-3176C23EE35D}" r="W28" connectionId="1">
    <xmlCellPr id="1" xr6:uid="{00000000-0010-0000-EB07-000001000000}" uniqueName="Loan_Commitment_Fees">
      <xmlPr mapId="1" xpath="/FinancialUpdate8609/FinancialUpdate8609_DevelopmentBudget/FinancialUpdate8609_Dev_Budget_Building4/FinancialUpdate8609_Dev_Budget_Building4_Acquisition_Basis/Loan_Commitment_Fees" xmlDataType="string"/>
    </xmlCellPr>
  </singleXmlCell>
  <singleXmlCell id="1017" xr6:uid="{8C5DE20D-862D-41DA-84C2-9D8541995FA8}" r="W29" connectionId="1">
    <xmlCellPr id="1" xr6:uid="{00000000-0010-0000-ED07-000001000000}" uniqueName="Relocation">
      <xmlPr mapId="1" xpath="/FinancialUpdate8609/FinancialUpdate8609_DevelopmentBudget/FinancialUpdate8609_Dev_Budget_Building4/FinancialUpdate8609_Dev_Budget_Building4_Acquisition_Basis/Relocation" xmlDataType="string"/>
    </xmlCellPr>
  </singleXmlCell>
  <singleXmlCell id="1018" xr6:uid="{E258A955-8776-4AFC-919E-2E3719BE758D}" r="W30" connectionId="1">
    <xmlCellPr id="1" xr6:uid="{00000000-0010-0000-EF07-000001000000}" uniqueName="NPHDFC_Administration_Fee">
      <xmlPr mapId="1" xpath="/FinancialUpdate8609/FinancialUpdate8609_DevelopmentBudget/FinancialUpdate8609_Dev_Budget_Building4/FinancialUpdate8609_Dev_Budget_Building4_Acquisition_Basis/NPHDFC_Administration_Fee" xmlDataType="string"/>
    </xmlCellPr>
  </singleXmlCell>
  <singleXmlCell id="1019" xr6:uid="{1BC5F73F-788B-4CAB-B9EA-B942FF161918}" r="W31" connectionId="1">
    <xmlCellPr id="1" xr6:uid="{00000000-0010-0000-F107-000001000000}" uniqueName="Project_Supervision">
      <xmlPr mapId="1" xpath="/FinancialUpdate8609/FinancialUpdate8609_DevelopmentBudget/FinancialUpdate8609_Dev_Budget_Building4/FinancialUpdate8609_Dev_Budget_Building4_Acquisition_Basis/Project_Supervision" xmlDataType="string"/>
    </xmlCellPr>
  </singleXmlCell>
  <singleXmlCell id="1020" xr6:uid="{8F92660E-FB8F-4B58-A3F3-83BAD0799BC8}" r="W32" connectionId="1">
    <xmlCellPr id="1" xr6:uid="{00000000-0010-0000-F307-000001000000}" uniqueName="Tax_Credit_Allocation_Fee">
      <xmlPr mapId="1" xpath="/FinancialUpdate8609/FinancialUpdate8609_DevelopmentBudget/FinancialUpdate8609_Dev_Budget_Building4/FinancialUpdate8609_Dev_Budget_Building4_Acquisition_Basis/Tax_Credit_Allocation_Fee" xmlDataType="string"/>
    </xmlCellPr>
  </singleXmlCell>
  <singleXmlCell id="1021" xr6:uid="{DD0D325E-3F4A-41D9-8773-EDF41C1B8FC3}" r="W33" connectionId="1">
    <xmlCellPr id="1" xr6:uid="{00000000-0010-0000-F507-000001000000}" uniqueName="Bond_Fees_Cost_of_Issuance_Fee">
      <xmlPr mapId="1" xpath="/FinancialUpdate8609/FinancialUpdate8609_DevelopmentBudget/FinancialUpdate8609_Dev_Budget_Building4/FinancialUpdate8609_Dev_Budget_Building4_Acquisition_Basis/Bond_Fees_Cost_of_Issuance_Fee" xmlDataType="string"/>
    </xmlCellPr>
  </singleXmlCell>
  <singleXmlCell id="1022" xr6:uid="{0E829B23-AF67-41C9-BB63-537B8007DDE2}" r="W34" connectionId="1">
    <xmlCellPr id="1" xr6:uid="{00000000-0010-0000-F707-000001000000}" uniqueName="Letter_of_Credit_Fee">
      <xmlPr mapId="1" xpath="/FinancialUpdate8609/FinancialUpdate8609_DevelopmentBudget/FinancialUpdate8609_Dev_Budget_Building4/FinancialUpdate8609_Dev_Budget_Building4_Acquisition_Basis/Letter_of_Credit_Fee" xmlDataType="string"/>
    </xmlCellPr>
  </singleXmlCell>
  <singleXmlCell id="1023" xr6:uid="{CC3F67EB-592B-4F3A-9AB0-E777519EA7CD}" r="W35" connectionId="1">
    <xmlCellPr id="1" xr6:uid="{00000000-0010-0000-F907-000001000000}" uniqueName="Interest_Rate_Cap">
      <xmlPr mapId="1" xpath="/FinancialUpdate8609/FinancialUpdate8609_DevelopmentBudget/FinancialUpdate8609_Dev_Budget_Building4/FinancialUpdate8609_Dev_Budget_Building4_Acquisition_Basis/Interest_Rate_Cap" xmlDataType="string"/>
    </xmlCellPr>
  </singleXmlCell>
  <singleXmlCell id="1024" xr6:uid="{56B8FF50-7FFE-47F7-8452-DF98B35E8991}" r="W36" connectionId="1">
    <xmlCellPr id="1" xr6:uid="{00000000-0010-0000-FB07-000001000000}" uniqueName="Bank_Engineering_Fee">
      <xmlPr mapId="1" xpath="/FinancialUpdate8609/FinancialUpdate8609_DevelopmentBudget/FinancialUpdate8609_Dev_Budget_Building4/FinancialUpdate8609_Dev_Budget_Building4_Acquisition_Basis/Bank_Engineering_Fee" xmlDataType="string"/>
    </xmlCellPr>
  </singleXmlCell>
  <singleXmlCell id="1025" xr6:uid="{AEE436D1-EA48-4567-AFFA-6206A8FCC8FB}" r="W37" connectionId="1">
    <xmlCellPr id="1" xr6:uid="{00000000-0010-0000-FD07-000001000000}" uniqueName="NYS_Transfer_Tax">
      <xmlPr mapId="1" xpath="/FinancialUpdate8609/FinancialUpdate8609_DevelopmentBudget/FinancialUpdate8609_Dev_Budget_Building4/FinancialUpdate8609_Dev_Budget_Building4_Acquisition_Basis/NYS_Transfer_Tax" xmlDataType="string"/>
    </xmlCellPr>
  </singleXmlCell>
  <singleXmlCell id="1026" xr6:uid="{63538CFC-647A-40BF-AA38-E5E62203C22C}" r="W38" connectionId="1">
    <xmlCellPr id="1" xr6:uid="{00000000-0010-0000-FF07-000001000000}" uniqueName="Soft_Cost_Other_Description1">
      <xmlPr mapId="1" xpath="/FinancialUpdate8609/FinancialUpdate8609_DevelopmentBudget/FinancialUpdate8609_Dev_Budget_Building4/FinancialUpdate8609_Dev_Budget_Building4_Acquisition_Basis/Soft_Cost_Other_Description1" xmlDataType="string"/>
    </xmlCellPr>
  </singleXmlCell>
  <singleXmlCell id="1027" xr6:uid="{B2F8F04F-3CEA-4620-BB81-6080408C6740}" r="W39" connectionId="1">
    <xmlCellPr id="1" xr6:uid="{00000000-0010-0000-0108-000001000000}" uniqueName="Soft_Cost_Other_Description2">
      <xmlPr mapId="1" xpath="/FinancialUpdate8609/FinancialUpdate8609_DevelopmentBudget/FinancialUpdate8609_Dev_Budget_Building4/FinancialUpdate8609_Dev_Budget_Building4_Acquisition_Basis/Soft_Cost_Other_Description2" xmlDataType="string"/>
    </xmlCellPr>
  </singleXmlCell>
  <singleXmlCell id="1028" xr6:uid="{9237BA81-A97F-40A8-A5E8-2B3662BA6BA8}" r="W40" connectionId="1">
    <xmlCellPr id="1" xr6:uid="{00000000-0010-0000-0308-000001000000}" uniqueName="Soft_Cost_Other_Description3">
      <xmlPr mapId="1" xpath="/FinancialUpdate8609/FinancialUpdate8609_DevelopmentBudget/FinancialUpdate8609_Dev_Budget_Building4/FinancialUpdate8609_Dev_Budget_Building4_Acquisition_Basis/Soft_Cost_Other_Description3" xmlDataType="string"/>
    </xmlCellPr>
  </singleXmlCell>
  <singleXmlCell id="1029" xr6:uid="{CB836AC8-13DF-4AB8-BB4A-76E0B5DB778B}" r="W41" connectionId="1">
    <xmlCellPr id="1" xr6:uid="{00000000-0010-0000-0508-000001000000}" uniqueName="Soft_Cost_Other_Description4">
      <xmlPr mapId="1" xpath="/FinancialUpdate8609/FinancialUpdate8609_DevelopmentBudget/FinancialUpdate8609_Dev_Budget_Building4/FinancialUpdate8609_Dev_Budget_Building4_Acquisition_Basis/Soft_Cost_Other_Description4" xmlDataType="string"/>
    </xmlCellPr>
  </singleXmlCell>
  <singleXmlCell id="1030" xr6:uid="{04A942CD-A522-471B-9FF4-F5B8426762AB}" r="W44" connectionId="1">
    <xmlCellPr id="1" xr6:uid="{00000000-0010-0000-0708-000001000000}" uniqueName="Developer_Financing_or_Equity">
      <xmlPr mapId="1" xpath="/FinancialUpdate8609/FinancialUpdate8609_DevelopmentBudget/FinancialUpdate8609_Dev_Budget_Building4/FinancialUpdate8609_Dev_Budget_Building4_Acquisition_Basis/Developer_Financing_or_Equity" xmlDataType="string"/>
    </xmlCellPr>
  </singleXmlCell>
  <singleXmlCell id="1031" xr6:uid="{9E243F57-21E9-473F-963B-A97CDC2FDAD0}" r="W45" connectionId="1">
    <xmlCellPr id="1" xr6:uid="{00000000-0010-0000-0908-000001000000}" uniqueName="Deferred_Developer_Fee">
      <xmlPr mapId="1" xpath="/FinancialUpdate8609/FinancialUpdate8609_DevelopmentBudget/FinancialUpdate8609_Dev_Budget_Building4/FinancialUpdate8609_Dev_Budget_Building4_Acquisition_Basis/Deferred_Developer_Fee" xmlDataType="string"/>
    </xmlCellPr>
  </singleXmlCell>
  <singleXmlCell id="1032" xr6:uid="{D3788FB6-04EB-4129-996E-7DD1C53365DC}" r="W48" connectionId="1">
    <xmlCellPr id="1" xr6:uid="{00000000-0010-0000-0B08-000001000000}" uniqueName="Syndicator_Fee_and_Overhead">
      <xmlPr mapId="1" xpath="/FinancialUpdate8609/FinancialUpdate8609_DevelopmentBudget/FinancialUpdate8609_Dev_Budget_Building4/FinancialUpdate8609_Dev_Budget_Building4_Acquisition_Basis/Syndicator_Fee_and_Overhead" xmlDataType="string"/>
    </xmlCellPr>
  </singleXmlCell>
  <singleXmlCell id="1033" xr6:uid="{59C86B03-63BF-4BA2-912F-7F6F1627B13C}" r="W49" connectionId="1">
    <xmlCellPr id="1" xr6:uid="{00000000-0010-0000-0D08-000001000000}" uniqueName="LP_Upper_Tier_Reserves">
      <xmlPr mapId="1" xpath="/FinancialUpdate8609/FinancialUpdate8609_DevelopmentBudget/FinancialUpdate8609_Dev_Budget_Building4/FinancialUpdate8609_Dev_Budget_Building4_Acquisition_Basis/LP_Upper_Tier_Reserves" xmlDataType="string"/>
    </xmlCellPr>
  </singleXmlCell>
  <singleXmlCell id="1034" xr6:uid="{348A26B2-EA11-4030-88FD-B839D472B9EC}" r="W50" connectionId="1">
    <xmlCellPr id="1" xr6:uid="{00000000-0010-0000-0F08-000001000000}" uniqueName="Tax_Credit_Consultant">
      <xmlPr mapId="1" xpath="/FinancialUpdate8609/FinancialUpdate8609_DevelopmentBudget/FinancialUpdate8609_Dev_Budget_Building4/FinancialUpdate8609_Dev_Budget_Building4_Acquisition_Basis/Tax_Credit_Consultant" xmlDataType="string"/>
    </xmlCellPr>
  </singleXmlCell>
  <singleXmlCell id="1035" xr6:uid="{29A2E1AC-87A4-4D9F-8C50-E8866D5D31C6}" r="W51" connectionId="1">
    <xmlCellPr id="1" xr6:uid="{00000000-0010-0000-1108-000001000000}" uniqueName="Tax_Opinion">
      <xmlPr mapId="1" xpath="/FinancialUpdate8609/FinancialUpdate8609_DevelopmentBudget/FinancialUpdate8609_Dev_Budget_Building4/FinancialUpdate8609_Dev_Budget_Building4_Acquisition_Basis/Tax_Opinion" xmlDataType="string"/>
    </xmlCellPr>
  </singleXmlCell>
  <singleXmlCell id="1036" xr6:uid="{854C3E14-C566-49CD-9FEF-21FA4BC62385}" r="W52" connectionId="1">
    <xmlCellPr id="1" xr6:uid="{00000000-0010-0000-1308-000001000000}" uniqueName="Accounting_Cost_Certification">
      <xmlPr mapId="1" xpath="/FinancialUpdate8609/FinancialUpdate8609_DevelopmentBudget/FinancialUpdate8609_Dev_Budget_Building4/FinancialUpdate8609_Dev_Budget_Building4_Acquisition_Basis/Accounting_Cost_Certification" xmlDataType="string"/>
    </xmlCellPr>
  </singleXmlCell>
  <singleXmlCell id="1037" xr6:uid="{3750F35A-1743-4766-8A37-CD32CFBD89D9}" r="W53" connectionId="1">
    <xmlCellPr id="1" xr6:uid="{00000000-0010-0000-1508-000001000000}" uniqueName="Partnership_Management_Fee">
      <xmlPr mapId="1" xpath="/FinancialUpdate8609/FinancialUpdate8609_DevelopmentBudget/FinancialUpdate8609_Dev_Budget_Building4/FinancialUpdate8609_Dev_Budget_Building4_Acquisition_Basis/Partnership_Management_Fee" xmlDataType="string"/>
    </xmlCellPr>
  </singleXmlCell>
  <singleXmlCell id="1038" xr6:uid="{E0C23E13-64A7-4167-BE4C-E56638A29784}" r="W54" connectionId="1">
    <xmlCellPr id="1" xr6:uid="{00000000-0010-0000-1708-000001000000}" uniqueName="Partnership_Publication">
      <xmlPr mapId="1" xpath="/FinancialUpdate8609/FinancialUpdate8609_DevelopmentBudget/FinancialUpdate8609_Dev_Budget_Building4/FinancialUpdate8609_Dev_Budget_Building4_Acquisition_Basis/Partnership_Publication" xmlDataType="string"/>
    </xmlCellPr>
  </singleXmlCell>
  <singleXmlCell id="1039" xr6:uid="{B02A88A2-8766-488D-B5C7-029A64D98845}" r="W55" connectionId="1">
    <xmlCellPr id="1" xr6:uid="{00000000-0010-0000-1908-000001000000}" uniqueName="Bridge_Loan_Fees_and_Interest">
      <xmlPr mapId="1" xpath="/FinancialUpdate8609/FinancialUpdate8609_DevelopmentBudget/FinancialUpdate8609_Dev_Budget_Building4/FinancialUpdate8609_Dev_Budget_Building4_Acquisition_Basis/Bridge_Loan_Fees_and_Interest" xmlDataType="string"/>
    </xmlCellPr>
  </singleXmlCell>
  <singleXmlCell id="1040" xr6:uid="{01E6AA0A-C86C-43C1-A4FF-0F84B34CD1B4}" r="W56" connectionId="1">
    <xmlCellPr id="1" xr6:uid="{00000000-0010-0000-1B08-000001000000}" uniqueName="Partnership_Organization_Legal">
      <xmlPr mapId="1" xpath="/FinancialUpdate8609/FinancialUpdate8609_DevelopmentBudget/FinancialUpdate8609_Dev_Budget_Building4/FinancialUpdate8609_Dev_Budget_Building4_Acquisition_Basis/Partnership_Organization_Legal" xmlDataType="string"/>
    </xmlCellPr>
  </singleXmlCell>
  <singleXmlCell id="1041" xr6:uid="{B534454C-182F-4353-8408-15DF27A4055B}" r="W57" connectionId="1">
    <xmlCellPr id="1" xr6:uid="{00000000-0010-0000-1D08-000001000000}" uniqueName="Syndication_Expense_Other_Description1">
      <xmlPr mapId="1" xpath="/FinancialUpdate8609/FinancialUpdate8609_DevelopmentBudget/FinancialUpdate8609_Dev_Budget_Building4/FinancialUpdate8609_Dev_Budget_Building4_Acquisition_Basis/Syndication_Expense_Other_Description1" xmlDataType="string"/>
    </xmlCellPr>
  </singleXmlCell>
  <singleXmlCell id="1042" xr6:uid="{8A32A24B-AFD7-4B0D-A75B-BDB52BD5243A}" r="W60" connectionId="1">
    <xmlCellPr id="1" xr6:uid="{00000000-0010-0000-1F08-000001000000}" uniqueName="Operating_Reserve">
      <xmlPr mapId="1" xpath="/FinancialUpdate8609/FinancialUpdate8609_DevelopmentBudget/FinancialUpdate8609_Dev_Budget_Building4/FinancialUpdate8609_Dev_Budget_Building4_Acquisition_Basis/Operating_Reserve" xmlDataType="string"/>
    </xmlCellPr>
  </singleXmlCell>
  <singleXmlCell id="1043" xr6:uid="{E52F3BB7-937B-4E00-B265-239CD097299D}" r="W61" connectionId="1">
    <xmlCellPr id="1" xr6:uid="{00000000-0010-0000-2108-000001000000}" uniqueName="Social_Service_Reserves">
      <xmlPr mapId="1" xpath="/FinancialUpdate8609/FinancialUpdate8609_DevelopmentBudget/FinancialUpdate8609_Dev_Budget_Building4/FinancialUpdate8609_Dev_Budget_Building4_Acquisition_Basis/Social_Service_Reserves" xmlDataType="string"/>
    </xmlCellPr>
  </singleXmlCell>
  <singleXmlCell id="1044" xr6:uid="{F6F37E2A-AF0F-4B54-BBF9-F3C4972849C6}" r="W62" connectionId="1">
    <xmlCellPr id="1" xr6:uid="{00000000-0010-0000-2308-000001000000}" uniqueName="Reserve_Other_Description1">
      <xmlPr mapId="1" xpath="/FinancialUpdate8609/FinancialUpdate8609_DevelopmentBudget/FinancialUpdate8609_Dev_Budget_Building4/FinancialUpdate8609_Dev_Budget_Building4_Acquisition_Basis/Reserve_Other_Description1" xmlDataType="string"/>
    </xmlCellPr>
  </singleXmlCell>
  <singleXmlCell id="1045" xr6:uid="{176DBFBB-4A66-41FC-9114-129DBFBF1FDF}" r="Y1" connectionId="1">
    <xmlCellPr id="1" xr6:uid="{00000000-0010-0000-2508-000001000000}" uniqueName="ApplicationNumber">
      <xmlPr mapId="1" xpath="/FinancialUpdate8609/FinancialUpdate8609_DevelopmentBudget/FinancialUpdate8609_Dev_Budget_Building4/FinancialUpdate8609_Dev_Budget_Building4_Rehab_Basis/ApplicationNumber" xmlDataType="string"/>
    </xmlCellPr>
  </singleXmlCell>
  <singleXmlCell id="1046" xr6:uid="{F7AE5E0C-6A68-48AA-B5C6-AEE62D33A036}" r="Y2" connectionId="1">
    <xmlCellPr id="1" xr6:uid="{00000000-0010-0000-2708-000001000000}" uniqueName="BIN">
      <xmlPr mapId="1" xpath="/FinancialUpdate8609/FinancialUpdate8609_DevelopmentBudget/FinancialUpdate8609_Dev_Budget_Building4/FinancialUpdate8609_Dev_Budget_Building4_Rehab_Basis/BIN" xmlDataType="string"/>
    </xmlCellPr>
  </singleXmlCell>
  <singleXmlCell id="1047" xr6:uid="{99CA2933-2401-419B-96BD-7387DC6B1019}" r="X7" connectionId="1">
    <xmlCellPr id="1" xr6:uid="{00000000-0010-0000-2908-000001000000}" uniqueName="Land_Acquisition">
      <xmlPr mapId="1" xpath="/FinancialUpdate8609/FinancialUpdate8609_DevelopmentBudget/FinancialUpdate8609_Dev_Budget_Building4/FinancialUpdate8609_Dev_Budget_Building4_Rehab_Basis/Land_Acquisition" xmlDataType="string"/>
    </xmlCellPr>
  </singleXmlCell>
  <singleXmlCell id="1048" xr6:uid="{10A90ADB-4754-4BDE-BE19-81FC4BC90006}" r="X8" connectionId="1">
    <xmlCellPr id="1" xr6:uid="{00000000-0010-0000-2B08-000001000000}" uniqueName="Building_Acquisition">
      <xmlPr mapId="1" xpath="/FinancialUpdate8609/FinancialUpdate8609_DevelopmentBudget/FinancialUpdate8609_Dev_Budget_Building4/FinancialUpdate8609_Dev_Budget_Building4_Rehab_Basis/Building_Acquisition" xmlDataType="string"/>
    </xmlCellPr>
  </singleXmlCell>
  <singleXmlCell id="1049" xr6:uid="{7805327C-DA44-4190-A547-23591E5318FB}" r="X9" connectionId="1">
    <xmlCellPr id="1" xr6:uid="{00000000-0010-0000-2D08-000001000000}" uniqueName="Contractor_Price">
      <xmlPr mapId="1" xpath="/FinancialUpdate8609/FinancialUpdate8609_DevelopmentBudget/FinancialUpdate8609_Dev_Budget_Building4/FinancialUpdate8609_Dev_Budget_Building4_Rehab_Basis/Contractor_Price" xmlDataType="string"/>
    </xmlCellPr>
  </singleXmlCell>
  <singleXmlCell id="1050" xr6:uid="{6A45D5AA-7B77-413C-B292-D950BA218B54}" r="X10" connectionId="1">
    <xmlCellPr id="1" xr6:uid="{00000000-0010-0000-2F08-000001000000}" uniqueName="Furnishings">
      <xmlPr mapId="1" xpath="/FinancialUpdate8609/FinancialUpdate8609_DevelopmentBudget/FinancialUpdate8609_Dev_Budget_Building4/FinancialUpdate8609_Dev_Budget_Building4_Rehab_Basis/Furnishings" xmlDataType="string"/>
    </xmlCellPr>
  </singleXmlCell>
  <singleXmlCell id="1051" xr6:uid="{BAB3E20B-8C4B-4B0D-9BC9-83E56061E563}" r="X11" connectionId="1">
    <xmlCellPr id="1" xr6:uid="{00000000-0010-0000-3108-000001000000}" uniqueName="Hard_Cost_Other_Description1">
      <xmlPr mapId="1" xpath="/FinancialUpdate8609/FinancialUpdate8609_DevelopmentBudget/FinancialUpdate8609_Dev_Budget_Building4/FinancialUpdate8609_Dev_Budget_Building4_Rehab_Basis/Hard_Cost_Other_Description1" xmlDataType="string"/>
    </xmlCellPr>
  </singleXmlCell>
  <singleXmlCell id="1052" xr6:uid="{43BAB2DD-ACAE-4A51-9529-C50BC3C1D234}" r="X14" connectionId="1">
    <xmlCellPr id="1" xr6:uid="{00000000-0010-0000-3308-000001000000}" uniqueName="Architect">
      <xmlPr mapId="1" xpath="/FinancialUpdate8609/FinancialUpdate8609_DevelopmentBudget/FinancialUpdate8609_Dev_Budget_Building4/FinancialUpdate8609_Dev_Budget_Building4_Rehab_Basis/Architect" xmlDataType="string"/>
    </xmlCellPr>
  </singleXmlCell>
  <singleXmlCell id="1053" xr6:uid="{3E4CD172-2501-408D-B031-ABD60CF1C7A8}" r="X15" connectionId="1">
    <xmlCellPr id="1" xr6:uid="{00000000-0010-0000-3508-000001000000}" uniqueName="Owners_Legal">
      <xmlPr mapId="1" xpath="/FinancialUpdate8609/FinancialUpdate8609_DevelopmentBudget/FinancialUpdate8609_Dev_Budget_Building4/FinancialUpdate8609_Dev_Budget_Building4_Rehab_Basis/Owners_Legal" xmlDataType="string"/>
    </xmlCellPr>
  </singleXmlCell>
  <singleXmlCell id="1054" xr6:uid="{26911EBD-7405-43A0-B6EF-11CE3AE269AA}" r="X16" connectionId="1">
    <xmlCellPr id="1" xr6:uid="{00000000-0010-0000-3708-000001000000}" uniqueName="Development_Consultant">
      <xmlPr mapId="1" xpath="/FinancialUpdate8609/FinancialUpdate8609_DevelopmentBudget/FinancialUpdate8609_Dev_Budget_Building4/FinancialUpdate8609_Dev_Budget_Building4_Rehab_Basis/Development_Consultant" xmlDataType="string"/>
    </xmlCellPr>
  </singleXmlCell>
  <singleXmlCell id="1055" xr6:uid="{97EE600A-42B4-4D83-A472-40591A68EB1D}" r="X17" connectionId="1">
    <xmlCellPr id="1" xr6:uid="{00000000-0010-0000-3908-000001000000}" uniqueName="J51_421a_421b_Filing_Fees">
      <xmlPr mapId="1" xpath="/FinancialUpdate8609/FinancialUpdate8609_DevelopmentBudget/FinancialUpdate8609_Dev_Budget_Building4/FinancialUpdate8609_Dev_Budget_Building4_Rehab_Basis/J51_421a_421b_Filing_Fees" xmlDataType="string"/>
    </xmlCellPr>
  </singleXmlCell>
  <singleXmlCell id="1056" xr6:uid="{97D8293B-116B-478E-91B2-DBF0CA792E51}" r="X18" connectionId="1">
    <xmlCellPr id="1" xr6:uid="{00000000-0010-0000-3B08-000001000000}" uniqueName="Construction_Interest">
      <xmlPr mapId="1" xpath="/FinancialUpdate8609/FinancialUpdate8609_DevelopmentBudget/FinancialUpdate8609_Dev_Budget_Building4/FinancialUpdate8609_Dev_Budget_Building4_Rehab_Basis/Construction_Interest" xmlDataType="string"/>
    </xmlCellPr>
  </singleXmlCell>
  <singleXmlCell id="1057" xr6:uid="{D0AFD982-690C-43A4-94A2-E5E710D8BB86}" r="X19" connectionId="1">
    <xmlCellPr id="1" xr6:uid="{00000000-0010-0000-3D08-000001000000}" uniqueName="Real_Estate_Taxes">
      <xmlPr mapId="1" xpath="/FinancialUpdate8609/FinancialUpdate8609_DevelopmentBudget/FinancialUpdate8609_Dev_Budget_Building4/FinancialUpdate8609_Dev_Budget_Building4_Rehab_Basis/Real_Estate_Taxes" xmlDataType="string"/>
    </xmlCellPr>
  </singleXmlCell>
  <singleXmlCell id="1058" xr6:uid="{ADDB07D7-3E06-4188-846E-DB14D4951E46}" r="X20" connectionId="1">
    <xmlCellPr id="1" xr6:uid="{00000000-0010-0000-3F08-000001000000}" uniqueName="Water_Sewer">
      <xmlPr mapId="1" xpath="/FinancialUpdate8609/FinancialUpdate8609_DevelopmentBudget/FinancialUpdate8609_Dev_Budget_Building4/FinancialUpdate8609_Dev_Budget_Building4_Rehab_Basis/Water_Sewer" xmlDataType="string"/>
    </xmlCellPr>
  </singleXmlCell>
  <singleXmlCell id="1059" xr6:uid="{6F6662B7-CBC5-4571-85DF-A28127DE6837}" r="X21" connectionId="1">
    <xmlCellPr id="1" xr6:uid="{00000000-0010-0000-4108-000001000000}" uniqueName="Title_Insurance">
      <xmlPr mapId="1" xpath="/FinancialUpdate8609/FinancialUpdate8609_DevelopmentBudget/FinancialUpdate8609_Dev_Budget_Building4/FinancialUpdate8609_Dev_Budget_Building4_Rehab_Basis/Title_Insurance" xmlDataType="string"/>
    </xmlCellPr>
  </singleXmlCell>
  <singleXmlCell id="1060" xr6:uid="{A6B43F9E-27CA-46F7-A446-86772C7F0E49}" r="X22" connectionId="1">
    <xmlCellPr id="1" xr6:uid="{00000000-0010-0000-4308-000001000000}" uniqueName="Constr_Insurance">
      <xmlPr mapId="1" xpath="/FinancialUpdate8609/FinancialUpdate8609_DevelopmentBudget/FinancialUpdate8609_Dev_Budget_Building4/FinancialUpdate8609_Dev_Budget_Building4_Rehab_Basis/Constr_Insurance" xmlDataType="string"/>
    </xmlCellPr>
  </singleXmlCell>
  <singleXmlCell id="1061" xr6:uid="{C07C0450-3D8E-4E9E-8408-359DBD244734}" r="X23" connectionId="1">
    <xmlCellPr id="1" xr6:uid="{00000000-0010-0000-4508-000001000000}" uniqueName="License_Agreement_Insurance">
      <xmlPr mapId="1" xpath="/FinancialUpdate8609/FinancialUpdate8609_DevelopmentBudget/FinancialUpdate8609_Dev_Budget_Building4/FinancialUpdate8609_Dev_Budget_Building4_Rehab_Basis/License_Agreement_Insurance" xmlDataType="string"/>
    </xmlCellPr>
  </singleXmlCell>
  <singleXmlCell id="1062" xr6:uid="{160E10BE-C48E-44BA-AFB2-864921FD0F54}" r="X24" connectionId="1">
    <xmlCellPr id="1" xr6:uid="{00000000-0010-0000-4708-000001000000}" uniqueName="Leasing_Marketing_Expense">
      <xmlPr mapId="1" xpath="/FinancialUpdate8609/FinancialUpdate8609_DevelopmentBudget/FinancialUpdate8609_Dev_Budget_Building4/FinancialUpdate8609_Dev_Budget_Building4_Rehab_Basis/Leasing_Marketing_Expense" xmlDataType="string"/>
    </xmlCellPr>
  </singleXmlCell>
  <singleXmlCell id="1063" xr6:uid="{DB61ABB9-1E23-4EAB-A83B-A4960CE98A9C}" r="X25" connectionId="1">
    <xmlCellPr id="1" xr6:uid="{00000000-0010-0000-4908-000001000000}" uniqueName="Lease_Up_Period_Expense">
      <xmlPr mapId="1" xpath="/FinancialUpdate8609/FinancialUpdate8609_DevelopmentBudget/FinancialUpdate8609_Dev_Budget_Building4/FinancialUpdate8609_Dev_Budget_Building4_Rehab_Basis/Lease_Up_Period_Expense" xmlDataType="string"/>
    </xmlCellPr>
  </singleXmlCell>
  <singleXmlCell id="1064" xr6:uid="{13C329F9-BD9C-4ED6-933C-DE311C5782B9}" r="X26" connectionId="1">
    <xmlCellPr id="1" xr6:uid="{00000000-0010-0000-4B08-000001000000}" uniqueName="Working_Capital">
      <xmlPr mapId="1" xpath="/FinancialUpdate8609/FinancialUpdate8609_DevelopmentBudget/FinancialUpdate8609_Dev_Budget_Building4/FinancialUpdate8609_Dev_Budget_Building4_Rehab_Basis/Working_Capital" xmlDataType="string"/>
    </xmlCellPr>
  </singleXmlCell>
  <singleXmlCell id="1065" xr6:uid="{F97736E6-830A-4B16-8674-1644E84C1106}" r="X27" connectionId="1">
    <xmlCellPr id="1" xr6:uid="{00000000-0010-0000-4D08-000001000000}" uniqueName="Survey_Environmental_Reports">
      <xmlPr mapId="1" xpath="/FinancialUpdate8609/FinancialUpdate8609_DevelopmentBudget/FinancialUpdate8609_Dev_Budget_Building4/FinancialUpdate8609_Dev_Budget_Building4_Rehab_Basis/Survey_Environmental_Reports" xmlDataType="string"/>
    </xmlCellPr>
  </singleXmlCell>
  <singleXmlCell id="1066" xr6:uid="{5A587194-738C-415B-A1E8-BB70709ADE16}" r="X28" connectionId="1">
    <xmlCellPr id="1" xr6:uid="{00000000-0010-0000-4F08-000001000000}" uniqueName="Loan_Commitment_Fees">
      <xmlPr mapId="1" xpath="/FinancialUpdate8609/FinancialUpdate8609_DevelopmentBudget/FinancialUpdate8609_Dev_Budget_Building4/FinancialUpdate8609_Dev_Budget_Building4_Rehab_Basis/Loan_Commitment_Fees" xmlDataType="string"/>
    </xmlCellPr>
  </singleXmlCell>
  <singleXmlCell id="1067" xr6:uid="{41DC0E61-1D05-4AA9-A125-1ED2ABBA335B}" r="X29" connectionId="1">
    <xmlCellPr id="1" xr6:uid="{00000000-0010-0000-5108-000001000000}" uniqueName="Relocation">
      <xmlPr mapId="1" xpath="/FinancialUpdate8609/FinancialUpdate8609_DevelopmentBudget/FinancialUpdate8609_Dev_Budget_Building4/FinancialUpdate8609_Dev_Budget_Building4_Rehab_Basis/Relocation" xmlDataType="string"/>
    </xmlCellPr>
  </singleXmlCell>
  <singleXmlCell id="1068" xr6:uid="{E24B48B7-C488-47F2-BF40-96F466CA3C23}" r="X30" connectionId="1">
    <xmlCellPr id="1" xr6:uid="{00000000-0010-0000-5308-000001000000}" uniqueName="NPHDFC_Administration_Fee">
      <xmlPr mapId="1" xpath="/FinancialUpdate8609/FinancialUpdate8609_DevelopmentBudget/FinancialUpdate8609_Dev_Budget_Building4/FinancialUpdate8609_Dev_Budget_Building4_Rehab_Basis/NPHDFC_Administration_Fee" xmlDataType="string"/>
    </xmlCellPr>
  </singleXmlCell>
  <singleXmlCell id="1069" xr6:uid="{BC060148-3345-4E32-AA3C-1E3C2BABE540}" r="X31" connectionId="1">
    <xmlCellPr id="1" xr6:uid="{00000000-0010-0000-5508-000001000000}" uniqueName="Project_Supervision">
      <xmlPr mapId="1" xpath="/FinancialUpdate8609/FinancialUpdate8609_DevelopmentBudget/FinancialUpdate8609_Dev_Budget_Building4/FinancialUpdate8609_Dev_Budget_Building4_Rehab_Basis/Project_Supervision" xmlDataType="string"/>
    </xmlCellPr>
  </singleXmlCell>
  <singleXmlCell id="1070" xr6:uid="{52EED2A2-DB9C-4E7C-A49C-6A296859274A}" r="X32" connectionId="1">
    <xmlCellPr id="1" xr6:uid="{00000000-0010-0000-5708-000001000000}" uniqueName="Tax_Credit_Allocation_Fee">
      <xmlPr mapId="1" xpath="/FinancialUpdate8609/FinancialUpdate8609_DevelopmentBudget/FinancialUpdate8609_Dev_Budget_Building4/FinancialUpdate8609_Dev_Budget_Building4_Rehab_Basis/Tax_Credit_Allocation_Fee" xmlDataType="string"/>
    </xmlCellPr>
  </singleXmlCell>
  <singleXmlCell id="1071" xr6:uid="{0CD4C7D3-9BB6-4BFA-9DFB-5BEB2D9D1366}" r="X33" connectionId="1">
    <xmlCellPr id="1" xr6:uid="{00000000-0010-0000-5908-000001000000}" uniqueName="Bond_Fees_Cost_of_Issuance_Fee">
      <xmlPr mapId="1" xpath="/FinancialUpdate8609/FinancialUpdate8609_DevelopmentBudget/FinancialUpdate8609_Dev_Budget_Building4/FinancialUpdate8609_Dev_Budget_Building4_Rehab_Basis/Bond_Fees_Cost_of_Issuance_Fee" xmlDataType="string"/>
    </xmlCellPr>
  </singleXmlCell>
  <singleXmlCell id="1072" xr6:uid="{19763FD8-077E-4EBF-8EE1-2DEDAD4A1302}" r="X34" connectionId="1">
    <xmlCellPr id="1" xr6:uid="{00000000-0010-0000-5B08-000001000000}" uniqueName="Letter_of_Credit_Fee">
      <xmlPr mapId="1" xpath="/FinancialUpdate8609/FinancialUpdate8609_DevelopmentBudget/FinancialUpdate8609_Dev_Budget_Building4/FinancialUpdate8609_Dev_Budget_Building4_Rehab_Basis/Letter_of_Credit_Fee" xmlDataType="string"/>
    </xmlCellPr>
  </singleXmlCell>
  <singleXmlCell id="1073" xr6:uid="{52E2138D-8E77-4AA7-94D3-6383329AFE5B}" r="X35" connectionId="1">
    <xmlCellPr id="1" xr6:uid="{00000000-0010-0000-5D08-000001000000}" uniqueName="Interest_Rate_Cap">
      <xmlPr mapId="1" xpath="/FinancialUpdate8609/FinancialUpdate8609_DevelopmentBudget/FinancialUpdate8609_Dev_Budget_Building4/FinancialUpdate8609_Dev_Budget_Building4_Rehab_Basis/Interest_Rate_Cap" xmlDataType="string"/>
    </xmlCellPr>
  </singleXmlCell>
  <singleXmlCell id="1074" xr6:uid="{90790846-5075-42A6-B384-01141C17533D}" r="X36" connectionId="1">
    <xmlCellPr id="1" xr6:uid="{00000000-0010-0000-5F08-000001000000}" uniqueName="Bank_Engineering_Fee">
      <xmlPr mapId="1" xpath="/FinancialUpdate8609/FinancialUpdate8609_DevelopmentBudget/FinancialUpdate8609_Dev_Budget_Building4/FinancialUpdate8609_Dev_Budget_Building4_Rehab_Basis/Bank_Engineering_Fee" xmlDataType="string"/>
    </xmlCellPr>
  </singleXmlCell>
  <singleXmlCell id="1075" xr6:uid="{1702BEC1-2958-49D9-82EE-3AD95D518BE8}" r="X37" connectionId="1">
    <xmlCellPr id="1" xr6:uid="{00000000-0010-0000-6108-000001000000}" uniqueName="NYS_Transfer_Tax">
      <xmlPr mapId="1" xpath="/FinancialUpdate8609/FinancialUpdate8609_DevelopmentBudget/FinancialUpdate8609_Dev_Budget_Building4/FinancialUpdate8609_Dev_Budget_Building4_Rehab_Basis/NYS_Transfer_Tax" xmlDataType="string"/>
    </xmlCellPr>
  </singleXmlCell>
  <singleXmlCell id="1076" xr6:uid="{F2E114BE-24F7-4E7A-ABD1-01BB007FE184}" r="X38" connectionId="1">
    <xmlCellPr id="1" xr6:uid="{00000000-0010-0000-6308-000001000000}" uniqueName="Soft_Cost_Other_Description1">
      <xmlPr mapId="1" xpath="/FinancialUpdate8609/FinancialUpdate8609_DevelopmentBudget/FinancialUpdate8609_Dev_Budget_Building4/FinancialUpdate8609_Dev_Budget_Building4_Rehab_Basis/Soft_Cost_Other_Description1" xmlDataType="string"/>
    </xmlCellPr>
  </singleXmlCell>
  <singleXmlCell id="1077" xr6:uid="{91428393-D2F0-4FC9-AACD-140A29A0B7F0}" r="X39" connectionId="1">
    <xmlCellPr id="1" xr6:uid="{00000000-0010-0000-6508-000001000000}" uniqueName="Soft_Cost_Other_Description2">
      <xmlPr mapId="1" xpath="/FinancialUpdate8609/FinancialUpdate8609_DevelopmentBudget/FinancialUpdate8609_Dev_Budget_Building4/FinancialUpdate8609_Dev_Budget_Building4_Rehab_Basis/Soft_Cost_Other_Description2" xmlDataType="string"/>
    </xmlCellPr>
  </singleXmlCell>
  <singleXmlCell id="1078" xr6:uid="{490001A8-E56E-48EE-8C7F-8BD72DC2396D}" r="X40" connectionId="1">
    <xmlCellPr id="1" xr6:uid="{00000000-0010-0000-6708-000001000000}" uniqueName="Soft_Cost_Other_Description3">
      <xmlPr mapId="1" xpath="/FinancialUpdate8609/FinancialUpdate8609_DevelopmentBudget/FinancialUpdate8609_Dev_Budget_Building4/FinancialUpdate8609_Dev_Budget_Building4_Rehab_Basis/Soft_Cost_Other_Description3" xmlDataType="string"/>
    </xmlCellPr>
  </singleXmlCell>
  <singleXmlCell id="1079" xr6:uid="{7DE26426-2A62-4E51-A16C-776461A65A6F}" r="X41" connectionId="1">
    <xmlCellPr id="1" xr6:uid="{00000000-0010-0000-6908-000001000000}" uniqueName="Soft_Cost_Other_Description4">
      <xmlPr mapId="1" xpath="/FinancialUpdate8609/FinancialUpdate8609_DevelopmentBudget/FinancialUpdate8609_Dev_Budget_Building4/FinancialUpdate8609_Dev_Budget_Building4_Rehab_Basis/Soft_Cost_Other_Description4" xmlDataType="string"/>
    </xmlCellPr>
  </singleXmlCell>
  <singleXmlCell id="1080" xr6:uid="{E74701E7-0218-4644-8F72-148DB0670767}" r="X44" connectionId="1">
    <xmlCellPr id="1" xr6:uid="{00000000-0010-0000-6B08-000001000000}" uniqueName="Developer_Financing_or_Equity">
      <xmlPr mapId="1" xpath="/FinancialUpdate8609/FinancialUpdate8609_DevelopmentBudget/FinancialUpdate8609_Dev_Budget_Building4/FinancialUpdate8609_Dev_Budget_Building4_Rehab_Basis/Developer_Financing_or_Equity" xmlDataType="string"/>
    </xmlCellPr>
  </singleXmlCell>
  <singleXmlCell id="1081" xr6:uid="{A905C15C-3FA9-484C-9646-DA6AC94CB332}" r="X45" connectionId="1">
    <xmlCellPr id="1" xr6:uid="{00000000-0010-0000-6D08-000001000000}" uniqueName="Deferred_Developer_Fee">
      <xmlPr mapId="1" xpath="/FinancialUpdate8609/FinancialUpdate8609_DevelopmentBudget/FinancialUpdate8609_Dev_Budget_Building4/FinancialUpdate8609_Dev_Budget_Building4_Rehab_Basis/Deferred_Developer_Fee" xmlDataType="string"/>
    </xmlCellPr>
  </singleXmlCell>
  <singleXmlCell id="1083" xr6:uid="{2C29071F-C653-4D16-84CF-1753F23E741E}" r="X48" connectionId="1">
    <xmlCellPr id="1" xr6:uid="{00000000-0010-0000-6F08-000001000000}" uniqueName="Syndicator_Fee_and_Overhead">
      <xmlPr mapId="1" xpath="/FinancialUpdate8609/FinancialUpdate8609_DevelopmentBudget/FinancialUpdate8609_Dev_Budget_Building4/FinancialUpdate8609_Dev_Budget_Building4_Rehab_Basis/Syndicator_Fee_and_Overhead" xmlDataType="string"/>
    </xmlCellPr>
  </singleXmlCell>
  <singleXmlCell id="1084" xr6:uid="{B819D6F9-DBBC-4F2E-83B2-592B2BD8B85A}" r="X49" connectionId="1">
    <xmlCellPr id="1" xr6:uid="{00000000-0010-0000-7108-000001000000}" uniqueName="LP_Upper_Tier_Reserves">
      <xmlPr mapId="1" xpath="/FinancialUpdate8609/FinancialUpdate8609_DevelopmentBudget/FinancialUpdate8609_Dev_Budget_Building4/FinancialUpdate8609_Dev_Budget_Building4_Rehab_Basis/LP_Upper_Tier_Reserves" xmlDataType="string"/>
    </xmlCellPr>
  </singleXmlCell>
  <singleXmlCell id="1085" xr6:uid="{FC83C7EA-39B0-4AB8-B82B-0592B6B7FE55}" r="X50" connectionId="1">
    <xmlCellPr id="1" xr6:uid="{00000000-0010-0000-7308-000001000000}" uniqueName="Tax_Credit_Consultant">
      <xmlPr mapId="1" xpath="/FinancialUpdate8609/FinancialUpdate8609_DevelopmentBudget/FinancialUpdate8609_Dev_Budget_Building4/FinancialUpdate8609_Dev_Budget_Building4_Rehab_Basis/Tax_Credit_Consultant" xmlDataType="string"/>
    </xmlCellPr>
  </singleXmlCell>
  <singleXmlCell id="1086" xr6:uid="{591AD44F-5ECB-4455-B59D-0825FC9919C4}" r="X51" connectionId="1">
    <xmlCellPr id="1" xr6:uid="{00000000-0010-0000-7508-000001000000}" uniqueName="Tax_Opinion">
      <xmlPr mapId="1" xpath="/FinancialUpdate8609/FinancialUpdate8609_DevelopmentBudget/FinancialUpdate8609_Dev_Budget_Building4/FinancialUpdate8609_Dev_Budget_Building4_Rehab_Basis/Tax_Opinion" xmlDataType="string"/>
    </xmlCellPr>
  </singleXmlCell>
  <singleXmlCell id="1087" xr6:uid="{49C957A1-582E-4787-9C73-D47FF27A09EE}" r="X52" connectionId="1">
    <xmlCellPr id="1" xr6:uid="{00000000-0010-0000-7708-000001000000}" uniqueName="Accounting_Cost_Certification">
      <xmlPr mapId="1" xpath="/FinancialUpdate8609/FinancialUpdate8609_DevelopmentBudget/FinancialUpdate8609_Dev_Budget_Building4/FinancialUpdate8609_Dev_Budget_Building4_Rehab_Basis/Accounting_Cost_Certification" xmlDataType="string"/>
    </xmlCellPr>
  </singleXmlCell>
  <singleXmlCell id="1088" xr6:uid="{BF66D9D8-1E8B-4F20-9B42-247A1BCCE324}" r="X53" connectionId="1">
    <xmlCellPr id="1" xr6:uid="{00000000-0010-0000-7908-000001000000}" uniqueName="Partnership_Management_Fee">
      <xmlPr mapId="1" xpath="/FinancialUpdate8609/FinancialUpdate8609_DevelopmentBudget/FinancialUpdate8609_Dev_Budget_Building4/FinancialUpdate8609_Dev_Budget_Building4_Rehab_Basis/Partnership_Management_Fee" xmlDataType="string"/>
    </xmlCellPr>
  </singleXmlCell>
  <singleXmlCell id="1089" xr6:uid="{81B22144-25B6-4E45-9713-A947C8CBC088}" r="X54" connectionId="1">
    <xmlCellPr id="1" xr6:uid="{00000000-0010-0000-7B08-000001000000}" uniqueName="Partnership_Publication">
      <xmlPr mapId="1" xpath="/FinancialUpdate8609/FinancialUpdate8609_DevelopmentBudget/FinancialUpdate8609_Dev_Budget_Building4/FinancialUpdate8609_Dev_Budget_Building4_Rehab_Basis/Partnership_Publication" xmlDataType="string"/>
    </xmlCellPr>
  </singleXmlCell>
  <singleXmlCell id="1090" xr6:uid="{463DBB01-656E-49A4-9B65-D074AFD32CB9}" r="X55" connectionId="1">
    <xmlCellPr id="1" xr6:uid="{00000000-0010-0000-7D08-000001000000}" uniqueName="Bridge_Loan_Fees_and_Interest">
      <xmlPr mapId="1" xpath="/FinancialUpdate8609/FinancialUpdate8609_DevelopmentBudget/FinancialUpdate8609_Dev_Budget_Building4/FinancialUpdate8609_Dev_Budget_Building4_Rehab_Basis/Bridge_Loan_Fees_and_Interest" xmlDataType="string"/>
    </xmlCellPr>
  </singleXmlCell>
  <singleXmlCell id="1091" xr6:uid="{E5FD0E14-4715-48CD-9235-9C581EAE50E7}" r="X56" connectionId="1">
    <xmlCellPr id="1" xr6:uid="{00000000-0010-0000-7F08-000001000000}" uniqueName="Partnership_Organization_Legal">
      <xmlPr mapId="1" xpath="/FinancialUpdate8609/FinancialUpdate8609_DevelopmentBudget/FinancialUpdate8609_Dev_Budget_Building4/FinancialUpdate8609_Dev_Budget_Building4_Rehab_Basis/Partnership_Organization_Legal" xmlDataType="string"/>
    </xmlCellPr>
  </singleXmlCell>
  <singleXmlCell id="1092" xr6:uid="{318BF6E5-F1BF-4742-B31E-3EC4215C7E02}" r="X57" connectionId="1">
    <xmlCellPr id="1" xr6:uid="{00000000-0010-0000-8108-000001000000}" uniqueName="Syndication_Expense_Other_Description1">
      <xmlPr mapId="1" xpath="/FinancialUpdate8609/FinancialUpdate8609_DevelopmentBudget/FinancialUpdate8609_Dev_Budget_Building4/FinancialUpdate8609_Dev_Budget_Building4_Rehab_Basis/Syndication_Expense_Other_Description1" xmlDataType="string"/>
    </xmlCellPr>
  </singleXmlCell>
  <singleXmlCell id="1093" xr6:uid="{20966E69-B0F7-42DC-962E-404F8259BACE}" r="X60" connectionId="1">
    <xmlCellPr id="1" xr6:uid="{00000000-0010-0000-8308-000001000000}" uniqueName="Operating_Reserve">
      <xmlPr mapId="1" xpath="/FinancialUpdate8609/FinancialUpdate8609_DevelopmentBudget/FinancialUpdate8609_Dev_Budget_Building4/FinancialUpdate8609_Dev_Budget_Building4_Rehab_Basis/Operating_Reserve" xmlDataType="string"/>
    </xmlCellPr>
  </singleXmlCell>
  <singleXmlCell id="1094" xr6:uid="{43FADDEA-4E6D-42FB-89E9-8B30DE7C5213}" r="X61" connectionId="1">
    <xmlCellPr id="1" xr6:uid="{00000000-0010-0000-8508-000001000000}" uniqueName="Social_Service_Reserves">
      <xmlPr mapId="1" xpath="/FinancialUpdate8609/FinancialUpdate8609_DevelopmentBudget/FinancialUpdate8609_Dev_Budget_Building4/FinancialUpdate8609_Dev_Budget_Building4_Rehab_Basis/Social_Service_Reserves" xmlDataType="string"/>
    </xmlCellPr>
  </singleXmlCell>
  <singleXmlCell id="1095" xr6:uid="{E0A587E7-5048-4F8F-9B8F-0B0BCC2B5947}" r="X62" connectionId="1">
    <xmlCellPr id="1" xr6:uid="{00000000-0010-0000-8708-000001000000}" uniqueName="Reserve_Other_Description1">
      <xmlPr mapId="1" xpath="/FinancialUpdate8609/FinancialUpdate8609_DevelopmentBudget/FinancialUpdate8609_Dev_Budget_Building4/FinancialUpdate8609_Dev_Budget_Building4_Rehab_Basis/Reserve_Other_Description1" xmlDataType="string"/>
    </xmlCellPr>
  </singleXmlCell>
  <singleXmlCell id="1096" xr6:uid="{493D9C6A-1AF8-4D90-97E9-6A3127B979A3}" r="AA1" connectionId="1">
    <xmlCellPr id="1" xr6:uid="{00000000-0010-0000-8908-000001000000}" uniqueName="ApplicationNumber">
      <xmlPr mapId="1" xpath="/FinancialUpdate8609/FinancialUpdate8609_DevelopmentBudget/FinancialUpdate8609_Dev_Budget_Building5/FinancialUpdate8609_Dev_Budget_Building5_Total_Costs/ApplicationNumber" xmlDataType="string"/>
    </xmlCellPr>
  </singleXmlCell>
  <singleXmlCell id="1097" xr6:uid="{83E9BA2C-6578-43D1-BE06-5CC336040D39}" r="AA2" connectionId="1">
    <xmlCellPr id="1" xr6:uid="{00000000-0010-0000-8B08-000001000000}" uniqueName="BIN">
      <xmlPr mapId="1" xpath="/FinancialUpdate8609/FinancialUpdate8609_DevelopmentBudget/FinancialUpdate8609_Dev_Budget_Building5/FinancialUpdate8609_Dev_Budget_Building5_Total_Costs/BIN" xmlDataType="string"/>
    </xmlCellPr>
  </singleXmlCell>
  <singleXmlCell id="1098" xr6:uid="{D4174FEF-583D-41D9-8B44-4B6E414F4C7E}" r="Z7" connectionId="1">
    <xmlCellPr id="1" xr6:uid="{00000000-0010-0000-8D08-000001000000}" uniqueName="Land_Acquisition">
      <xmlPr mapId="1" xpath="/FinancialUpdate8609/FinancialUpdate8609_DevelopmentBudget/FinancialUpdate8609_Dev_Budget_Building5/FinancialUpdate8609_Dev_Budget_Building5_Total_Costs/Land_Acquisition" xmlDataType="string"/>
    </xmlCellPr>
  </singleXmlCell>
  <singleXmlCell id="1099" xr6:uid="{063AB08C-A739-4DB9-BCC4-BFF63905BCD7}" r="Z8" connectionId="1">
    <xmlCellPr id="1" xr6:uid="{00000000-0010-0000-8F08-000001000000}" uniqueName="Building_Acquisition">
      <xmlPr mapId="1" xpath="/FinancialUpdate8609/FinancialUpdate8609_DevelopmentBudget/FinancialUpdate8609_Dev_Budget_Building5/FinancialUpdate8609_Dev_Budget_Building5_Total_Costs/Building_Acquisition" xmlDataType="string"/>
    </xmlCellPr>
  </singleXmlCell>
  <singleXmlCell id="1100" xr6:uid="{ABD518C9-6104-4DF2-9B09-73B4595F9CF2}" r="Z9" connectionId="1">
    <xmlCellPr id="1" xr6:uid="{00000000-0010-0000-9108-000001000000}" uniqueName="Contractor_Price">
      <xmlPr mapId="1" xpath="/FinancialUpdate8609/FinancialUpdate8609_DevelopmentBudget/FinancialUpdate8609_Dev_Budget_Building5/FinancialUpdate8609_Dev_Budget_Building5_Total_Costs/Contractor_Price" xmlDataType="string"/>
    </xmlCellPr>
  </singleXmlCell>
  <singleXmlCell id="1101" xr6:uid="{699FA75A-C7CD-48D7-9E91-CBFCA74D82D2}" r="Z10" connectionId="1">
    <xmlCellPr id="1" xr6:uid="{00000000-0010-0000-9308-000001000000}" uniqueName="Furnishings">
      <xmlPr mapId="1" xpath="/FinancialUpdate8609/FinancialUpdate8609_DevelopmentBudget/FinancialUpdate8609_Dev_Budget_Building5/FinancialUpdate8609_Dev_Budget_Building5_Total_Costs/Furnishings" xmlDataType="string"/>
    </xmlCellPr>
  </singleXmlCell>
  <singleXmlCell id="1102" xr6:uid="{B527204A-8CD7-48A0-805E-4EBEBCE36276}" r="Z11" connectionId="1">
    <xmlCellPr id="1" xr6:uid="{00000000-0010-0000-9508-000001000000}" uniqueName="Hard_Cost_Other_Description1">
      <xmlPr mapId="1" xpath="/FinancialUpdate8609/FinancialUpdate8609_DevelopmentBudget/FinancialUpdate8609_Dev_Budget_Building5/FinancialUpdate8609_Dev_Budget_Building5_Total_Costs/Hard_Cost_Other_Description1" xmlDataType="string"/>
    </xmlCellPr>
  </singleXmlCell>
  <singleXmlCell id="1103" xr6:uid="{B0AF3739-5ADF-430A-A61E-4466A049BED8}" r="Z14" connectionId="1">
    <xmlCellPr id="1" xr6:uid="{00000000-0010-0000-9708-000001000000}" uniqueName="Architect">
      <xmlPr mapId="1" xpath="/FinancialUpdate8609/FinancialUpdate8609_DevelopmentBudget/FinancialUpdate8609_Dev_Budget_Building5/FinancialUpdate8609_Dev_Budget_Building5_Total_Costs/Architect" xmlDataType="string"/>
    </xmlCellPr>
  </singleXmlCell>
  <singleXmlCell id="1104" xr6:uid="{CC40A7B5-0E1A-4B05-8526-6F4F208EE86B}" r="Z15" connectionId="1">
    <xmlCellPr id="1" xr6:uid="{00000000-0010-0000-9908-000001000000}" uniqueName="Owners_Legal">
      <xmlPr mapId="1" xpath="/FinancialUpdate8609/FinancialUpdate8609_DevelopmentBudget/FinancialUpdate8609_Dev_Budget_Building5/FinancialUpdate8609_Dev_Budget_Building5_Total_Costs/Owners_Legal" xmlDataType="string"/>
    </xmlCellPr>
  </singleXmlCell>
  <singleXmlCell id="1105" xr6:uid="{05D34162-2985-4D62-99BC-AFB2562F29C9}" r="Z16" connectionId="1">
    <xmlCellPr id="1" xr6:uid="{00000000-0010-0000-9B08-000001000000}" uniqueName="Development_Consultant">
      <xmlPr mapId="1" xpath="/FinancialUpdate8609/FinancialUpdate8609_DevelopmentBudget/FinancialUpdate8609_Dev_Budget_Building5/FinancialUpdate8609_Dev_Budget_Building5_Total_Costs/Development_Consultant" xmlDataType="string"/>
    </xmlCellPr>
  </singleXmlCell>
  <singleXmlCell id="1106" xr6:uid="{DADECC3D-A747-4848-A797-03AC64EAC729}" r="Z17" connectionId="1">
    <xmlCellPr id="1" xr6:uid="{00000000-0010-0000-9D08-000001000000}" uniqueName="J51_421a_421b_Filing_Fees">
      <xmlPr mapId="1" xpath="/FinancialUpdate8609/FinancialUpdate8609_DevelopmentBudget/FinancialUpdate8609_Dev_Budget_Building5/FinancialUpdate8609_Dev_Budget_Building5_Total_Costs/J51_421a_421b_Filing_Fees" xmlDataType="string"/>
    </xmlCellPr>
  </singleXmlCell>
  <singleXmlCell id="1107" xr6:uid="{E79FFB2C-A3ED-4A18-BCB6-A9F573F8BCF2}" r="Z18" connectionId="1">
    <xmlCellPr id="1" xr6:uid="{00000000-0010-0000-9F08-000001000000}" uniqueName="Construction_Interest">
      <xmlPr mapId="1" xpath="/FinancialUpdate8609/FinancialUpdate8609_DevelopmentBudget/FinancialUpdate8609_Dev_Budget_Building5/FinancialUpdate8609_Dev_Budget_Building5_Total_Costs/Construction_Interest" xmlDataType="string"/>
    </xmlCellPr>
  </singleXmlCell>
  <singleXmlCell id="1108" xr6:uid="{82195253-581C-4BBF-A56F-DEFEA70B9FE8}" r="Z19" connectionId="1">
    <xmlCellPr id="1" xr6:uid="{00000000-0010-0000-A108-000001000000}" uniqueName="Real_Estate_Taxes">
      <xmlPr mapId="1" xpath="/FinancialUpdate8609/FinancialUpdate8609_DevelopmentBudget/FinancialUpdate8609_Dev_Budget_Building5/FinancialUpdate8609_Dev_Budget_Building5_Total_Costs/Real_Estate_Taxes" xmlDataType="string"/>
    </xmlCellPr>
  </singleXmlCell>
  <singleXmlCell id="1109" xr6:uid="{DA6865EF-B8F1-42CE-8733-33D12066DF30}" r="Z20" connectionId="1">
    <xmlCellPr id="1" xr6:uid="{00000000-0010-0000-A308-000001000000}" uniqueName="Water_Sewer">
      <xmlPr mapId="1" xpath="/FinancialUpdate8609/FinancialUpdate8609_DevelopmentBudget/FinancialUpdate8609_Dev_Budget_Building5/FinancialUpdate8609_Dev_Budget_Building5_Total_Costs/Water_Sewer" xmlDataType="string"/>
    </xmlCellPr>
  </singleXmlCell>
  <singleXmlCell id="1110" xr6:uid="{AA1384E0-3C1E-4C6E-B90A-DAF8EA790F77}" r="Z21" connectionId="1">
    <xmlCellPr id="1" xr6:uid="{00000000-0010-0000-A508-000001000000}" uniqueName="Title_Insurance">
      <xmlPr mapId="1" xpath="/FinancialUpdate8609/FinancialUpdate8609_DevelopmentBudget/FinancialUpdate8609_Dev_Budget_Building5/FinancialUpdate8609_Dev_Budget_Building5_Total_Costs/Title_Insurance" xmlDataType="string"/>
    </xmlCellPr>
  </singleXmlCell>
  <singleXmlCell id="1111" xr6:uid="{5793734F-B418-41D8-9713-B744D44B34BF}" r="Z22" connectionId="1">
    <xmlCellPr id="1" xr6:uid="{00000000-0010-0000-A708-000001000000}" uniqueName="Constr_Insurance">
      <xmlPr mapId="1" xpath="/FinancialUpdate8609/FinancialUpdate8609_DevelopmentBudget/FinancialUpdate8609_Dev_Budget_Building5/FinancialUpdate8609_Dev_Budget_Building5_Total_Costs/Constr_Insurance" xmlDataType="string"/>
    </xmlCellPr>
  </singleXmlCell>
  <singleXmlCell id="1112" xr6:uid="{99352EB2-2B01-4153-BFCF-A9E818E181CC}" r="Z23" connectionId="1">
    <xmlCellPr id="1" xr6:uid="{00000000-0010-0000-A908-000001000000}" uniqueName="License_Agreement_Insurance">
      <xmlPr mapId="1" xpath="/FinancialUpdate8609/FinancialUpdate8609_DevelopmentBudget/FinancialUpdate8609_Dev_Budget_Building5/FinancialUpdate8609_Dev_Budget_Building5_Total_Costs/License_Agreement_Insurance" xmlDataType="string"/>
    </xmlCellPr>
  </singleXmlCell>
  <singleXmlCell id="1113" xr6:uid="{D8727A27-3E07-4875-818D-8BFB3E93BC4D}" r="Z24" connectionId="1">
    <xmlCellPr id="1" xr6:uid="{00000000-0010-0000-AB08-000001000000}" uniqueName="Leasing_Marketing_Expense">
      <xmlPr mapId="1" xpath="/FinancialUpdate8609/FinancialUpdate8609_DevelopmentBudget/FinancialUpdate8609_Dev_Budget_Building5/FinancialUpdate8609_Dev_Budget_Building5_Total_Costs/Leasing_Marketing_Expense" xmlDataType="string"/>
    </xmlCellPr>
  </singleXmlCell>
  <singleXmlCell id="1114" xr6:uid="{6994D798-9E82-4C65-B9A8-8E2A653F2ACB}" r="Z25" connectionId="1">
    <xmlCellPr id="1" xr6:uid="{00000000-0010-0000-AD08-000001000000}" uniqueName="Lease_Up_Period_Expense">
      <xmlPr mapId="1" xpath="/FinancialUpdate8609/FinancialUpdate8609_DevelopmentBudget/FinancialUpdate8609_Dev_Budget_Building5/FinancialUpdate8609_Dev_Budget_Building5_Total_Costs/Lease_Up_Period_Expense" xmlDataType="string"/>
    </xmlCellPr>
  </singleXmlCell>
  <singleXmlCell id="1115" xr6:uid="{2D7462E2-7609-4D3C-B0CB-E7648CE9B5FB}" r="Z26" connectionId="1">
    <xmlCellPr id="1" xr6:uid="{00000000-0010-0000-AF08-000001000000}" uniqueName="Working_Capital">
      <xmlPr mapId="1" xpath="/FinancialUpdate8609/FinancialUpdate8609_DevelopmentBudget/FinancialUpdate8609_Dev_Budget_Building5/FinancialUpdate8609_Dev_Budget_Building5_Total_Costs/Working_Capital" xmlDataType="string"/>
    </xmlCellPr>
  </singleXmlCell>
  <singleXmlCell id="1116" xr6:uid="{4980DFA5-C75D-4E7F-9F38-A428BECDC449}" r="Z27" connectionId="1">
    <xmlCellPr id="1" xr6:uid="{00000000-0010-0000-B108-000001000000}" uniqueName="Survey_Environmental_Reports">
      <xmlPr mapId="1" xpath="/FinancialUpdate8609/FinancialUpdate8609_DevelopmentBudget/FinancialUpdate8609_Dev_Budget_Building5/FinancialUpdate8609_Dev_Budget_Building5_Total_Costs/Survey_Environmental_Reports" xmlDataType="string"/>
    </xmlCellPr>
  </singleXmlCell>
  <singleXmlCell id="1117" xr6:uid="{3CBF98DA-AA2A-4AD2-9AB6-6331D3AF95C6}" r="Z28" connectionId="1">
    <xmlCellPr id="1" xr6:uid="{00000000-0010-0000-B308-000001000000}" uniqueName="Loan_Commitment_Fees">
      <xmlPr mapId="1" xpath="/FinancialUpdate8609/FinancialUpdate8609_DevelopmentBudget/FinancialUpdate8609_Dev_Budget_Building5/FinancialUpdate8609_Dev_Budget_Building5_Total_Costs/Loan_Commitment_Fees" xmlDataType="string"/>
    </xmlCellPr>
  </singleXmlCell>
  <singleXmlCell id="1118" xr6:uid="{2C307F15-8BA8-4AF4-9CDD-22548D83CA16}" r="Z29" connectionId="1">
    <xmlCellPr id="1" xr6:uid="{00000000-0010-0000-B508-000001000000}" uniqueName="Relocation">
      <xmlPr mapId="1" xpath="/FinancialUpdate8609/FinancialUpdate8609_DevelopmentBudget/FinancialUpdate8609_Dev_Budget_Building5/FinancialUpdate8609_Dev_Budget_Building5_Total_Costs/Relocation" xmlDataType="string"/>
    </xmlCellPr>
  </singleXmlCell>
  <singleXmlCell id="1119" xr6:uid="{0376F399-5FE1-40F1-854F-735E5BEBAE01}" r="Z30" connectionId="1">
    <xmlCellPr id="1" xr6:uid="{00000000-0010-0000-B708-000001000000}" uniqueName="NPHDFC_Administration_Fee">
      <xmlPr mapId="1" xpath="/FinancialUpdate8609/FinancialUpdate8609_DevelopmentBudget/FinancialUpdate8609_Dev_Budget_Building5/FinancialUpdate8609_Dev_Budget_Building5_Total_Costs/NPHDFC_Administration_Fee" xmlDataType="string"/>
    </xmlCellPr>
  </singleXmlCell>
  <singleXmlCell id="1120" xr6:uid="{F2C57F5B-00A3-40B9-B35D-272A567B30EC}" r="Z31" connectionId="1">
    <xmlCellPr id="1" xr6:uid="{00000000-0010-0000-B908-000001000000}" uniqueName="Project_Supervision">
      <xmlPr mapId="1" xpath="/FinancialUpdate8609/FinancialUpdate8609_DevelopmentBudget/FinancialUpdate8609_Dev_Budget_Building5/FinancialUpdate8609_Dev_Budget_Building5_Total_Costs/Project_Supervision" xmlDataType="string"/>
    </xmlCellPr>
  </singleXmlCell>
  <singleXmlCell id="1121" xr6:uid="{ED157288-1B58-4336-8AB7-0382234508E2}" r="Z32" connectionId="1">
    <xmlCellPr id="1" xr6:uid="{00000000-0010-0000-BB08-000001000000}" uniqueName="Tax_Credit_Allocation_Fee">
      <xmlPr mapId="1" xpath="/FinancialUpdate8609/FinancialUpdate8609_DevelopmentBudget/FinancialUpdate8609_Dev_Budget_Building5/FinancialUpdate8609_Dev_Budget_Building5_Total_Costs/Tax_Credit_Allocation_Fee" xmlDataType="string"/>
    </xmlCellPr>
  </singleXmlCell>
  <singleXmlCell id="1122" xr6:uid="{C9F60E09-4B0A-4243-932E-CB38CDDF99F3}" r="Z33" connectionId="1">
    <xmlCellPr id="1" xr6:uid="{00000000-0010-0000-BD08-000001000000}" uniqueName="Bond_Fees_Cost_of_Issuance_Fee">
      <xmlPr mapId="1" xpath="/FinancialUpdate8609/FinancialUpdate8609_DevelopmentBudget/FinancialUpdate8609_Dev_Budget_Building5/FinancialUpdate8609_Dev_Budget_Building5_Total_Costs/Bond_Fees_Cost_of_Issuance_Fee" xmlDataType="string"/>
    </xmlCellPr>
  </singleXmlCell>
  <singleXmlCell id="1123" xr6:uid="{077FC408-CB0E-4D10-B465-E8397ED19726}" r="Z34" connectionId="1">
    <xmlCellPr id="1" xr6:uid="{00000000-0010-0000-BF08-000001000000}" uniqueName="Letter_of_Credit_Fee">
      <xmlPr mapId="1" xpath="/FinancialUpdate8609/FinancialUpdate8609_DevelopmentBudget/FinancialUpdate8609_Dev_Budget_Building5/FinancialUpdate8609_Dev_Budget_Building5_Total_Costs/Letter_of_Credit_Fee" xmlDataType="string"/>
    </xmlCellPr>
  </singleXmlCell>
  <singleXmlCell id="1124" xr6:uid="{26A02253-57C8-47D5-8F77-3B1948E5EBEE}" r="Z35" connectionId="1">
    <xmlCellPr id="1" xr6:uid="{00000000-0010-0000-C108-000001000000}" uniqueName="Interest_Rate_Cap">
      <xmlPr mapId="1" xpath="/FinancialUpdate8609/FinancialUpdate8609_DevelopmentBudget/FinancialUpdate8609_Dev_Budget_Building5/FinancialUpdate8609_Dev_Budget_Building5_Total_Costs/Interest_Rate_Cap" xmlDataType="string"/>
    </xmlCellPr>
  </singleXmlCell>
  <singleXmlCell id="1125" xr6:uid="{C9A4FA78-0D1F-4CCB-8F5C-3168DD64D450}" r="Z36" connectionId="1">
    <xmlCellPr id="1" xr6:uid="{00000000-0010-0000-C308-000001000000}" uniqueName="Bank_Engineering_Fee">
      <xmlPr mapId="1" xpath="/FinancialUpdate8609/FinancialUpdate8609_DevelopmentBudget/FinancialUpdate8609_Dev_Budget_Building5/FinancialUpdate8609_Dev_Budget_Building5_Total_Costs/Bank_Engineering_Fee" xmlDataType="string"/>
    </xmlCellPr>
  </singleXmlCell>
  <singleXmlCell id="1126" xr6:uid="{0B6EFC8F-699B-428F-9293-65C8C7E38954}" r="Z37" connectionId="1">
    <xmlCellPr id="1" xr6:uid="{00000000-0010-0000-C508-000001000000}" uniqueName="NYS_Transfer_Tax">
      <xmlPr mapId="1" xpath="/FinancialUpdate8609/FinancialUpdate8609_DevelopmentBudget/FinancialUpdate8609_Dev_Budget_Building5/FinancialUpdate8609_Dev_Budget_Building5_Total_Costs/NYS_Transfer_Tax" xmlDataType="string"/>
    </xmlCellPr>
  </singleXmlCell>
  <singleXmlCell id="1127" xr6:uid="{9BF180C3-23FC-43A2-A0C4-2BA2BD13D2DD}" r="Z38" connectionId="1">
    <xmlCellPr id="1" xr6:uid="{00000000-0010-0000-C708-000001000000}" uniqueName="Soft_Cost_Other_Description1">
      <xmlPr mapId="1" xpath="/FinancialUpdate8609/FinancialUpdate8609_DevelopmentBudget/FinancialUpdate8609_Dev_Budget_Building5/FinancialUpdate8609_Dev_Budget_Building5_Total_Costs/Soft_Cost_Other_Description1" xmlDataType="string"/>
    </xmlCellPr>
  </singleXmlCell>
  <singleXmlCell id="1128" xr6:uid="{201B70A2-0081-47F8-ADF3-C328A6077B31}" r="Z39" connectionId="1">
    <xmlCellPr id="1" xr6:uid="{00000000-0010-0000-C908-000001000000}" uniqueName="Soft_Cost_Other_Description2">
      <xmlPr mapId="1" xpath="/FinancialUpdate8609/FinancialUpdate8609_DevelopmentBudget/FinancialUpdate8609_Dev_Budget_Building5/FinancialUpdate8609_Dev_Budget_Building5_Total_Costs/Soft_Cost_Other_Description2" xmlDataType="string"/>
    </xmlCellPr>
  </singleXmlCell>
  <singleXmlCell id="1129" xr6:uid="{F50CDA2F-A3D7-44EC-ACE7-71F4D243F70B}" r="Z40" connectionId="1">
    <xmlCellPr id="1" xr6:uid="{00000000-0010-0000-CB08-000001000000}" uniqueName="Soft_Cost_Other_Description3">
      <xmlPr mapId="1" xpath="/FinancialUpdate8609/FinancialUpdate8609_DevelopmentBudget/FinancialUpdate8609_Dev_Budget_Building5/FinancialUpdate8609_Dev_Budget_Building5_Total_Costs/Soft_Cost_Other_Description3" xmlDataType="string"/>
    </xmlCellPr>
  </singleXmlCell>
  <singleXmlCell id="1130" xr6:uid="{E6CFAD7A-6DB6-46B9-B56F-1507E8928C11}" r="Z41" connectionId="1">
    <xmlCellPr id="1" xr6:uid="{00000000-0010-0000-CD08-000001000000}" uniqueName="Soft_Cost_Other_Description4">
      <xmlPr mapId="1" xpath="/FinancialUpdate8609/FinancialUpdate8609_DevelopmentBudget/FinancialUpdate8609_Dev_Budget_Building5/FinancialUpdate8609_Dev_Budget_Building5_Total_Costs/Soft_Cost_Other_Description4" xmlDataType="string"/>
    </xmlCellPr>
  </singleXmlCell>
  <singleXmlCell id="1131" xr6:uid="{74F28586-E123-41E7-AEC6-14C08C13ECC2}" r="Z44" connectionId="1">
    <xmlCellPr id="1" xr6:uid="{00000000-0010-0000-CF08-000001000000}" uniqueName="Developer_Financing_or_Equity">
      <xmlPr mapId="1" xpath="/FinancialUpdate8609/FinancialUpdate8609_DevelopmentBudget/FinancialUpdate8609_Dev_Budget_Building5/FinancialUpdate8609_Dev_Budget_Building5_Total_Costs/Developer_Financing_or_Equity" xmlDataType="string"/>
    </xmlCellPr>
  </singleXmlCell>
  <singleXmlCell id="1132" xr6:uid="{8AD21766-94D7-455A-A27F-7DF73366ABCD}" r="Z45" connectionId="1">
    <xmlCellPr id="1" xr6:uid="{00000000-0010-0000-D108-000001000000}" uniqueName="Deferred_Developer_Fee">
      <xmlPr mapId="1" xpath="/FinancialUpdate8609/FinancialUpdate8609_DevelopmentBudget/FinancialUpdate8609_Dev_Budget_Building5/FinancialUpdate8609_Dev_Budget_Building5_Total_Costs/Deferred_Developer_Fee" xmlDataType="string"/>
    </xmlCellPr>
  </singleXmlCell>
  <singleXmlCell id="1133" xr6:uid="{B7E23CEC-F7D2-4547-B80B-9D40D8CE6955}" r="Z48" connectionId="1">
    <xmlCellPr id="1" xr6:uid="{00000000-0010-0000-D308-000001000000}" uniqueName="Syndicator_Fee_and_Overhead">
      <xmlPr mapId="1" xpath="/FinancialUpdate8609/FinancialUpdate8609_DevelopmentBudget/FinancialUpdate8609_Dev_Budget_Building5/FinancialUpdate8609_Dev_Budget_Building5_Total_Costs/Syndicator_Fee_and_Overhead" xmlDataType="string"/>
    </xmlCellPr>
  </singleXmlCell>
  <singleXmlCell id="1134" xr6:uid="{FD471259-1348-49DE-89DD-F8285349198B}" r="Z49" connectionId="1">
    <xmlCellPr id="1" xr6:uid="{00000000-0010-0000-D508-000001000000}" uniqueName="LP_Upper_Tier_Reserves">
      <xmlPr mapId="1" xpath="/FinancialUpdate8609/FinancialUpdate8609_DevelopmentBudget/FinancialUpdate8609_Dev_Budget_Building5/FinancialUpdate8609_Dev_Budget_Building5_Total_Costs/LP_Upper_Tier_Reserves" xmlDataType="string"/>
    </xmlCellPr>
  </singleXmlCell>
  <singleXmlCell id="1135" xr6:uid="{CCB4669F-E1FA-4CFE-BE80-715179C1132A}" r="Z50" connectionId="1">
    <xmlCellPr id="1" xr6:uid="{00000000-0010-0000-D708-000001000000}" uniqueName="Tax_Credit_Consultant">
      <xmlPr mapId="1" xpath="/FinancialUpdate8609/FinancialUpdate8609_DevelopmentBudget/FinancialUpdate8609_Dev_Budget_Building5/FinancialUpdate8609_Dev_Budget_Building5_Total_Costs/Tax_Credit_Consultant" xmlDataType="string"/>
    </xmlCellPr>
  </singleXmlCell>
  <singleXmlCell id="1136" xr6:uid="{3BF762EE-D595-48F7-85FE-963A247344C2}" r="Z51" connectionId="1">
    <xmlCellPr id="1" xr6:uid="{00000000-0010-0000-D908-000001000000}" uniqueName="Tax_Opinion">
      <xmlPr mapId="1" xpath="/FinancialUpdate8609/FinancialUpdate8609_DevelopmentBudget/FinancialUpdate8609_Dev_Budget_Building5/FinancialUpdate8609_Dev_Budget_Building5_Total_Costs/Tax_Opinion" xmlDataType="string"/>
    </xmlCellPr>
  </singleXmlCell>
  <singleXmlCell id="1137" xr6:uid="{8E52A562-C65F-48E7-94ED-C2D40E1575E1}" r="Z52" connectionId="1">
    <xmlCellPr id="1" xr6:uid="{00000000-0010-0000-DB08-000001000000}" uniqueName="Accounting_Cost_Certification">
      <xmlPr mapId="1" xpath="/FinancialUpdate8609/FinancialUpdate8609_DevelopmentBudget/FinancialUpdate8609_Dev_Budget_Building5/FinancialUpdate8609_Dev_Budget_Building5_Total_Costs/Accounting_Cost_Certification" xmlDataType="string"/>
    </xmlCellPr>
  </singleXmlCell>
  <singleXmlCell id="1138" xr6:uid="{DBC68900-3125-415F-B968-BFC47D33618F}" r="Z53" connectionId="1">
    <xmlCellPr id="1" xr6:uid="{00000000-0010-0000-DD08-000001000000}" uniqueName="Partnership_Management_Fee">
      <xmlPr mapId="1" xpath="/FinancialUpdate8609/FinancialUpdate8609_DevelopmentBudget/FinancialUpdate8609_Dev_Budget_Building5/FinancialUpdate8609_Dev_Budget_Building5_Total_Costs/Partnership_Management_Fee" xmlDataType="string"/>
    </xmlCellPr>
  </singleXmlCell>
  <singleXmlCell id="1139" xr6:uid="{1DAF0495-ABB1-4CE8-8B09-7F6F75739766}" r="Z54" connectionId="1">
    <xmlCellPr id="1" xr6:uid="{00000000-0010-0000-DF08-000001000000}" uniqueName="Partnership_Publication">
      <xmlPr mapId="1" xpath="/FinancialUpdate8609/FinancialUpdate8609_DevelopmentBudget/FinancialUpdate8609_Dev_Budget_Building5/FinancialUpdate8609_Dev_Budget_Building5_Total_Costs/Partnership_Publication" xmlDataType="string"/>
    </xmlCellPr>
  </singleXmlCell>
  <singleXmlCell id="1140" xr6:uid="{C0F30FA4-C596-4B6F-9F29-140A4B0E10A0}" r="Z55" connectionId="1">
    <xmlCellPr id="1" xr6:uid="{00000000-0010-0000-E108-000001000000}" uniqueName="Bridge_Loan_Fees_and_Interest">
      <xmlPr mapId="1" xpath="/FinancialUpdate8609/FinancialUpdate8609_DevelopmentBudget/FinancialUpdate8609_Dev_Budget_Building5/FinancialUpdate8609_Dev_Budget_Building5_Total_Costs/Bridge_Loan_Fees_and_Interest" xmlDataType="string"/>
    </xmlCellPr>
  </singleXmlCell>
  <singleXmlCell id="1141" xr6:uid="{77CB4913-0C0C-4966-9512-B7234CB8ADAD}" r="Z56" connectionId="1">
    <xmlCellPr id="1" xr6:uid="{00000000-0010-0000-E308-000001000000}" uniqueName="Partnership_Organization_Legal">
      <xmlPr mapId="1" xpath="/FinancialUpdate8609/FinancialUpdate8609_DevelopmentBudget/FinancialUpdate8609_Dev_Budget_Building5/FinancialUpdate8609_Dev_Budget_Building5_Total_Costs/Partnership_Organization_Legal" xmlDataType="string"/>
    </xmlCellPr>
  </singleXmlCell>
  <singleXmlCell id="1142" xr6:uid="{B67AE767-606E-4DA6-92E7-969DBFF742F1}" r="Z57" connectionId="1">
    <xmlCellPr id="1" xr6:uid="{00000000-0010-0000-E508-000001000000}" uniqueName="Syndication_Expense_Other_Description1">
      <xmlPr mapId="1" xpath="/FinancialUpdate8609/FinancialUpdate8609_DevelopmentBudget/FinancialUpdate8609_Dev_Budget_Building5/FinancialUpdate8609_Dev_Budget_Building5_Total_Costs/Syndication_Expense_Other_Description1" xmlDataType="string"/>
    </xmlCellPr>
  </singleXmlCell>
  <singleXmlCell id="1144" xr6:uid="{2F3D58D4-F211-406F-8FAB-5AFEBAA349F6}" r="Z60" connectionId="1">
    <xmlCellPr id="1" xr6:uid="{00000000-0010-0000-E708-000001000000}" uniqueName="Operating_Reserve">
      <xmlPr mapId="1" xpath="/FinancialUpdate8609/FinancialUpdate8609_DevelopmentBudget/FinancialUpdate8609_Dev_Budget_Building5/FinancialUpdate8609_Dev_Budget_Building5_Total_Costs/Operating_Reserve" xmlDataType="string"/>
    </xmlCellPr>
  </singleXmlCell>
  <singleXmlCell id="1145" xr6:uid="{7AFE572A-5B82-4C9E-A3CA-5D11B34D5A42}" r="Z61" connectionId="1">
    <xmlCellPr id="1" xr6:uid="{00000000-0010-0000-E908-000001000000}" uniqueName="Social_Service_Reserves">
      <xmlPr mapId="1" xpath="/FinancialUpdate8609/FinancialUpdate8609_DevelopmentBudget/FinancialUpdate8609_Dev_Budget_Building5/FinancialUpdate8609_Dev_Budget_Building5_Total_Costs/Social_Service_Reserves" xmlDataType="string"/>
    </xmlCellPr>
  </singleXmlCell>
  <singleXmlCell id="1146" xr6:uid="{26AB57C0-626A-43E8-AAC7-90BE781330F4}" r="Z62" connectionId="1">
    <xmlCellPr id="1" xr6:uid="{00000000-0010-0000-EB08-000001000000}" uniqueName="Reserve_Other_Description1">
      <xmlPr mapId="1" xpath="/FinancialUpdate8609/FinancialUpdate8609_DevelopmentBudget/FinancialUpdate8609_Dev_Budget_Building5/FinancialUpdate8609_Dev_Budget_Building5_Total_Costs/Reserve_Other_Description1" xmlDataType="string"/>
    </xmlCellPr>
  </singleXmlCell>
  <singleXmlCell id="1147" xr6:uid="{6111312C-06EB-4414-9FC9-DA60365DEDFA}" r="AB1" connectionId="1">
    <xmlCellPr id="1" xr6:uid="{00000000-0010-0000-ED08-000001000000}" uniqueName="ApplicationNumber">
      <xmlPr mapId="1" xpath="/FinancialUpdate8609/FinancialUpdate8609_DevelopmentBudget/FinancialUpdate8609_Dev_Budget_Building5/FinancialUpdate8609_Dev_Budget_Building5_Acquisition_Basis/ApplicationNumber" xmlDataType="string"/>
    </xmlCellPr>
  </singleXmlCell>
  <singleXmlCell id="1148" xr6:uid="{41BC233C-02AE-40DF-835F-AE7C3E028BB3}" r="AB2" connectionId="1">
    <xmlCellPr id="1" xr6:uid="{00000000-0010-0000-EF08-000001000000}" uniqueName="BIN">
      <xmlPr mapId="1" xpath="/FinancialUpdate8609/FinancialUpdate8609_DevelopmentBudget/FinancialUpdate8609_Dev_Budget_Building5/FinancialUpdate8609_Dev_Budget_Building5_Acquisition_Basis/BIN" xmlDataType="string"/>
    </xmlCellPr>
  </singleXmlCell>
  <singleXmlCell id="1149" xr6:uid="{4CBC2366-044E-42B7-9CA4-8E4BD0DD7054}" r="AA7" connectionId="1">
    <xmlCellPr id="1" xr6:uid="{00000000-0010-0000-F108-000001000000}" uniqueName="Land_Acquisition">
      <xmlPr mapId="1" xpath="/FinancialUpdate8609/FinancialUpdate8609_DevelopmentBudget/FinancialUpdate8609_Dev_Budget_Building5/FinancialUpdate8609_Dev_Budget_Building5_Acquisition_Basis/Land_Acquisition" xmlDataType="string"/>
    </xmlCellPr>
  </singleXmlCell>
  <singleXmlCell id="1150" xr6:uid="{7E76C595-7501-48C2-A60E-D75B4C1A3AE4}" r="AA8" connectionId="1">
    <xmlCellPr id="1" xr6:uid="{00000000-0010-0000-F308-000001000000}" uniqueName="Building_Acquisition">
      <xmlPr mapId="1" xpath="/FinancialUpdate8609/FinancialUpdate8609_DevelopmentBudget/FinancialUpdate8609_Dev_Budget_Building5/FinancialUpdate8609_Dev_Budget_Building5_Acquisition_Basis/Building_Acquisition" xmlDataType="string"/>
    </xmlCellPr>
  </singleXmlCell>
  <singleXmlCell id="1151" xr6:uid="{9FFB19E2-7A9C-46E3-B3E5-FCA31209B6E5}" r="AA9" connectionId="1">
    <xmlCellPr id="1" xr6:uid="{00000000-0010-0000-F508-000001000000}" uniqueName="Contractor_Price">
      <xmlPr mapId="1" xpath="/FinancialUpdate8609/FinancialUpdate8609_DevelopmentBudget/FinancialUpdate8609_Dev_Budget_Building5/FinancialUpdate8609_Dev_Budget_Building5_Acquisition_Basis/Contractor_Price" xmlDataType="string"/>
    </xmlCellPr>
  </singleXmlCell>
  <singleXmlCell id="1152" xr6:uid="{CCF95031-0F6D-42E3-8344-EA62BEDA3489}" r="AA10" connectionId="1">
    <xmlCellPr id="1" xr6:uid="{00000000-0010-0000-F708-000001000000}" uniqueName="Furnishings">
      <xmlPr mapId="1" xpath="/FinancialUpdate8609/FinancialUpdate8609_DevelopmentBudget/FinancialUpdate8609_Dev_Budget_Building5/FinancialUpdate8609_Dev_Budget_Building5_Acquisition_Basis/Furnishings" xmlDataType="string"/>
    </xmlCellPr>
  </singleXmlCell>
  <singleXmlCell id="1153" xr6:uid="{47EA294F-2F30-45AB-92A3-90F96B5F604A}" r="AA11" connectionId="1">
    <xmlCellPr id="1" xr6:uid="{00000000-0010-0000-F908-000001000000}" uniqueName="Hard_Cost_Other_Description1">
      <xmlPr mapId="1" xpath="/FinancialUpdate8609/FinancialUpdate8609_DevelopmentBudget/FinancialUpdate8609_Dev_Budget_Building5/FinancialUpdate8609_Dev_Budget_Building5_Acquisition_Basis/Hard_Cost_Other_Description1" xmlDataType="string"/>
    </xmlCellPr>
  </singleXmlCell>
  <singleXmlCell id="1154" xr6:uid="{CCF945D7-E3D1-4488-B51B-F82BB0CE526E}" r="AA14" connectionId="1">
    <xmlCellPr id="1" xr6:uid="{00000000-0010-0000-FB08-000001000000}" uniqueName="Architect">
      <xmlPr mapId="1" xpath="/FinancialUpdate8609/FinancialUpdate8609_DevelopmentBudget/FinancialUpdate8609_Dev_Budget_Building5/FinancialUpdate8609_Dev_Budget_Building5_Acquisition_Basis/Architect" xmlDataType="string"/>
    </xmlCellPr>
  </singleXmlCell>
  <singleXmlCell id="1155" xr6:uid="{CCDFA0C2-EA76-47B8-9EBE-0C4FDA53471E}" r="AA15" connectionId="1">
    <xmlCellPr id="1" xr6:uid="{00000000-0010-0000-FD08-000001000000}" uniqueName="Owners_Legal">
      <xmlPr mapId="1" xpath="/FinancialUpdate8609/FinancialUpdate8609_DevelopmentBudget/FinancialUpdate8609_Dev_Budget_Building5/FinancialUpdate8609_Dev_Budget_Building5_Acquisition_Basis/Owners_Legal" xmlDataType="string"/>
    </xmlCellPr>
  </singleXmlCell>
  <singleXmlCell id="1156" xr6:uid="{38A4339D-EA05-414D-A0EA-560DC1A5BE6E}" r="AA16" connectionId="1">
    <xmlCellPr id="1" xr6:uid="{00000000-0010-0000-FF08-000001000000}" uniqueName="Development_Consultant">
      <xmlPr mapId="1" xpath="/FinancialUpdate8609/FinancialUpdate8609_DevelopmentBudget/FinancialUpdate8609_Dev_Budget_Building5/FinancialUpdate8609_Dev_Budget_Building5_Acquisition_Basis/Development_Consultant" xmlDataType="string"/>
    </xmlCellPr>
  </singleXmlCell>
  <singleXmlCell id="1157" xr6:uid="{B88825E1-986D-45E5-BAAF-BB0858682A8C}" r="AA17" connectionId="1">
    <xmlCellPr id="1" xr6:uid="{00000000-0010-0000-0109-000001000000}" uniqueName="J51_421a_421b_Filing_Fees">
      <xmlPr mapId="1" xpath="/FinancialUpdate8609/FinancialUpdate8609_DevelopmentBudget/FinancialUpdate8609_Dev_Budget_Building5/FinancialUpdate8609_Dev_Budget_Building5_Acquisition_Basis/J51_421a_421b_Filing_Fees" xmlDataType="string"/>
    </xmlCellPr>
  </singleXmlCell>
  <singleXmlCell id="1158" xr6:uid="{DF85149F-AF14-42BC-9927-BDB688BC80C3}" r="AA18" connectionId="1">
    <xmlCellPr id="1" xr6:uid="{00000000-0010-0000-0309-000001000000}" uniqueName="Construction_Interest">
      <xmlPr mapId="1" xpath="/FinancialUpdate8609/FinancialUpdate8609_DevelopmentBudget/FinancialUpdate8609_Dev_Budget_Building5/FinancialUpdate8609_Dev_Budget_Building5_Acquisition_Basis/Construction_Interest" xmlDataType="string"/>
    </xmlCellPr>
  </singleXmlCell>
  <singleXmlCell id="1159" xr6:uid="{2D25BA7A-9E33-48BC-810B-8AD1A09788A0}" r="AA19" connectionId="1">
    <xmlCellPr id="1" xr6:uid="{00000000-0010-0000-0509-000001000000}" uniqueName="Real_Estate_Taxes">
      <xmlPr mapId="1" xpath="/FinancialUpdate8609/FinancialUpdate8609_DevelopmentBudget/FinancialUpdate8609_Dev_Budget_Building5/FinancialUpdate8609_Dev_Budget_Building5_Acquisition_Basis/Real_Estate_Taxes" xmlDataType="string"/>
    </xmlCellPr>
  </singleXmlCell>
  <singleXmlCell id="1160" xr6:uid="{6AD7D883-8BA0-4C50-AEF6-A172038A8F53}" r="AA20" connectionId="1">
    <xmlCellPr id="1" xr6:uid="{00000000-0010-0000-0709-000001000000}" uniqueName="Water_Sewer">
      <xmlPr mapId="1" xpath="/FinancialUpdate8609/FinancialUpdate8609_DevelopmentBudget/FinancialUpdate8609_Dev_Budget_Building5/FinancialUpdate8609_Dev_Budget_Building5_Acquisition_Basis/Water_Sewer" xmlDataType="string"/>
    </xmlCellPr>
  </singleXmlCell>
  <singleXmlCell id="1161" xr6:uid="{3E77DA3E-33B5-447E-B52D-D5359EFDBD3C}" r="AA21" connectionId="1">
    <xmlCellPr id="1" xr6:uid="{00000000-0010-0000-0909-000001000000}" uniqueName="Title_Insurance">
      <xmlPr mapId="1" xpath="/FinancialUpdate8609/FinancialUpdate8609_DevelopmentBudget/FinancialUpdate8609_Dev_Budget_Building5/FinancialUpdate8609_Dev_Budget_Building5_Acquisition_Basis/Title_Insurance" xmlDataType="string"/>
    </xmlCellPr>
  </singleXmlCell>
  <singleXmlCell id="1162" xr6:uid="{9726D5DA-0FD2-42EA-9F1C-2919629A942C}" r="AA22" connectionId="1">
    <xmlCellPr id="1" xr6:uid="{00000000-0010-0000-0B09-000001000000}" uniqueName="Constr_Insurance">
      <xmlPr mapId="1" xpath="/FinancialUpdate8609/FinancialUpdate8609_DevelopmentBudget/FinancialUpdate8609_Dev_Budget_Building5/FinancialUpdate8609_Dev_Budget_Building5_Acquisition_Basis/Constr_Insurance" xmlDataType="string"/>
    </xmlCellPr>
  </singleXmlCell>
  <singleXmlCell id="1163" xr6:uid="{C5C20A5D-E2DF-4989-BB9C-E36C4950E971}" r="AA23" connectionId="1">
    <xmlCellPr id="1" xr6:uid="{00000000-0010-0000-0D09-000001000000}" uniqueName="License_Agreement_Insurance">
      <xmlPr mapId="1" xpath="/FinancialUpdate8609/FinancialUpdate8609_DevelopmentBudget/FinancialUpdate8609_Dev_Budget_Building5/FinancialUpdate8609_Dev_Budget_Building5_Acquisition_Basis/License_Agreement_Insurance" xmlDataType="string"/>
    </xmlCellPr>
  </singleXmlCell>
  <singleXmlCell id="1164" xr6:uid="{68A3E4E9-6DD5-4A6C-84BB-E70198B0C18D}" r="AA24" connectionId="1">
    <xmlCellPr id="1" xr6:uid="{00000000-0010-0000-0F09-000001000000}" uniqueName="Leasing_Marketing_Expense">
      <xmlPr mapId="1" xpath="/FinancialUpdate8609/FinancialUpdate8609_DevelopmentBudget/FinancialUpdate8609_Dev_Budget_Building5/FinancialUpdate8609_Dev_Budget_Building5_Acquisition_Basis/Leasing_Marketing_Expense" xmlDataType="string"/>
    </xmlCellPr>
  </singleXmlCell>
  <singleXmlCell id="1165" xr6:uid="{BC27BE3E-5A6F-43A1-AB3F-28CA93083839}" r="AA25" connectionId="1">
    <xmlCellPr id="1" xr6:uid="{00000000-0010-0000-1109-000001000000}" uniqueName="Lease_Up_Period_Expense">
      <xmlPr mapId="1" xpath="/FinancialUpdate8609/FinancialUpdate8609_DevelopmentBudget/FinancialUpdate8609_Dev_Budget_Building5/FinancialUpdate8609_Dev_Budget_Building5_Acquisition_Basis/Lease_Up_Period_Expense" xmlDataType="string"/>
    </xmlCellPr>
  </singleXmlCell>
  <singleXmlCell id="1166" xr6:uid="{F3E3B1AF-0B79-4F17-B74C-268250A4B428}" r="AA26" connectionId="1">
    <xmlCellPr id="1" xr6:uid="{00000000-0010-0000-1309-000001000000}" uniqueName="Working_Capital">
      <xmlPr mapId="1" xpath="/FinancialUpdate8609/FinancialUpdate8609_DevelopmentBudget/FinancialUpdate8609_Dev_Budget_Building5/FinancialUpdate8609_Dev_Budget_Building5_Acquisition_Basis/Working_Capital" xmlDataType="string"/>
    </xmlCellPr>
  </singleXmlCell>
  <singleXmlCell id="1167" xr6:uid="{7DCEEAA9-8636-4F78-853F-FFC7727E9EB5}" r="AA27" connectionId="1">
    <xmlCellPr id="1" xr6:uid="{00000000-0010-0000-1509-000001000000}" uniqueName="Survey_Environmental_Reports">
      <xmlPr mapId="1" xpath="/FinancialUpdate8609/FinancialUpdate8609_DevelopmentBudget/FinancialUpdate8609_Dev_Budget_Building5/FinancialUpdate8609_Dev_Budget_Building5_Acquisition_Basis/Survey_Environmental_Reports" xmlDataType="string"/>
    </xmlCellPr>
  </singleXmlCell>
  <singleXmlCell id="1168" xr6:uid="{65548340-E1AC-4166-B7A4-D5919D150797}" r="AA28" connectionId="1">
    <xmlCellPr id="1" xr6:uid="{00000000-0010-0000-1709-000001000000}" uniqueName="Loan_Commitment_Fees">
      <xmlPr mapId="1" xpath="/FinancialUpdate8609/FinancialUpdate8609_DevelopmentBudget/FinancialUpdate8609_Dev_Budget_Building5/FinancialUpdate8609_Dev_Budget_Building5_Acquisition_Basis/Loan_Commitment_Fees" xmlDataType="string"/>
    </xmlCellPr>
  </singleXmlCell>
  <singleXmlCell id="1169" xr6:uid="{50D6A91C-A08D-45B8-9E66-7FAD9B24287C}" r="AA29" connectionId="1">
    <xmlCellPr id="1" xr6:uid="{00000000-0010-0000-1909-000001000000}" uniqueName="Relocation">
      <xmlPr mapId="1" xpath="/FinancialUpdate8609/FinancialUpdate8609_DevelopmentBudget/FinancialUpdate8609_Dev_Budget_Building5/FinancialUpdate8609_Dev_Budget_Building5_Acquisition_Basis/Relocation" xmlDataType="string"/>
    </xmlCellPr>
  </singleXmlCell>
  <singleXmlCell id="1170" xr6:uid="{A7D743C4-27BC-444B-A1BF-F7FC15000CE2}" r="AA30" connectionId="1">
    <xmlCellPr id="1" xr6:uid="{00000000-0010-0000-1B09-000001000000}" uniqueName="NPHDFC_Administration_Fee">
      <xmlPr mapId="1" xpath="/FinancialUpdate8609/FinancialUpdate8609_DevelopmentBudget/FinancialUpdate8609_Dev_Budget_Building5/FinancialUpdate8609_Dev_Budget_Building5_Acquisition_Basis/NPHDFC_Administration_Fee" xmlDataType="string"/>
    </xmlCellPr>
  </singleXmlCell>
  <singleXmlCell id="1171" xr6:uid="{87571EFC-1BF3-45D2-ABBA-E2E8AF5228D0}" r="CQ147" connectionId="1">
    <xmlCellPr id="1" xr6:uid="{00000000-0010-0000-1D09-000001000000}" uniqueName="ApplicationNumber">
      <xmlPr mapId="1" xpath="/FinancialUpdate8609/FinancialUpdate8609_Construction_Financing_Bldg3/ApplicationNumber" xmlDataType="string"/>
    </xmlCellPr>
  </singleXmlCell>
  <singleXmlCell id="1172" xr6:uid="{0B64A4FF-3682-48FB-8D92-D173C4691755}" r="CQ148" connectionId="1">
    <xmlCellPr id="1" xr6:uid="{00000000-0010-0000-1F09-000001000000}" uniqueName="BIN">
      <xmlPr mapId="1" xpath="/FinancialUpdate8609/FinancialUpdate8609_Construction_Financing_Bldg3/BIN" xmlDataType="string"/>
    </xmlCellPr>
  </singleXmlCell>
  <singleXmlCell id="1173" xr6:uid="{D1DC5173-1B65-45A1-B3F4-689C9FAFA975}" r="CQ151" connectionId="1">
    <xmlCellPr id="1" xr6:uid="{00000000-0010-0000-2109-000001000000}" uniqueName="HPD_Loan">
      <xmlPr mapId="1" xpath="/FinancialUpdate8609/FinancialUpdate8609_Construction_Financing_Bldg3/HPD_Loan" xmlDataType="string"/>
    </xmlCellPr>
  </singleXmlCell>
  <singleXmlCell id="1174" xr6:uid="{C66DD272-BABE-420C-8621-6F61BAA01BB7}" r="CQ152" connectionId="1">
    <xmlCellPr id="1" xr6:uid="{00000000-0010-0000-2309-000001000000}" uniqueName="HDC_Tax_Exempt_Bonds">
      <xmlPr mapId="1" xpath="/FinancialUpdate8609/FinancialUpdate8609_Construction_Financing_Bldg3/HDC_Tax_Exempt_Bonds" xmlDataType="string"/>
    </xmlCellPr>
  </singleXmlCell>
  <singleXmlCell id="1175" xr6:uid="{2DF81979-4FED-4E7A-A348-C8D4887A5AEB}" r="CQ153" connectionId="1">
    <xmlCellPr id="1" xr6:uid="{00000000-0010-0000-2509-000001000000}" uniqueName="HDC_Loan">
      <xmlPr mapId="1" xpath="/FinancialUpdate8609/FinancialUpdate8609_Construction_Financing_Bldg3/HDC_Loan" xmlDataType="string"/>
    </xmlCellPr>
  </singleXmlCell>
  <singleXmlCell id="1176" xr6:uid="{150AF02B-752A-4ED8-9496-172D949D55A4}" r="CQ154" connectionId="1">
    <xmlCellPr id="1" xr6:uid="{00000000-0010-0000-2709-000001000000}" uniqueName="Deferred_Developer_Fee">
      <xmlPr mapId="1" xpath="/FinancialUpdate8609/FinancialUpdate8609_Construction_Financing_Bldg3/Deferred_Developer_Fee" xmlDataType="string"/>
    </xmlCellPr>
  </singleXmlCell>
  <singleXmlCell id="1177" xr6:uid="{3F2BB323-A2FA-436E-A9B3-59681946EBC9}" r="CO155" connectionId="1">
    <xmlCellPr id="1" xr6:uid="{00000000-0010-0000-2909-000001000000}" uniqueName="Other_Line_Description1">
      <xmlPr mapId="1" xpath="/FinancialUpdate8609/FinancialUpdate8609_Construction_Financing_Bldg3/Other_Line_Description1" xmlDataType="string"/>
    </xmlCellPr>
  </singleXmlCell>
  <singleXmlCell id="1178" xr6:uid="{995C382B-9A96-40F2-B1D9-6CDBC61FC9E7}" r="CO156" connectionId="1">
    <xmlCellPr id="1" xr6:uid="{00000000-0010-0000-2B09-000001000000}" uniqueName="Other_Line_Description2">
      <xmlPr mapId="1" xpath="/FinancialUpdate8609/FinancialUpdate8609_Construction_Financing_Bldg3/Other_Line_Description2" xmlDataType="string"/>
    </xmlCellPr>
  </singleXmlCell>
  <singleXmlCell id="1179" xr6:uid="{61C3E1F7-5E05-43B0-A7BE-B4AB350D49B8}" r="CO157" connectionId="1">
    <xmlCellPr id="1" xr6:uid="{00000000-0010-0000-2D09-000001000000}" uniqueName="Other_Line_Description3">
      <xmlPr mapId="1" xpath="/FinancialUpdate8609/FinancialUpdate8609_Construction_Financing_Bldg3/Other_Line_Description3" xmlDataType="string"/>
    </xmlCellPr>
  </singleXmlCell>
  <singleXmlCell id="1180" xr6:uid="{EF747778-FAFE-48EE-B90F-39D3D209D5F2}" r="CO158" connectionId="1">
    <xmlCellPr id="1" xr6:uid="{00000000-0010-0000-2F09-000001000000}" uniqueName="Other_Line_Description4">
      <xmlPr mapId="1" xpath="/FinancialUpdate8609/FinancialUpdate8609_Construction_Financing_Bldg3/Other_Line_Description4" xmlDataType="string"/>
    </xmlCellPr>
  </singleXmlCell>
  <singleXmlCell id="1181" xr6:uid="{8DD38627-7377-43AB-9661-32AFB29872D2}" r="CO159" connectionId="1">
    <xmlCellPr id="1" xr6:uid="{00000000-0010-0000-3109-000001000000}" uniqueName="Other_Line_Description5">
      <xmlPr mapId="1" xpath="/FinancialUpdate8609/FinancialUpdate8609_Construction_Financing_Bldg3/Other_Line_Description5" xmlDataType="string"/>
    </xmlCellPr>
  </singleXmlCell>
  <singleXmlCell id="1182" xr6:uid="{4450A5B7-CB75-4939-B702-331F0170045A}" r="CQ155" connectionId="1">
    <xmlCellPr id="1" xr6:uid="{00000000-0010-0000-3309-000001000000}" uniqueName="Other_Financing_Amount1">
      <xmlPr mapId="1" xpath="/FinancialUpdate8609/FinancialUpdate8609_Construction_Financing_Bldg3/Other_Financing_Amount1" xmlDataType="string"/>
    </xmlCellPr>
  </singleXmlCell>
  <singleXmlCell id="1183" xr6:uid="{A1D62D1D-0BFF-465C-BA82-092E1862F5D7}" r="CQ156" connectionId="1">
    <xmlCellPr id="1" xr6:uid="{00000000-0010-0000-3509-000001000000}" uniqueName="Other_Financing_Amount2">
      <xmlPr mapId="1" xpath="/FinancialUpdate8609/FinancialUpdate8609_Construction_Financing_Bldg3/Other_Financing_Amount2" xmlDataType="string"/>
    </xmlCellPr>
  </singleXmlCell>
  <singleXmlCell id="1184" xr6:uid="{1010BD3C-0968-40DA-BF7C-90186F4AD55A}" r="CQ157" connectionId="1">
    <xmlCellPr id="1" xr6:uid="{00000000-0010-0000-3709-000001000000}" uniqueName="Other_Financing_Amount3">
      <xmlPr mapId="1" xpath="/FinancialUpdate8609/FinancialUpdate8609_Construction_Financing_Bldg3/Other_Financing_Amount3" xmlDataType="string"/>
    </xmlCellPr>
  </singleXmlCell>
  <singleXmlCell id="1185" xr6:uid="{50939E34-5F22-4238-8437-4780D0B5CCED}" r="CQ158" connectionId="1">
    <xmlCellPr id="1" xr6:uid="{00000000-0010-0000-3909-000001000000}" uniqueName="Other_Financing_Amount4">
      <xmlPr mapId="1" xpath="/FinancialUpdate8609/FinancialUpdate8609_Construction_Financing_Bldg3/Other_Financing_Amount4" xmlDataType="string"/>
    </xmlCellPr>
  </singleXmlCell>
  <singleXmlCell id="1186" xr6:uid="{27695CC2-7CD1-40E8-8470-FD9733B2A77E}" r="CQ159" connectionId="1">
    <xmlCellPr id="1" xr6:uid="{00000000-0010-0000-3B09-000001000000}" uniqueName="Other_Financing_Amount5">
      <xmlPr mapId="1" xpath="/FinancialUpdate8609/FinancialUpdate8609_Construction_Financing_Bldg3/Other_Financing_Amount5" xmlDataType="string"/>
    </xmlCellPr>
  </singleXmlCell>
  <singleXmlCell id="1187" xr6:uid="{6CC13CB6-17DE-4EC9-8145-A094EECEA69C}" r="CQ160" connectionId="1">
    <xmlCellPr id="1" xr6:uid="{00000000-0010-0000-3D09-000001000000}" uniqueName="Total_Construction_Financing">
      <xmlPr mapId="1" xpath="/FinancialUpdate8609/FinancialUpdate8609_Construction_Financing_Bldg3/Total_Construction_Financing" xmlDataType="string"/>
    </xmlCellPr>
  </singleXmlCell>
  <singleXmlCell id="1190" xr6:uid="{361B8BC4-080D-4A54-83F5-A1862296758B}" r="CQ162" connectionId="1">
    <xmlCellPr id="1" xr6:uid="{00000000-0010-0000-3F09-000001000000}" uniqueName="ApplicationNumber">
      <xmlPr mapId="1" xpath="/FinancialUpdate8609/FinancialUpdate8609_Permanent_Financing_Bldg3/ApplicationNumber" xmlDataType="string"/>
    </xmlCellPr>
  </singleXmlCell>
  <singleXmlCell id="1191" xr6:uid="{40760680-E38D-48A7-B781-1D731D839281}" r="CQ163" connectionId="1">
    <xmlCellPr id="1" xr6:uid="{00000000-0010-0000-4109-000001000000}" uniqueName="BIN">
      <xmlPr mapId="1" xpath="/FinancialUpdate8609/FinancialUpdate8609_Permanent_Financing_Bldg3/BIN" xmlDataType="string"/>
    </xmlCellPr>
  </singleXmlCell>
  <singleXmlCell id="1192" xr6:uid="{036F6494-8BEA-4CF6-A9F9-C96949436F20}" r="CQ166" connectionId="1">
    <xmlCellPr id="1" xr6:uid="{00000000-0010-0000-4309-000001000000}" uniqueName="HPD_Loan">
      <xmlPr mapId="1" xpath="/FinancialUpdate8609/FinancialUpdate8609_Permanent_Financing_Bldg3/HPD_Loan" xmlDataType="string"/>
    </xmlCellPr>
  </singleXmlCell>
  <singleXmlCell id="1193" xr6:uid="{0A8C444B-A904-48AD-AC97-4A1E84D12CD4}" r="CQ167" connectionId="1">
    <xmlCellPr id="1" xr6:uid="{00000000-0010-0000-4509-000001000000}" uniqueName="HDC_Tax_Exempt_Bonds">
      <xmlPr mapId="1" xpath="/FinancialUpdate8609/FinancialUpdate8609_Permanent_Financing_Bldg3/HDC_Tax_Exempt_Bonds" xmlDataType="string"/>
    </xmlCellPr>
  </singleXmlCell>
  <singleXmlCell id="1194" xr6:uid="{DBD8E9FA-4AD6-4A09-901E-04CE9847EEA0}" r="CQ168" connectionId="1">
    <xmlCellPr id="1" xr6:uid="{00000000-0010-0000-4709-000001000000}" uniqueName="HDC_Loan">
      <xmlPr mapId="1" xpath="/FinancialUpdate8609/FinancialUpdate8609_Permanent_Financing_Bldg3/HDC_Loan" xmlDataType="string"/>
    </xmlCellPr>
  </singleXmlCell>
  <singleXmlCell id="1195" xr6:uid="{8D3834C9-8ECA-4E6A-B70D-B01047CCAACC}" r="CQ169" connectionId="1">
    <xmlCellPr id="1" xr6:uid="{00000000-0010-0000-4909-000001000000}" uniqueName="Deferred_Developer_Fee">
      <xmlPr mapId="1" xpath="/FinancialUpdate8609/FinancialUpdate8609_Permanent_Financing_Bldg3/Deferred_Developer_Fee" xmlDataType="string"/>
    </xmlCellPr>
  </singleXmlCell>
  <singleXmlCell id="1196" xr6:uid="{046FF2FC-3CF3-455F-BEB4-7A6B393C829A}" r="CO170" connectionId="1">
    <xmlCellPr id="1" xr6:uid="{00000000-0010-0000-4B09-000001000000}" uniqueName="Other_Line_Description1">
      <xmlPr mapId="1" xpath="/FinancialUpdate8609/FinancialUpdate8609_Permanent_Financing_Bldg3/Other_Line_Description1" xmlDataType="string"/>
    </xmlCellPr>
  </singleXmlCell>
  <singleXmlCell id="1197" xr6:uid="{F400A8A6-85C1-4815-9A98-6635EE113A18}" r="CO171" connectionId="1">
    <xmlCellPr id="1" xr6:uid="{00000000-0010-0000-4D09-000001000000}" uniqueName="Other_Line_Description2">
      <xmlPr mapId="1" xpath="/FinancialUpdate8609/FinancialUpdate8609_Permanent_Financing_Bldg3/Other_Line_Description2" xmlDataType="string"/>
    </xmlCellPr>
  </singleXmlCell>
  <singleXmlCell id="1198" xr6:uid="{37FCD7EB-AADD-4F6D-9B7A-E320F9B9CE18}" r="CO172" connectionId="1">
    <xmlCellPr id="1" xr6:uid="{00000000-0010-0000-4F09-000001000000}" uniqueName="Other_Line_Description3">
      <xmlPr mapId="1" xpath="/FinancialUpdate8609/FinancialUpdate8609_Permanent_Financing_Bldg3/Other_Line_Description3" xmlDataType="string"/>
    </xmlCellPr>
  </singleXmlCell>
  <singleXmlCell id="1199" xr6:uid="{54716C5A-F167-48A8-838B-E5ADB20D7F0F}" r="CO173" connectionId="1">
    <xmlCellPr id="1" xr6:uid="{00000000-0010-0000-5109-000001000000}" uniqueName="Other_Line_Description4">
      <xmlPr mapId="1" xpath="/FinancialUpdate8609/FinancialUpdate8609_Permanent_Financing_Bldg3/Other_Line_Description4" xmlDataType="string"/>
    </xmlCellPr>
  </singleXmlCell>
  <singleXmlCell id="1200" xr6:uid="{FD1D6E42-DF60-4C9C-B1CC-99A013651738}" r="CO174" connectionId="1">
    <xmlCellPr id="1" xr6:uid="{00000000-0010-0000-5309-000001000000}" uniqueName="Other_Line_Description5">
      <xmlPr mapId="1" xpath="/FinancialUpdate8609/FinancialUpdate8609_Permanent_Financing_Bldg3/Other_Line_Description5" xmlDataType="string"/>
    </xmlCellPr>
  </singleXmlCell>
  <singleXmlCell id="1201" xr6:uid="{2B56913B-9091-4445-92F9-19A256FE2229}" r="CQ170" connectionId="1">
    <xmlCellPr id="1" xr6:uid="{00000000-0010-0000-5509-000001000000}" uniqueName="Other_Financing_Amount1">
      <xmlPr mapId="1" xpath="/FinancialUpdate8609/FinancialUpdate8609_Permanent_Financing_Bldg3/Other_Financing_Amount1" xmlDataType="string"/>
    </xmlCellPr>
  </singleXmlCell>
  <singleXmlCell id="1202" xr6:uid="{FC5E0FF3-D386-4482-B0C2-2A15A552104E}" r="CQ171" connectionId="1">
    <xmlCellPr id="1" xr6:uid="{00000000-0010-0000-5709-000001000000}" uniqueName="Other_Financing_Amount2">
      <xmlPr mapId="1" xpath="/FinancialUpdate8609/FinancialUpdate8609_Permanent_Financing_Bldg3/Other_Financing_Amount2" xmlDataType="string"/>
    </xmlCellPr>
  </singleXmlCell>
  <singleXmlCell id="1203" xr6:uid="{2300C849-0D1F-4812-9A75-7953B13A9A5E}" r="CQ172" connectionId="1">
    <xmlCellPr id="1" xr6:uid="{00000000-0010-0000-5909-000001000000}" uniqueName="Other_Financing_Amount3">
      <xmlPr mapId="1" xpath="/FinancialUpdate8609/FinancialUpdate8609_Permanent_Financing_Bldg3/Other_Financing_Amount3" xmlDataType="string"/>
    </xmlCellPr>
  </singleXmlCell>
  <singleXmlCell id="1204" xr6:uid="{CE43C77F-AEBB-4647-BFE4-D86C4D0CBA6A}" r="CQ173" connectionId="1">
    <xmlCellPr id="1" xr6:uid="{00000000-0010-0000-5B09-000001000000}" uniqueName="Other_Financing_Amount4">
      <xmlPr mapId="1" xpath="/FinancialUpdate8609/FinancialUpdate8609_Permanent_Financing_Bldg3/Other_Financing_Amount4" xmlDataType="string"/>
    </xmlCellPr>
  </singleXmlCell>
  <singleXmlCell id="1205" xr6:uid="{AE99915F-A284-4D0A-BED0-F7FE72890423}" r="CQ174" connectionId="1">
    <xmlCellPr id="1" xr6:uid="{00000000-0010-0000-5D09-000001000000}" uniqueName="Other_Financing_Amount5">
      <xmlPr mapId="1" xpath="/FinancialUpdate8609/FinancialUpdate8609_Permanent_Financing_Bldg3/Other_Financing_Amount5" xmlDataType="string"/>
    </xmlCellPr>
  </singleXmlCell>
  <singleXmlCell id="1206" xr6:uid="{EE4571B9-3C75-40CA-8418-21F0750282D8}" r="CQ175" connectionId="1">
    <xmlCellPr id="1" xr6:uid="{00000000-0010-0000-5F09-000001000000}" uniqueName="Total_Permanent_Financing">
      <xmlPr mapId="1" xpath="/FinancialUpdate8609/FinancialUpdate8609_Permanent_Financing_Bldg3/Total_Permanent_Financing" xmlDataType="string"/>
    </xmlCellPr>
  </singleXmlCell>
  <singleXmlCell id="1207" xr6:uid="{B6C8DB3C-C07D-48E5-B357-74C05F50047E}" r="AH204" connectionId="1">
    <xmlCellPr id="1" xr6:uid="{00000000-0010-0000-6109-000001000000}" uniqueName="ApplicationNumber">
      <xmlPr mapId="1" xpath="/FinancialUpdate8609/FinancialUpdate8609_UnitDistribution/FinancialUpdate8609_UnitDistribution_Building3/ApplicationNumber" xmlDataType="string"/>
    </xmlCellPr>
  </singleXmlCell>
  <singleXmlCell id="1208" xr6:uid="{BE7F5F9B-D50F-42B5-B388-A91F30FFFDF1}" r="AJ204" connectionId="1">
    <xmlCellPr id="1" xr6:uid="{00000000-0010-0000-6309-000001000000}" uniqueName="BIN">
      <xmlPr mapId="1" xpath="/FinancialUpdate8609/FinancialUpdate8609_UnitDistribution/FinancialUpdate8609_UnitDistribution_Building3/BIN" xmlDataType="string"/>
    </xmlCellPr>
  </singleXmlCell>
  <singleXmlCell id="1209" xr6:uid="{A976E1C7-8D76-475C-BCC9-483B02FDDAA5}" r="AC204" connectionId="1">
    <xmlCellPr id="1" xr6:uid="{00000000-0010-0000-6509-000001000000}" uniqueName="Super_Unit">
      <xmlPr mapId="1" xpath="/FinancialUpdate8609/FinancialUpdate8609_UnitDistribution/FinancialUpdate8609_UnitDistribution_Building3/Super_Unit" xmlDataType="string"/>
    </xmlCellPr>
  </singleXmlCell>
  <singleXmlCell id="1210" xr6:uid="{FC80A6FF-1697-4C16-9BB2-8AA6342788F3}" r="D204" connectionId="1">
    <xmlCellPr id="1" xr6:uid="{00000000-0010-0000-6709-000001000000}" uniqueName="AMI_30_or_Less_BR_0">
      <xmlPr mapId="1" xpath="/FinancialUpdate8609/FinancialUpdate8609_UnitDistribution/FinancialUpdate8609_UnitDistribution_Building3/AMI_30_or_Less_BR_0" xmlDataType="string"/>
    </xmlCellPr>
  </singleXmlCell>
  <singleXmlCell id="1211" xr6:uid="{F8E3CE34-06F0-41EE-8F7A-739D89781813}" r="E204" connectionId="1">
    <xmlCellPr id="1" xr6:uid="{00000000-0010-0000-6909-000001000000}" uniqueName="AMI_30_or_Less_BR_1">
      <xmlPr mapId="1" xpath="/FinancialUpdate8609/FinancialUpdate8609_UnitDistribution/FinancialUpdate8609_UnitDistribution_Building3/AMI_30_or_Less_BR_1" xmlDataType="string"/>
    </xmlCellPr>
  </singleXmlCell>
  <singleXmlCell id="1212" xr6:uid="{94C37A57-1009-4735-9721-EF54AE34904F}" r="F204" connectionId="1">
    <xmlCellPr id="1" xr6:uid="{00000000-0010-0000-6B09-000001000000}" uniqueName="AMI_30_or_Less_BR_2">
      <xmlPr mapId="1" xpath="/FinancialUpdate8609/FinancialUpdate8609_UnitDistribution/FinancialUpdate8609_UnitDistribution_Building3/AMI_30_or_Less_BR_2" xmlDataType="string"/>
    </xmlCellPr>
  </singleXmlCell>
  <singleXmlCell id="1213" xr6:uid="{478B6A3D-E378-4A6D-9984-F133D5869443}" r="G204" connectionId="1">
    <xmlCellPr id="1" xr6:uid="{00000000-0010-0000-6D09-000001000000}" uniqueName="AMI_30_or_Less_BR_3">
      <xmlPr mapId="1" xpath="/FinancialUpdate8609/FinancialUpdate8609_UnitDistribution/FinancialUpdate8609_UnitDistribution_Building3/AMI_30_or_Less_BR_3" xmlDataType="string"/>
    </xmlCellPr>
  </singleXmlCell>
  <singleXmlCell id="1214" xr6:uid="{28B4158B-2B40-4EE4-9A62-4F2047417B3D}" r="H204" connectionId="1">
    <xmlCellPr id="1" xr6:uid="{00000000-0010-0000-6F09-000001000000}" uniqueName="AMI_30_or_Less_BR_4">
      <xmlPr mapId="1" xpath="/FinancialUpdate8609/FinancialUpdate8609_UnitDistribution/FinancialUpdate8609_UnitDistribution_Building3/AMI_30_or_Less_BR_4" xmlDataType="string"/>
    </xmlCellPr>
  </singleXmlCell>
  <singleXmlCell id="1215" xr6:uid="{502431F8-E39A-4FB8-A41B-F71F32C48CD7}" r="I204" connectionId="1">
    <xmlCellPr id="1" xr6:uid="{00000000-0010-0000-7109-000001000000}" uniqueName="AMI_31to40_BR_0">
      <xmlPr mapId="1" xpath="/FinancialUpdate8609/FinancialUpdate8609_UnitDistribution/FinancialUpdate8609_UnitDistribution_Building3/AMI_31to40_BR_0" xmlDataType="string"/>
    </xmlCellPr>
  </singleXmlCell>
  <singleXmlCell id="1216" xr6:uid="{9BCF52B0-7488-478E-8B31-600BD68032E0}" r="J204" connectionId="1">
    <xmlCellPr id="1" xr6:uid="{00000000-0010-0000-7309-000001000000}" uniqueName="AMI_31to40_BR_1">
      <xmlPr mapId="1" xpath="/FinancialUpdate8609/FinancialUpdate8609_UnitDistribution/FinancialUpdate8609_UnitDistribution_Building3/AMI_31to40_BR_1" xmlDataType="string"/>
    </xmlCellPr>
  </singleXmlCell>
  <singleXmlCell id="1217" xr6:uid="{13591176-B8CF-43BE-AF08-1EF36455A2EC}" r="K204" connectionId="1">
    <xmlCellPr id="1" xr6:uid="{00000000-0010-0000-7509-000001000000}" uniqueName="AMI_31to40_BR_2">
      <xmlPr mapId="1" xpath="/FinancialUpdate8609/FinancialUpdate8609_UnitDistribution/FinancialUpdate8609_UnitDistribution_Building3/AMI_31to40_BR_2" xmlDataType="string"/>
    </xmlCellPr>
  </singleXmlCell>
  <singleXmlCell id="1218" xr6:uid="{7E8AF7FD-EABE-4FCB-A323-EB3FB02E4300}" r="L204" connectionId="1">
    <xmlCellPr id="1" xr6:uid="{00000000-0010-0000-7709-000001000000}" uniqueName="AMI_31to40_BR_3">
      <xmlPr mapId="1" xpath="/FinancialUpdate8609/FinancialUpdate8609_UnitDistribution/FinancialUpdate8609_UnitDistribution_Building3/AMI_31to40_BR_3" xmlDataType="string"/>
    </xmlCellPr>
  </singleXmlCell>
  <singleXmlCell id="1219" xr6:uid="{F19B7184-D756-45E8-A43A-4B2058F02765}" r="M204" connectionId="1">
    <xmlCellPr id="1" xr6:uid="{00000000-0010-0000-7909-000001000000}" uniqueName="AMI_31to40_BR_4">
      <xmlPr mapId="1" xpath="/FinancialUpdate8609/FinancialUpdate8609_UnitDistribution/FinancialUpdate8609_UnitDistribution_Building3/AMI_31to40_BR_4" xmlDataType="string"/>
    </xmlCellPr>
  </singleXmlCell>
  <singleXmlCell id="1220" xr6:uid="{CF5E1C84-DF78-4BBA-8011-E99626762D77}" r="N204" connectionId="1">
    <xmlCellPr id="1" xr6:uid="{00000000-0010-0000-7B09-000001000000}" uniqueName="AMI_41to50_BR_0">
      <xmlPr mapId="1" xpath="/FinancialUpdate8609/FinancialUpdate8609_UnitDistribution/FinancialUpdate8609_UnitDistribution_Building3/AMI_41to50_BR_0" xmlDataType="string"/>
    </xmlCellPr>
  </singleXmlCell>
  <singleXmlCell id="1221" xr6:uid="{3BFC993C-3A41-4430-A62A-028AA7B744C1}" r="O204" connectionId="1">
    <xmlCellPr id="1" xr6:uid="{00000000-0010-0000-7D09-000001000000}" uniqueName="AMI_41to50_BR_1">
      <xmlPr mapId="1" xpath="/FinancialUpdate8609/FinancialUpdate8609_UnitDistribution/FinancialUpdate8609_UnitDistribution_Building3/AMI_41to50_BR_1" xmlDataType="string"/>
    </xmlCellPr>
  </singleXmlCell>
  <singleXmlCell id="1222" xr6:uid="{311B2326-3D9D-4D78-8E6E-8E3AF8C7857C}" r="P204" connectionId="1">
    <xmlCellPr id="1" xr6:uid="{00000000-0010-0000-7F09-000001000000}" uniqueName="AMI_41to50_BR_2">
      <xmlPr mapId="1" xpath="/FinancialUpdate8609/FinancialUpdate8609_UnitDistribution/FinancialUpdate8609_UnitDistribution_Building3/AMI_41to50_BR_2" xmlDataType="string"/>
    </xmlCellPr>
  </singleXmlCell>
  <singleXmlCell id="1223" xr6:uid="{BDA4FE00-D9BB-46A5-AA12-D87F1C0B146B}" r="Q204" connectionId="1">
    <xmlCellPr id="1" xr6:uid="{00000000-0010-0000-8109-000001000000}" uniqueName="AMI_41to50_BR_3">
      <xmlPr mapId="1" xpath="/FinancialUpdate8609/FinancialUpdate8609_UnitDistribution/FinancialUpdate8609_UnitDistribution_Building3/AMI_41to50_BR_3" xmlDataType="string"/>
    </xmlCellPr>
  </singleXmlCell>
  <singleXmlCell id="1224" xr6:uid="{E0210E17-2806-4516-8559-35F205597EDA}" r="R204" connectionId="1">
    <xmlCellPr id="1" xr6:uid="{00000000-0010-0000-8309-000001000000}" uniqueName="AMI_41to50_BR_4">
      <xmlPr mapId="1" xpath="/FinancialUpdate8609/FinancialUpdate8609_UnitDistribution/FinancialUpdate8609_UnitDistribution_Building3/AMI_41to50_BR_4" xmlDataType="string"/>
    </xmlCellPr>
  </singleXmlCell>
  <singleXmlCell id="1225" xr6:uid="{1B29739B-F121-4DBE-83E5-E16FB0290E65}" r="S204" connectionId="1">
    <xmlCellPr id="1" xr6:uid="{00000000-0010-0000-8509-000001000000}" uniqueName="AMI_51to60_BR_0">
      <xmlPr mapId="1" xpath="/FinancialUpdate8609/FinancialUpdate8609_UnitDistribution/FinancialUpdate8609_UnitDistribution_Building3/AMI_51to60_BR_0" xmlDataType="string"/>
    </xmlCellPr>
  </singleXmlCell>
  <singleXmlCell id="1226" xr6:uid="{C7168C07-D30C-4B4F-A11D-36829D69200C}" r="T204" connectionId="1">
    <xmlCellPr id="1" xr6:uid="{00000000-0010-0000-8709-000001000000}" uniqueName="AMI_51to60_BR_1">
      <xmlPr mapId="1" xpath="/FinancialUpdate8609/FinancialUpdate8609_UnitDistribution/FinancialUpdate8609_UnitDistribution_Building3/AMI_51to60_BR_1" xmlDataType="string"/>
    </xmlCellPr>
  </singleXmlCell>
  <singleXmlCell id="1227" xr6:uid="{883EB6AC-67F1-46BE-AD58-D0C02E5022C4}" r="U204" connectionId="1">
    <xmlCellPr id="1" xr6:uid="{00000000-0010-0000-8909-000001000000}" uniqueName="AMI_51to60_BR_2">
      <xmlPr mapId="1" xpath="/FinancialUpdate8609/FinancialUpdate8609_UnitDistribution/FinancialUpdate8609_UnitDistribution_Building3/AMI_51to60_BR_2" xmlDataType="string"/>
    </xmlCellPr>
  </singleXmlCell>
  <singleXmlCell id="1228" xr6:uid="{F1A9048E-4D9B-4E37-9FA3-6BEA9612366B}" r="V204" connectionId="1">
    <xmlCellPr id="1" xr6:uid="{00000000-0010-0000-8B09-000001000000}" uniqueName="AMI_51to60_BR_3">
      <xmlPr mapId="1" xpath="/FinancialUpdate8609/FinancialUpdate8609_UnitDistribution/FinancialUpdate8609_UnitDistribution_Building3/AMI_51to60_BR_3" xmlDataType="string"/>
    </xmlCellPr>
  </singleXmlCell>
  <singleXmlCell id="1229" xr6:uid="{823EDACD-2F60-4E16-88FB-68D708AEB4DE}" r="W204" connectionId="1">
    <xmlCellPr id="1" xr6:uid="{00000000-0010-0000-8D09-000001000000}" uniqueName="AMI_51to60_BR_4">
      <xmlPr mapId="1" xpath="/FinancialUpdate8609/FinancialUpdate8609_UnitDistribution/FinancialUpdate8609_UnitDistribution_Building3/AMI_51to60_BR_4" xmlDataType="string"/>
    </xmlCellPr>
  </singleXmlCell>
  <singleXmlCell id="1230" xr6:uid="{BBE102EA-32D6-4CF4-8BD6-29AEE2CEB21A}" r="X204" connectionId="1">
    <xmlCellPr id="1" xr6:uid="{00000000-0010-0000-8F09-000001000000}" uniqueName="Greater_Than_60_AMI_BR_0">
      <xmlPr mapId="1" xpath="/FinancialUpdate8609/FinancialUpdate8609_UnitDistribution/FinancialUpdate8609_UnitDistribution_Building3/Greater_Than_60_AMI_BR_0" xmlDataType="string"/>
    </xmlCellPr>
  </singleXmlCell>
  <singleXmlCell id="1231" xr6:uid="{362DC27F-FEBC-4239-9C71-A295FE9B4E6C}" r="Y204" connectionId="1">
    <xmlCellPr id="1" xr6:uid="{00000000-0010-0000-9109-000001000000}" uniqueName="Greater_Than_60_AMI_BR_1">
      <xmlPr mapId="1" xpath="/FinancialUpdate8609/FinancialUpdate8609_UnitDistribution/FinancialUpdate8609_UnitDistribution_Building3/Greater_Than_60_AMI_BR_1" xmlDataType="string"/>
    </xmlCellPr>
  </singleXmlCell>
  <singleXmlCell id="1232" xr6:uid="{64BE6426-DF72-4A89-8D79-21F4E0C2BDC2}" r="Z204" connectionId="1">
    <xmlCellPr id="1" xr6:uid="{00000000-0010-0000-9309-000001000000}" uniqueName="Greater_Than_60_AMI_BR_2">
      <xmlPr mapId="1" xpath="/FinancialUpdate8609/FinancialUpdate8609_UnitDistribution/FinancialUpdate8609_UnitDistribution_Building3/Greater_Than_60_AMI_BR_2" xmlDataType="string"/>
    </xmlCellPr>
  </singleXmlCell>
  <singleXmlCell id="1233" xr6:uid="{893FAF4B-82F8-4ED8-8BCA-32D757DF82A4}" r="AA204" connectionId="1">
    <xmlCellPr id="1" xr6:uid="{00000000-0010-0000-9509-000001000000}" uniqueName="Greater_Than_60_AMI_BR_3">
      <xmlPr mapId="1" xpath="/FinancialUpdate8609/FinancialUpdate8609_UnitDistribution/FinancialUpdate8609_UnitDistribution_Building3/Greater_Than_60_AMI_BR_3" xmlDataType="string"/>
    </xmlCellPr>
  </singleXmlCell>
  <singleXmlCell id="1234" xr6:uid="{48EC93D7-E8DB-4800-8871-0913DA0EF641}" r="AB204" connectionId="1">
    <xmlCellPr id="1" xr6:uid="{00000000-0010-0000-9709-000001000000}" uniqueName="Greater_Than_60_AMI_BR_4">
      <xmlPr mapId="1" xpath="/FinancialUpdate8609/FinancialUpdate8609_UnitDistribution/FinancialUpdate8609_UnitDistribution_Building3/Greater_Than_60_AMI_BR_4" xmlDataType="string"/>
    </xmlCellPr>
  </singleXmlCell>
  <singleXmlCell id="1235" xr6:uid="{0340F625-19D6-48F8-99D6-12AD9AD3EEDE}" r="L125" connectionId="1">
    <xmlCellPr id="1" xr6:uid="{00000000-0010-0000-9909-000001000000}" uniqueName="ApplicationNumber">
      <xmlPr mapId="1" xpath="/FinancialUpdate8609/FinancialUpdate8609_Unit_SQ_FT/FinancialUpdate8609_Unit_SQ_FT_Building3/ApplicationNumber" xmlDataType="string"/>
    </xmlCellPr>
  </singleXmlCell>
  <singleXmlCell id="1236" xr6:uid="{DC62AE8D-04AD-4257-8073-090427AEE7DE}" r="L126" connectionId="1">
    <xmlCellPr id="1" xr6:uid="{00000000-0010-0000-9B09-000001000000}" uniqueName="BIN">
      <xmlPr mapId="1" xpath="/FinancialUpdate8609/FinancialUpdate8609_Unit_SQ_FT/FinancialUpdate8609_Unit_SQ_FT_Building3/BIN" xmlDataType="string"/>
    </xmlCellPr>
  </singleXmlCell>
  <singleXmlCell id="1237" xr6:uid="{A42D1E73-3730-4EB2-AF00-F4203EF596D9}" r="L127" connectionId="1">
    <xmlCellPr id="1" xr6:uid="{00000000-0010-0000-9D09-000001000000}" uniqueName="Credit_Eligible_Sq_Ft">
      <xmlPr mapId="1" xpath="/FinancialUpdate8609/FinancialUpdate8609_Unit_SQ_FT/FinancialUpdate8609_Unit_SQ_FT_Building3/Credit_Eligible_Sq_Ft" xmlDataType="string"/>
    </xmlCellPr>
  </singleXmlCell>
  <singleXmlCell id="1238" xr6:uid="{D3239642-D405-4F89-8B6C-DD9E3EF4587F}" r="L128" connectionId="1">
    <xmlCellPr id="1" xr6:uid="{00000000-0010-0000-9F09-000001000000}" uniqueName="Other_Resid_Rental_Sq_Ft">
      <xmlPr mapId="1" xpath="/FinancialUpdate8609/FinancialUpdate8609_Unit_SQ_FT/FinancialUpdate8609_Unit_SQ_FT_Building3/Other_Resid_Rental_Sq_Ft" xmlDataType="string"/>
    </xmlCellPr>
  </singleXmlCell>
  <singleXmlCell id="1239" xr6:uid="{405D44AE-3072-4216-A7E9-D57B944A571E}" r="L129" connectionId="1">
    <xmlCellPr id="1" xr6:uid="{00000000-0010-0000-A109-000001000000}" uniqueName="Total_Resid_Rental_Sq_Ft">
      <xmlPr mapId="1" xpath="/FinancialUpdate8609/FinancialUpdate8609_Unit_SQ_FT/FinancialUpdate8609_Unit_SQ_FT_Building3/Total_Resid_Rental_Sq_Ft" xmlDataType="string"/>
    </xmlCellPr>
  </singleXmlCell>
  <singleXmlCell id="1240" xr6:uid="{85AE0B61-8C13-4F51-B4E6-31ADCFAEB84C}" r="L130" connectionId="1">
    <xmlCellPr id="1" xr6:uid="{00000000-0010-0000-A309-000001000000}" uniqueName="Non_Rent_paying_Super_Sq_Ft">
      <xmlPr mapId="1" xpath="/FinancialUpdate8609/FinancialUpdate8609_Unit_SQ_FT/FinancialUpdate8609_Unit_SQ_FT_Building3/Non_Rent_paying_Super_Sq_Ft" xmlDataType="string"/>
    </xmlCellPr>
  </singleXmlCell>
  <singleXmlCell id="1241" xr6:uid="{39728E5E-4A0E-4D9D-99AE-F623EDD33673}" r="L131" connectionId="1">
    <xmlCellPr id="1" xr6:uid="{00000000-0010-0000-A509-000001000000}" uniqueName="Total_Residential_Sq_Ft">
      <xmlPr mapId="1" xpath="/FinancialUpdate8609/FinancialUpdate8609_Unit_SQ_FT/FinancialUpdate8609_Unit_SQ_FT_Building3/Total_Residential_Sq_Ft" xmlDataType="string"/>
    </xmlCellPr>
  </singleXmlCell>
  <singleXmlCell id="1242" xr6:uid="{88054356-6E65-47CD-9500-F8EAF93DC998}" r="L132" connectionId="1">
    <xmlCellPr id="1" xr6:uid="{00000000-0010-0000-A709-000001000000}" uniqueName="Commercial_Sq_Ft">
      <xmlPr mapId="1" xpath="/FinancialUpdate8609/FinancialUpdate8609_Unit_SQ_FT/FinancialUpdate8609_Unit_SQ_FT_Building3/Commercial_Sq_Ft" xmlDataType="string"/>
    </xmlCellPr>
  </singleXmlCell>
  <singleXmlCell id="1243" xr6:uid="{99AB88EB-F078-4B8F-B1AA-B98F6AC0CB13}" r="N125" connectionId="1">
    <xmlCellPr id="1" xr6:uid="{00000000-0010-0000-A909-000001000000}" uniqueName="ApplicationNumber">
      <xmlPr mapId="1" xpath="/FinancialUpdate8609/FinancialUpdate8609_Unit_SQ_FT/FinancialUpdate8609_Unit_SQ_FT_Building4/ApplicationNumber" xmlDataType="string"/>
    </xmlCellPr>
  </singleXmlCell>
  <singleXmlCell id="1244" xr6:uid="{3BC857A6-B41F-4D27-AF11-51858ABB733B}" r="N126" connectionId="1">
    <xmlCellPr id="1" xr6:uid="{00000000-0010-0000-AB09-000001000000}" uniqueName="BIN">
      <xmlPr mapId="1" xpath="/FinancialUpdate8609/FinancialUpdate8609_Unit_SQ_FT/FinancialUpdate8609_Unit_SQ_FT_Building4/BIN" xmlDataType="string"/>
    </xmlCellPr>
  </singleXmlCell>
  <singleXmlCell id="1245" xr6:uid="{06CC64F4-48F0-45FB-85C4-D691B0EEA5A5}" r="N127" connectionId="1">
    <xmlCellPr id="1" xr6:uid="{00000000-0010-0000-AD09-000001000000}" uniqueName="Credit_Eligible_Sq_Ft">
      <xmlPr mapId="1" xpath="/FinancialUpdate8609/FinancialUpdate8609_Unit_SQ_FT/FinancialUpdate8609_Unit_SQ_FT_Building4/Credit_Eligible_Sq_Ft" xmlDataType="string"/>
    </xmlCellPr>
  </singleXmlCell>
  <singleXmlCell id="1246" xr6:uid="{3D09C389-5E98-46B1-A114-0A3283C9CCBF}" r="N128" connectionId="1">
    <xmlCellPr id="1" xr6:uid="{00000000-0010-0000-AF09-000001000000}" uniqueName="Other_Resid_Rental_Sq_Ft">
      <xmlPr mapId="1" xpath="/FinancialUpdate8609/FinancialUpdate8609_Unit_SQ_FT/FinancialUpdate8609_Unit_SQ_FT_Building4/Other_Resid_Rental_Sq_Ft" xmlDataType="string"/>
    </xmlCellPr>
  </singleXmlCell>
  <singleXmlCell id="1247" xr6:uid="{AB1E1F97-F1EA-4215-82A3-9C63B9971DF0}" r="N129" connectionId="1">
    <xmlCellPr id="1" xr6:uid="{00000000-0010-0000-B109-000001000000}" uniqueName="Total_Resid_Rental_Sq_Ft">
      <xmlPr mapId="1" xpath="/FinancialUpdate8609/FinancialUpdate8609_Unit_SQ_FT/FinancialUpdate8609_Unit_SQ_FT_Building4/Total_Resid_Rental_Sq_Ft" xmlDataType="string"/>
    </xmlCellPr>
  </singleXmlCell>
  <singleXmlCell id="1248" xr6:uid="{9E6BB120-F203-4681-A29A-7637E8DD13F1}" r="N130" connectionId="1">
    <xmlCellPr id="1" xr6:uid="{00000000-0010-0000-B309-000001000000}" uniqueName="Non_Rent_paying_Super_Sq_Ft">
      <xmlPr mapId="1" xpath="/FinancialUpdate8609/FinancialUpdate8609_Unit_SQ_FT/FinancialUpdate8609_Unit_SQ_FT_Building4/Non_Rent_paying_Super_Sq_Ft" xmlDataType="string"/>
    </xmlCellPr>
  </singleXmlCell>
  <singleXmlCell id="1249" xr6:uid="{C1CAD4D9-8A73-4CB8-922B-1E31CAAA2B11}" r="N131" connectionId="1">
    <xmlCellPr id="1" xr6:uid="{00000000-0010-0000-B509-000001000000}" uniqueName="Total_Residential_Sq_Ft">
      <xmlPr mapId="1" xpath="/FinancialUpdate8609/FinancialUpdate8609_Unit_SQ_FT/FinancialUpdate8609_Unit_SQ_FT_Building4/Total_Residential_Sq_Ft" xmlDataType="string"/>
    </xmlCellPr>
  </singleXmlCell>
  <singleXmlCell id="1250" xr6:uid="{6F78A2D6-09EC-48A8-82A1-3007111125F0}" r="N132" connectionId="1">
    <xmlCellPr id="1" xr6:uid="{00000000-0010-0000-B709-000001000000}" uniqueName="Commercial_Sq_Ft">
      <xmlPr mapId="1" xpath="/FinancialUpdate8609/FinancialUpdate8609_Unit_SQ_FT/FinancialUpdate8609_Unit_SQ_FT_Building4/Commercial_Sq_Ft" xmlDataType="string"/>
    </xmlCellPr>
  </singleXmlCell>
  <singleXmlCell id="11" xr6:uid="{8DF531FB-FC51-41B8-A64E-10B282500C81}" r="AA31" connectionId="1">
    <xmlCellPr id="1" xr6:uid="{00000000-0010-0000-B909-000001000000}" uniqueName="Project_Supervision">
      <xmlPr mapId="1" xpath="/FinancialUpdate8609/FinancialUpdate8609_DevelopmentBudget/FinancialUpdate8609_Dev_Budget_Building5/FinancialUpdate8609_Dev_Budget_Building5_Acquisition_Basis/Project_Supervision" xmlDataType="string"/>
    </xmlCellPr>
  </singleXmlCell>
  <singleXmlCell id="220" xr6:uid="{68D54A8F-CACE-450C-9096-E2973377BEA8}" r="AA32" connectionId="1">
    <xmlCellPr id="1" xr6:uid="{00000000-0010-0000-BB09-000001000000}" uniqueName="Tax_Credit_Allocation_Fee">
      <xmlPr mapId="1" xpath="/FinancialUpdate8609/FinancialUpdate8609_DevelopmentBudget/FinancialUpdate8609_Dev_Budget_Building5/FinancialUpdate8609_Dev_Budget_Building5_Acquisition_Basis/Tax_Credit_Allocation_Fee" xmlDataType="string"/>
    </xmlCellPr>
  </singleXmlCell>
  <singleXmlCell id="1082" xr6:uid="{F3E1C1ED-4C09-4DA3-827F-1BA5C425FD0B}" r="AA33" connectionId="1">
    <xmlCellPr id="1" xr6:uid="{00000000-0010-0000-BD09-000001000000}" uniqueName="Bond_Fees_Cost_of_Issuance_Fee">
      <xmlPr mapId="1" xpath="/FinancialUpdate8609/FinancialUpdate8609_DevelopmentBudget/FinancialUpdate8609_Dev_Budget_Building5/FinancialUpdate8609_Dev_Budget_Building5_Acquisition_Basis/Bond_Fees_Cost_of_Issuance_Fee" xmlDataType="string"/>
    </xmlCellPr>
  </singleXmlCell>
  <singleXmlCell id="1143" xr6:uid="{05E4B037-2F5B-41E8-80D9-A40EAE5C5218}" r="AA34" connectionId="1">
    <xmlCellPr id="1" xr6:uid="{00000000-0010-0000-BF09-000001000000}" uniqueName="Letter_of_Credit_Fee">
      <xmlPr mapId="1" xpath="/FinancialUpdate8609/FinancialUpdate8609_DevelopmentBudget/FinancialUpdate8609_Dev_Budget_Building5/FinancialUpdate8609_Dev_Budget_Building5_Acquisition_Basis/Letter_of_Credit_Fee" xmlDataType="string"/>
    </xmlCellPr>
  </singleXmlCell>
  <singleXmlCell id="1188" xr6:uid="{6D800DB4-0DAD-4AB8-BBBA-2B8FD40F2A37}" r="AA35" connectionId="1">
    <xmlCellPr id="1" xr6:uid="{00000000-0010-0000-C109-000001000000}" uniqueName="Interest_Rate_Cap">
      <xmlPr mapId="1" xpath="/FinancialUpdate8609/FinancialUpdate8609_DevelopmentBudget/FinancialUpdate8609_Dev_Budget_Building5/FinancialUpdate8609_Dev_Budget_Building5_Acquisition_Basis/Interest_Rate_Cap" xmlDataType="string"/>
    </xmlCellPr>
  </singleXmlCell>
  <singleXmlCell id="1189" xr6:uid="{05792DF9-9D42-49ED-A716-2D7BA09EB38F}" r="AA36" connectionId="1">
    <xmlCellPr id="1" xr6:uid="{00000000-0010-0000-C309-000001000000}" uniqueName="Bank_Engineering_Fee">
      <xmlPr mapId="1" xpath="/FinancialUpdate8609/FinancialUpdate8609_DevelopmentBudget/FinancialUpdate8609_Dev_Budget_Building5/FinancialUpdate8609_Dev_Budget_Building5_Acquisition_Basis/Bank_Engineering_Fee" xmlDataType="string"/>
    </xmlCellPr>
  </singleXmlCell>
  <singleXmlCell id="1251" xr6:uid="{917E1323-785C-4E17-9C56-4AEB959502C5}" r="AA37" connectionId="1">
    <xmlCellPr id="1" xr6:uid="{00000000-0010-0000-C509-000001000000}" uniqueName="NYS_Transfer_Tax">
      <xmlPr mapId="1" xpath="/FinancialUpdate8609/FinancialUpdate8609_DevelopmentBudget/FinancialUpdate8609_Dev_Budget_Building5/FinancialUpdate8609_Dev_Budget_Building5_Acquisition_Basis/NYS_Transfer_Tax" xmlDataType="string"/>
    </xmlCellPr>
  </singleXmlCell>
  <singleXmlCell id="1252" xr6:uid="{3965FFA9-300B-4D5C-A8F1-9845983814EA}" r="AA38" connectionId="1">
    <xmlCellPr id="1" xr6:uid="{00000000-0010-0000-C709-000001000000}" uniqueName="Soft_Cost_Other_Description1">
      <xmlPr mapId="1" xpath="/FinancialUpdate8609/FinancialUpdate8609_DevelopmentBudget/FinancialUpdate8609_Dev_Budget_Building5/FinancialUpdate8609_Dev_Budget_Building5_Acquisition_Basis/Soft_Cost_Other_Description1" xmlDataType="string"/>
    </xmlCellPr>
  </singleXmlCell>
  <singleXmlCell id="1253" xr6:uid="{E67146F5-7119-4108-AE54-1BDAE9AD8371}" r="AA39" connectionId="1">
    <xmlCellPr id="1" xr6:uid="{00000000-0010-0000-C909-000001000000}" uniqueName="Soft_Cost_Other_Description2">
      <xmlPr mapId="1" xpath="/FinancialUpdate8609/FinancialUpdate8609_DevelopmentBudget/FinancialUpdate8609_Dev_Budget_Building5/FinancialUpdate8609_Dev_Budget_Building5_Acquisition_Basis/Soft_Cost_Other_Description2" xmlDataType="string"/>
    </xmlCellPr>
  </singleXmlCell>
  <singleXmlCell id="1254" xr6:uid="{C3DF9063-94B6-427A-987C-BCCCBD18A581}" r="AA40" connectionId="1">
    <xmlCellPr id="1" xr6:uid="{00000000-0010-0000-CB09-000001000000}" uniqueName="Soft_Cost_Other_Description3">
      <xmlPr mapId="1" xpath="/FinancialUpdate8609/FinancialUpdate8609_DevelopmentBudget/FinancialUpdate8609_Dev_Budget_Building5/FinancialUpdate8609_Dev_Budget_Building5_Acquisition_Basis/Soft_Cost_Other_Description3" xmlDataType="string"/>
    </xmlCellPr>
  </singleXmlCell>
  <singleXmlCell id="1255" xr6:uid="{20B151A7-6EB6-483A-9F51-7D052B0931C0}" r="AA41" connectionId="1">
    <xmlCellPr id="1" xr6:uid="{00000000-0010-0000-CD09-000001000000}" uniqueName="Soft_Cost_Other_Description4">
      <xmlPr mapId="1" xpath="/FinancialUpdate8609/FinancialUpdate8609_DevelopmentBudget/FinancialUpdate8609_Dev_Budget_Building5/FinancialUpdate8609_Dev_Budget_Building5_Acquisition_Basis/Soft_Cost_Other_Description4" xmlDataType="string"/>
    </xmlCellPr>
  </singleXmlCell>
  <singleXmlCell id="1256" xr6:uid="{8D9FFCF9-9885-4223-ABA1-5237D625FB66}" r="AA44" connectionId="1">
    <xmlCellPr id="1" xr6:uid="{00000000-0010-0000-CF09-000001000000}" uniqueName="Developer_Financing_or_Equity">
      <xmlPr mapId="1" xpath="/FinancialUpdate8609/FinancialUpdate8609_DevelopmentBudget/FinancialUpdate8609_Dev_Budget_Building5/FinancialUpdate8609_Dev_Budget_Building5_Acquisition_Basis/Developer_Financing_or_Equity" xmlDataType="string"/>
    </xmlCellPr>
  </singleXmlCell>
  <singleXmlCell id="1257" xr6:uid="{8E2E2256-3EAF-4169-B4A8-5FFA023D989D}" r="AA45" connectionId="1">
    <xmlCellPr id="1" xr6:uid="{00000000-0010-0000-D109-000001000000}" uniqueName="Deferred_Developer_Fee">
      <xmlPr mapId="1" xpath="/FinancialUpdate8609/FinancialUpdate8609_DevelopmentBudget/FinancialUpdate8609_Dev_Budget_Building5/FinancialUpdate8609_Dev_Budget_Building5_Acquisition_Basis/Deferred_Developer_Fee" xmlDataType="string"/>
    </xmlCellPr>
  </singleXmlCell>
  <singleXmlCell id="1259" xr6:uid="{99488534-522C-4F53-922C-34C0213364A6}" r="AA48" connectionId="1">
    <xmlCellPr id="1" xr6:uid="{00000000-0010-0000-D309-000001000000}" uniqueName="Syndicator_Fee_and_Overhead">
      <xmlPr mapId="1" xpath="/FinancialUpdate8609/FinancialUpdate8609_DevelopmentBudget/FinancialUpdate8609_Dev_Budget_Building5/FinancialUpdate8609_Dev_Budget_Building5_Acquisition_Basis/Syndicator_Fee_and_Overhead" xmlDataType="string"/>
    </xmlCellPr>
  </singleXmlCell>
  <singleXmlCell id="1260" xr6:uid="{E2247C6F-76CC-458D-85D1-EA4CCC9F6C58}" r="AA49" connectionId="1">
    <xmlCellPr id="1" xr6:uid="{00000000-0010-0000-D509-000001000000}" uniqueName="LP_Upper_Tier_Reserves">
      <xmlPr mapId="1" xpath="/FinancialUpdate8609/FinancialUpdate8609_DevelopmentBudget/FinancialUpdate8609_Dev_Budget_Building5/FinancialUpdate8609_Dev_Budget_Building5_Acquisition_Basis/LP_Upper_Tier_Reserves" xmlDataType="string"/>
    </xmlCellPr>
  </singleXmlCell>
  <singleXmlCell id="1261" xr6:uid="{48FCB023-65D4-4C1C-A95C-F3BF0A6DFD43}" r="AA50" connectionId="1">
    <xmlCellPr id="1" xr6:uid="{00000000-0010-0000-D709-000001000000}" uniqueName="Tax_Credit_Consultant">
      <xmlPr mapId="1" xpath="/FinancialUpdate8609/FinancialUpdate8609_DevelopmentBudget/FinancialUpdate8609_Dev_Budget_Building5/FinancialUpdate8609_Dev_Budget_Building5_Acquisition_Basis/Tax_Credit_Consultant" xmlDataType="string"/>
    </xmlCellPr>
  </singleXmlCell>
  <singleXmlCell id="1262" xr6:uid="{85063689-0975-4582-9B0A-C196BFEEDB34}" r="AA51" connectionId="1">
    <xmlCellPr id="1" xr6:uid="{00000000-0010-0000-D909-000001000000}" uniqueName="Tax_Opinion">
      <xmlPr mapId="1" xpath="/FinancialUpdate8609/FinancialUpdate8609_DevelopmentBudget/FinancialUpdate8609_Dev_Budget_Building5/FinancialUpdate8609_Dev_Budget_Building5_Acquisition_Basis/Tax_Opinion" xmlDataType="string"/>
    </xmlCellPr>
  </singleXmlCell>
  <singleXmlCell id="1263" xr6:uid="{BCA57EA4-58DE-4EF9-9BD4-9ADFF7E23E11}" r="AA52" connectionId="1">
    <xmlCellPr id="1" xr6:uid="{00000000-0010-0000-DB09-000001000000}" uniqueName="Accounting_Cost_Certification">
      <xmlPr mapId="1" xpath="/FinancialUpdate8609/FinancialUpdate8609_DevelopmentBudget/FinancialUpdate8609_Dev_Budget_Building5/FinancialUpdate8609_Dev_Budget_Building5_Acquisition_Basis/Accounting_Cost_Certification" xmlDataType="string"/>
    </xmlCellPr>
  </singleXmlCell>
  <singleXmlCell id="1264" xr6:uid="{83F6CEA9-FB3C-4C82-8961-F5342894ED00}" r="AA53" connectionId="1">
    <xmlCellPr id="1" xr6:uid="{00000000-0010-0000-DD09-000001000000}" uniqueName="Partnership_Management_Fee">
      <xmlPr mapId="1" xpath="/FinancialUpdate8609/FinancialUpdate8609_DevelopmentBudget/FinancialUpdate8609_Dev_Budget_Building5/FinancialUpdate8609_Dev_Budget_Building5_Acquisition_Basis/Partnership_Management_Fee" xmlDataType="string"/>
    </xmlCellPr>
  </singleXmlCell>
  <singleXmlCell id="1265" xr6:uid="{6518E572-1085-4154-8E6E-1793A897EE83}" r="AA54" connectionId="1">
    <xmlCellPr id="1" xr6:uid="{00000000-0010-0000-DF09-000001000000}" uniqueName="Partnership_Publication">
      <xmlPr mapId="1" xpath="/FinancialUpdate8609/FinancialUpdate8609_DevelopmentBudget/FinancialUpdate8609_Dev_Budget_Building5/FinancialUpdate8609_Dev_Budget_Building5_Acquisition_Basis/Partnership_Publication" xmlDataType="string"/>
    </xmlCellPr>
  </singleXmlCell>
  <singleXmlCell id="1266" xr6:uid="{3AA6BAAF-9C68-412D-AD3A-12E7A1BC434D}" r="AA55" connectionId="1">
    <xmlCellPr id="1" xr6:uid="{00000000-0010-0000-E109-000001000000}" uniqueName="Bridge_Loan_Fees_and_Interest">
      <xmlPr mapId="1" xpath="/FinancialUpdate8609/FinancialUpdate8609_DevelopmentBudget/FinancialUpdate8609_Dev_Budget_Building5/FinancialUpdate8609_Dev_Budget_Building5_Acquisition_Basis/Bridge_Loan_Fees_and_Interest" xmlDataType="string"/>
    </xmlCellPr>
  </singleXmlCell>
  <singleXmlCell id="1267" xr6:uid="{5CB2636B-6A82-4465-84FA-EC351BD7385C}" r="AA56" connectionId="1">
    <xmlCellPr id="1" xr6:uid="{00000000-0010-0000-E309-000001000000}" uniqueName="Partnership_Organization_Legal">
      <xmlPr mapId="1" xpath="/FinancialUpdate8609/FinancialUpdate8609_DevelopmentBudget/FinancialUpdate8609_Dev_Budget_Building5/FinancialUpdate8609_Dev_Budget_Building5_Acquisition_Basis/Partnership_Organization_Legal" xmlDataType="string"/>
    </xmlCellPr>
  </singleXmlCell>
  <singleXmlCell id="1268" xr6:uid="{3384CF7E-B980-46AC-B462-4F0DB7A195F4}" r="AA57" connectionId="1">
    <xmlCellPr id="1" xr6:uid="{00000000-0010-0000-E509-000001000000}" uniqueName="Syndication_Expense_Other_Description1">
      <xmlPr mapId="1" xpath="/FinancialUpdate8609/FinancialUpdate8609_DevelopmentBudget/FinancialUpdate8609_Dev_Budget_Building5/FinancialUpdate8609_Dev_Budget_Building5_Acquisition_Basis/Syndication_Expense_Other_Description1" xmlDataType="string"/>
    </xmlCellPr>
  </singleXmlCell>
  <singleXmlCell id="1269" xr6:uid="{17421EF4-D186-4799-B357-BACC2971D9B3}" r="AA60" connectionId="1">
    <xmlCellPr id="1" xr6:uid="{00000000-0010-0000-E709-000001000000}" uniqueName="Operating_Reserve">
      <xmlPr mapId="1" xpath="/FinancialUpdate8609/FinancialUpdate8609_DevelopmentBudget/FinancialUpdate8609_Dev_Budget_Building5/FinancialUpdate8609_Dev_Budget_Building5_Acquisition_Basis/Operating_Reserve" xmlDataType="string"/>
    </xmlCellPr>
  </singleXmlCell>
  <singleXmlCell id="1270" xr6:uid="{C40D02F2-2529-4A2D-B730-8DBD155820A6}" r="AA61" connectionId="1">
    <xmlCellPr id="1" xr6:uid="{00000000-0010-0000-E909-000001000000}" uniqueName="Social_Service_Reserves">
      <xmlPr mapId="1" xpath="/FinancialUpdate8609/FinancialUpdate8609_DevelopmentBudget/FinancialUpdate8609_Dev_Budget_Building5/FinancialUpdate8609_Dev_Budget_Building5_Acquisition_Basis/Social_Service_Reserves" xmlDataType="string"/>
    </xmlCellPr>
  </singleXmlCell>
  <singleXmlCell id="1271" xr6:uid="{CA4CC39A-14E1-4F58-A684-63DB7F3BCA9A}" r="AA62" connectionId="1">
    <xmlCellPr id="1" xr6:uid="{00000000-0010-0000-EB09-000001000000}" uniqueName="Reserve_Other_Description1">
      <xmlPr mapId="1" xpath="/FinancialUpdate8609/FinancialUpdate8609_DevelopmentBudget/FinancialUpdate8609_Dev_Budget_Building5/FinancialUpdate8609_Dev_Budget_Building5_Acquisition_Basis/Reserve_Other_Description1" xmlDataType="string"/>
    </xmlCellPr>
  </singleXmlCell>
  <singleXmlCell id="1272" xr6:uid="{786304E8-0760-4F5A-BBE5-C6C45C95EC49}" r="AC1" connectionId="1">
    <xmlCellPr id="1" xr6:uid="{00000000-0010-0000-ED09-000001000000}" uniqueName="ApplicationNumber">
      <xmlPr mapId="1" xpath="/FinancialUpdate8609/FinancialUpdate8609_DevelopmentBudget/FinancialUpdate8609_Dev_Budget_Building5/FinancialUpdate8609_Dev_Budget_Building5_Rehab_Basis/ApplicationNumber" xmlDataType="string"/>
    </xmlCellPr>
  </singleXmlCell>
  <singleXmlCell id="1273" xr6:uid="{EC95DF22-25C8-453C-9CC2-D817BBAF8788}" r="AC2" connectionId="1">
    <xmlCellPr id="1" xr6:uid="{00000000-0010-0000-EF09-000001000000}" uniqueName="BIN">
      <xmlPr mapId="1" xpath="/FinancialUpdate8609/FinancialUpdate8609_DevelopmentBudget/FinancialUpdate8609_Dev_Budget_Building5/FinancialUpdate8609_Dev_Budget_Building5_Rehab_Basis/BIN" xmlDataType="string"/>
    </xmlCellPr>
  </singleXmlCell>
  <singleXmlCell id="1274" xr6:uid="{4799E4CD-5754-443C-A6D2-119E5F0AB581}" r="AB7" connectionId="1">
    <xmlCellPr id="1" xr6:uid="{00000000-0010-0000-F109-000001000000}" uniqueName="Land_Acquisition">
      <xmlPr mapId="1" xpath="/FinancialUpdate8609/FinancialUpdate8609_DevelopmentBudget/FinancialUpdate8609_Dev_Budget_Building5/FinancialUpdate8609_Dev_Budget_Building5_Rehab_Basis/Land_Acquisition" xmlDataType="string"/>
    </xmlCellPr>
  </singleXmlCell>
  <singleXmlCell id="1275" xr6:uid="{E7A4498D-BCD2-4756-921D-E12E19388545}" r="AB8" connectionId="1">
    <xmlCellPr id="1" xr6:uid="{00000000-0010-0000-F309-000001000000}" uniqueName="Building_Acquisition">
      <xmlPr mapId="1" xpath="/FinancialUpdate8609/FinancialUpdate8609_DevelopmentBudget/FinancialUpdate8609_Dev_Budget_Building5/FinancialUpdate8609_Dev_Budget_Building5_Rehab_Basis/Building_Acquisition" xmlDataType="string"/>
    </xmlCellPr>
  </singleXmlCell>
  <singleXmlCell id="1276" xr6:uid="{24E91A36-642C-4DAB-B816-DBFB023A4101}" r="AB9" connectionId="1">
    <xmlCellPr id="1" xr6:uid="{00000000-0010-0000-F509-000001000000}" uniqueName="Contractor_Price">
      <xmlPr mapId="1" xpath="/FinancialUpdate8609/FinancialUpdate8609_DevelopmentBudget/FinancialUpdate8609_Dev_Budget_Building5/FinancialUpdate8609_Dev_Budget_Building5_Rehab_Basis/Contractor_Price" xmlDataType="string"/>
    </xmlCellPr>
  </singleXmlCell>
  <singleXmlCell id="1277" xr6:uid="{3E3C2E7B-4C9C-4699-B8E1-DF882D83A206}" r="AB10" connectionId="1">
    <xmlCellPr id="1" xr6:uid="{00000000-0010-0000-F709-000001000000}" uniqueName="Furnishings">
      <xmlPr mapId="1" xpath="/FinancialUpdate8609/FinancialUpdate8609_DevelopmentBudget/FinancialUpdate8609_Dev_Budget_Building5/FinancialUpdate8609_Dev_Budget_Building5_Rehab_Basis/Furnishings" xmlDataType="string"/>
    </xmlCellPr>
  </singleXmlCell>
  <singleXmlCell id="1278" xr6:uid="{90D9848E-3FAD-4719-975F-0D929CE4DAE9}" r="AB11" connectionId="1">
    <xmlCellPr id="1" xr6:uid="{00000000-0010-0000-F909-000001000000}" uniqueName="Hard_Cost_Other_Description1">
      <xmlPr mapId="1" xpath="/FinancialUpdate8609/FinancialUpdate8609_DevelopmentBudget/FinancialUpdate8609_Dev_Budget_Building5/FinancialUpdate8609_Dev_Budget_Building5_Rehab_Basis/Hard_Cost_Other_Description1" xmlDataType="string"/>
    </xmlCellPr>
  </singleXmlCell>
  <singleXmlCell id="1279" xr6:uid="{3AD95983-58FD-4573-84E8-A92501FE4750}" r="AB14" connectionId="1">
    <xmlCellPr id="1" xr6:uid="{00000000-0010-0000-FB09-000001000000}" uniqueName="Architect">
      <xmlPr mapId="1" xpath="/FinancialUpdate8609/FinancialUpdate8609_DevelopmentBudget/FinancialUpdate8609_Dev_Budget_Building5/FinancialUpdate8609_Dev_Budget_Building5_Rehab_Basis/Architect" xmlDataType="string"/>
    </xmlCellPr>
  </singleXmlCell>
  <singleXmlCell id="1280" xr6:uid="{A320FD1A-25B5-4CD8-8C0E-5B309A2FC201}" r="AB15" connectionId="1">
    <xmlCellPr id="1" xr6:uid="{00000000-0010-0000-FD09-000001000000}" uniqueName="Owners_Legal">
      <xmlPr mapId="1" xpath="/FinancialUpdate8609/FinancialUpdate8609_DevelopmentBudget/FinancialUpdate8609_Dev_Budget_Building5/FinancialUpdate8609_Dev_Budget_Building5_Rehab_Basis/Owners_Legal" xmlDataType="string"/>
    </xmlCellPr>
  </singleXmlCell>
  <singleXmlCell id="1281" xr6:uid="{1D27F477-568C-4CF7-A542-96776A1F44EB}" r="AB16" connectionId="1">
    <xmlCellPr id="1" xr6:uid="{00000000-0010-0000-FF09-000001000000}" uniqueName="Development_Consultant">
      <xmlPr mapId="1" xpath="/FinancialUpdate8609/FinancialUpdate8609_DevelopmentBudget/FinancialUpdate8609_Dev_Budget_Building5/FinancialUpdate8609_Dev_Budget_Building5_Rehab_Basis/Development_Consultant" xmlDataType="string"/>
    </xmlCellPr>
  </singleXmlCell>
  <singleXmlCell id="1282" xr6:uid="{814B056D-934A-4CD1-80C3-11EA3A543738}" r="AB17" connectionId="1">
    <xmlCellPr id="1" xr6:uid="{00000000-0010-0000-010A-000001000000}" uniqueName="J51_421a_421b_Filing_Fees">
      <xmlPr mapId="1" xpath="/FinancialUpdate8609/FinancialUpdate8609_DevelopmentBudget/FinancialUpdate8609_Dev_Budget_Building5/FinancialUpdate8609_Dev_Budget_Building5_Rehab_Basis/J51_421a_421b_Filing_Fees" xmlDataType="string"/>
    </xmlCellPr>
  </singleXmlCell>
  <singleXmlCell id="1283" xr6:uid="{7B74E45E-ADD6-493A-AB8D-58F30EFE9D98}" r="AB18" connectionId="1">
    <xmlCellPr id="1" xr6:uid="{00000000-0010-0000-030A-000001000000}" uniqueName="Construction_Interest">
      <xmlPr mapId="1" xpath="/FinancialUpdate8609/FinancialUpdate8609_DevelopmentBudget/FinancialUpdate8609_Dev_Budget_Building5/FinancialUpdate8609_Dev_Budget_Building5_Rehab_Basis/Construction_Interest" xmlDataType="string"/>
    </xmlCellPr>
  </singleXmlCell>
  <singleXmlCell id="1284" xr6:uid="{238ED5EA-1D3E-4610-8593-B12CE088D91A}" r="AB19" connectionId="1">
    <xmlCellPr id="1" xr6:uid="{00000000-0010-0000-050A-000001000000}" uniqueName="Real_Estate_Taxes">
      <xmlPr mapId="1" xpath="/FinancialUpdate8609/FinancialUpdate8609_DevelopmentBudget/FinancialUpdate8609_Dev_Budget_Building5/FinancialUpdate8609_Dev_Budget_Building5_Rehab_Basis/Real_Estate_Taxes" xmlDataType="string"/>
    </xmlCellPr>
  </singleXmlCell>
  <singleXmlCell id="1285" xr6:uid="{6FF51CC7-B669-4BDB-948F-BE7C095DEF42}" r="AB20" connectionId="1">
    <xmlCellPr id="1" xr6:uid="{00000000-0010-0000-070A-000001000000}" uniqueName="Water_Sewer">
      <xmlPr mapId="1" xpath="/FinancialUpdate8609/FinancialUpdate8609_DevelopmentBudget/FinancialUpdate8609_Dev_Budget_Building5/FinancialUpdate8609_Dev_Budget_Building5_Rehab_Basis/Water_Sewer" xmlDataType="string"/>
    </xmlCellPr>
  </singleXmlCell>
  <singleXmlCell id="1286" xr6:uid="{36C08494-C474-4BA0-8A26-90E21D4F13DF}" r="AB21" connectionId="1">
    <xmlCellPr id="1" xr6:uid="{00000000-0010-0000-090A-000001000000}" uniqueName="Title_Insurance">
      <xmlPr mapId="1" xpath="/FinancialUpdate8609/FinancialUpdate8609_DevelopmentBudget/FinancialUpdate8609_Dev_Budget_Building5/FinancialUpdate8609_Dev_Budget_Building5_Rehab_Basis/Title_Insurance" xmlDataType="string"/>
    </xmlCellPr>
  </singleXmlCell>
  <singleXmlCell id="1287" xr6:uid="{38039BCA-192B-427A-8FAF-9DBDCC8DB81D}" r="AB22" connectionId="1">
    <xmlCellPr id="1" xr6:uid="{00000000-0010-0000-0B0A-000001000000}" uniqueName="Constr_Insurance">
      <xmlPr mapId="1" xpath="/FinancialUpdate8609/FinancialUpdate8609_DevelopmentBudget/FinancialUpdate8609_Dev_Budget_Building5/FinancialUpdate8609_Dev_Budget_Building5_Rehab_Basis/Constr_Insurance" xmlDataType="string"/>
    </xmlCellPr>
  </singleXmlCell>
  <singleXmlCell id="1288" xr6:uid="{F65E5DC3-4A3C-4B4D-B1BA-D37B06894039}" r="AB23" connectionId="1">
    <xmlCellPr id="1" xr6:uid="{00000000-0010-0000-0D0A-000001000000}" uniqueName="License_Agreement_Insurance">
      <xmlPr mapId="1" xpath="/FinancialUpdate8609/FinancialUpdate8609_DevelopmentBudget/FinancialUpdate8609_Dev_Budget_Building5/FinancialUpdate8609_Dev_Budget_Building5_Rehab_Basis/License_Agreement_Insurance" xmlDataType="string"/>
    </xmlCellPr>
  </singleXmlCell>
  <singleXmlCell id="1289" xr6:uid="{8C74D710-C2CC-4356-89FB-C7C5C8999F93}" r="AB24" connectionId="1">
    <xmlCellPr id="1" xr6:uid="{00000000-0010-0000-0F0A-000001000000}" uniqueName="Leasing_Marketing_Expense">
      <xmlPr mapId="1" xpath="/FinancialUpdate8609/FinancialUpdate8609_DevelopmentBudget/FinancialUpdate8609_Dev_Budget_Building5/FinancialUpdate8609_Dev_Budget_Building5_Rehab_Basis/Leasing_Marketing_Expense" xmlDataType="string"/>
    </xmlCellPr>
  </singleXmlCell>
  <singleXmlCell id="1290" xr6:uid="{D6A00943-47FE-4B31-9A10-1B8EFDE16A33}" r="AB25" connectionId="1">
    <xmlCellPr id="1" xr6:uid="{00000000-0010-0000-110A-000001000000}" uniqueName="Lease_Up_Period_Expense">
      <xmlPr mapId="1" xpath="/FinancialUpdate8609/FinancialUpdate8609_DevelopmentBudget/FinancialUpdate8609_Dev_Budget_Building5/FinancialUpdate8609_Dev_Budget_Building5_Rehab_Basis/Lease_Up_Period_Expense" xmlDataType="string"/>
    </xmlCellPr>
  </singleXmlCell>
  <singleXmlCell id="1291" xr6:uid="{B34A465F-5AA6-44F5-8D25-93679FD04A09}" r="AB26" connectionId="1">
    <xmlCellPr id="1" xr6:uid="{00000000-0010-0000-130A-000001000000}" uniqueName="Working_Capital">
      <xmlPr mapId="1" xpath="/FinancialUpdate8609/FinancialUpdate8609_DevelopmentBudget/FinancialUpdate8609_Dev_Budget_Building5/FinancialUpdate8609_Dev_Budget_Building5_Rehab_Basis/Working_Capital" xmlDataType="string"/>
    </xmlCellPr>
  </singleXmlCell>
  <singleXmlCell id="1292" xr6:uid="{758DA3EC-3F84-49F5-8C30-811221E4B9F3}" r="AB27" connectionId="1">
    <xmlCellPr id="1" xr6:uid="{00000000-0010-0000-150A-000001000000}" uniqueName="Survey_Environmental_Reports">
      <xmlPr mapId="1" xpath="/FinancialUpdate8609/FinancialUpdate8609_DevelopmentBudget/FinancialUpdate8609_Dev_Budget_Building5/FinancialUpdate8609_Dev_Budget_Building5_Rehab_Basis/Survey_Environmental_Reports" xmlDataType="string"/>
    </xmlCellPr>
  </singleXmlCell>
  <singleXmlCell id="1293" xr6:uid="{074939CB-4456-44A9-9924-7B5161B85B61}" r="AB28" connectionId="1">
    <xmlCellPr id="1" xr6:uid="{00000000-0010-0000-170A-000001000000}" uniqueName="Loan_Commitment_Fees">
      <xmlPr mapId="1" xpath="/FinancialUpdate8609/FinancialUpdate8609_DevelopmentBudget/FinancialUpdate8609_Dev_Budget_Building5/FinancialUpdate8609_Dev_Budget_Building5_Rehab_Basis/Loan_Commitment_Fees" xmlDataType="string"/>
    </xmlCellPr>
  </singleXmlCell>
  <singleXmlCell id="1294" xr6:uid="{A7676E79-E4E8-455C-9A46-BEEDEF79ABFF}" r="AB29" connectionId="1">
    <xmlCellPr id="1" xr6:uid="{00000000-0010-0000-190A-000001000000}" uniqueName="Relocation">
      <xmlPr mapId="1" xpath="/FinancialUpdate8609/FinancialUpdate8609_DevelopmentBudget/FinancialUpdate8609_Dev_Budget_Building5/FinancialUpdate8609_Dev_Budget_Building5_Rehab_Basis/Relocation" xmlDataType="string"/>
    </xmlCellPr>
  </singleXmlCell>
  <singleXmlCell id="1295" xr6:uid="{1C91E6D6-BD94-43A0-BC13-ADE068DE7DE2}" r="AB30" connectionId="1">
    <xmlCellPr id="1" xr6:uid="{00000000-0010-0000-1B0A-000001000000}" uniqueName="NPHDFC_Administration_Fee">
      <xmlPr mapId="1" xpath="/FinancialUpdate8609/FinancialUpdate8609_DevelopmentBudget/FinancialUpdate8609_Dev_Budget_Building5/FinancialUpdate8609_Dev_Budget_Building5_Rehab_Basis/NPHDFC_Administration_Fee" xmlDataType="string"/>
    </xmlCellPr>
  </singleXmlCell>
  <singleXmlCell id="1296" xr6:uid="{159A76BA-6619-4B85-A2F1-9135651FCE21}" r="AB31" connectionId="1">
    <xmlCellPr id="1" xr6:uid="{00000000-0010-0000-1D0A-000001000000}" uniqueName="Project_Supervision">
      <xmlPr mapId="1" xpath="/FinancialUpdate8609/FinancialUpdate8609_DevelopmentBudget/FinancialUpdate8609_Dev_Budget_Building5/FinancialUpdate8609_Dev_Budget_Building5_Rehab_Basis/Project_Supervision" xmlDataType="string"/>
    </xmlCellPr>
  </singleXmlCell>
  <singleXmlCell id="1297" xr6:uid="{7FDF9DC2-93C6-45EF-AEE6-681554F55986}" r="AB32" connectionId="1">
    <xmlCellPr id="1" xr6:uid="{00000000-0010-0000-1F0A-000001000000}" uniqueName="Tax_Credit_Allocation_Fee">
      <xmlPr mapId="1" xpath="/FinancialUpdate8609/FinancialUpdate8609_DevelopmentBudget/FinancialUpdate8609_Dev_Budget_Building5/FinancialUpdate8609_Dev_Budget_Building5_Rehab_Basis/Tax_Credit_Allocation_Fee" xmlDataType="string"/>
    </xmlCellPr>
  </singleXmlCell>
  <singleXmlCell id="1298" xr6:uid="{EE49D303-8DE7-4845-AE55-F3B382571098}" r="AB33" connectionId="1">
    <xmlCellPr id="1" xr6:uid="{00000000-0010-0000-210A-000001000000}" uniqueName="Bond_Fees_Cost_of_Issuance_Fee">
      <xmlPr mapId="1" xpath="/FinancialUpdate8609/FinancialUpdate8609_DevelopmentBudget/FinancialUpdate8609_Dev_Budget_Building5/FinancialUpdate8609_Dev_Budget_Building5_Rehab_Basis/Bond_Fees_Cost_of_Issuance_Fee" xmlDataType="string"/>
    </xmlCellPr>
  </singleXmlCell>
  <singleXmlCell id="1299" xr6:uid="{8C15403D-D784-4F10-BD34-95153D0C2903}" r="AB34" connectionId="1">
    <xmlCellPr id="1" xr6:uid="{00000000-0010-0000-230A-000001000000}" uniqueName="Letter_of_Credit_Fee">
      <xmlPr mapId="1" xpath="/FinancialUpdate8609/FinancialUpdate8609_DevelopmentBudget/FinancialUpdate8609_Dev_Budget_Building5/FinancialUpdate8609_Dev_Budget_Building5_Rehab_Basis/Letter_of_Credit_Fee" xmlDataType="string"/>
    </xmlCellPr>
  </singleXmlCell>
  <singleXmlCell id="1300" xr6:uid="{3EA33349-5CB3-4CBE-8D33-0D13806A2C82}" r="AB35" connectionId="1">
    <xmlCellPr id="1" xr6:uid="{00000000-0010-0000-250A-000001000000}" uniqueName="Interest_Rate_Cap">
      <xmlPr mapId="1" xpath="/FinancialUpdate8609/FinancialUpdate8609_DevelopmentBudget/FinancialUpdate8609_Dev_Budget_Building5/FinancialUpdate8609_Dev_Budget_Building5_Rehab_Basis/Interest_Rate_Cap" xmlDataType="string"/>
    </xmlCellPr>
  </singleXmlCell>
  <singleXmlCell id="1301" xr6:uid="{E6E23800-4EEA-4BAD-A8BE-F4364610F76A}" r="AB36" connectionId="1">
    <xmlCellPr id="1" xr6:uid="{00000000-0010-0000-270A-000001000000}" uniqueName="Bank_Engineering_Fee">
      <xmlPr mapId="1" xpath="/FinancialUpdate8609/FinancialUpdate8609_DevelopmentBudget/FinancialUpdate8609_Dev_Budget_Building5/FinancialUpdate8609_Dev_Budget_Building5_Rehab_Basis/Bank_Engineering_Fee" xmlDataType="string"/>
    </xmlCellPr>
  </singleXmlCell>
  <singleXmlCell id="1302" xr6:uid="{D671420A-6EB8-418C-9FF5-B0266A23531F}" r="AB37" connectionId="1">
    <xmlCellPr id="1" xr6:uid="{00000000-0010-0000-290A-000001000000}" uniqueName="NYS_Transfer_Tax">
      <xmlPr mapId="1" xpath="/FinancialUpdate8609/FinancialUpdate8609_DevelopmentBudget/FinancialUpdate8609_Dev_Budget_Building5/FinancialUpdate8609_Dev_Budget_Building5_Rehab_Basis/NYS_Transfer_Tax" xmlDataType="string"/>
    </xmlCellPr>
  </singleXmlCell>
  <singleXmlCell id="1303" xr6:uid="{AC148FEF-5E4A-4A1D-93D3-953ED50DD43B}" r="AB38" connectionId="1">
    <xmlCellPr id="1" xr6:uid="{00000000-0010-0000-2B0A-000001000000}" uniqueName="Soft_Cost_Other_Description1">
      <xmlPr mapId="1" xpath="/FinancialUpdate8609/FinancialUpdate8609_DevelopmentBudget/FinancialUpdate8609_Dev_Budget_Building5/FinancialUpdate8609_Dev_Budget_Building5_Rehab_Basis/Soft_Cost_Other_Description1" xmlDataType="string"/>
    </xmlCellPr>
  </singleXmlCell>
  <singleXmlCell id="1304" xr6:uid="{EDF8E1A0-09E4-4B6E-84A3-031331479077}" r="AB39" connectionId="1">
    <xmlCellPr id="1" xr6:uid="{00000000-0010-0000-2D0A-000001000000}" uniqueName="Soft_Cost_Other_Description2">
      <xmlPr mapId="1" xpath="/FinancialUpdate8609/FinancialUpdate8609_DevelopmentBudget/FinancialUpdate8609_Dev_Budget_Building5/FinancialUpdate8609_Dev_Budget_Building5_Rehab_Basis/Soft_Cost_Other_Description2" xmlDataType="string"/>
    </xmlCellPr>
  </singleXmlCell>
  <singleXmlCell id="1305" xr6:uid="{AB052DFC-1DCA-4086-B8CA-143156CDABAE}" r="AB40" connectionId="1">
    <xmlCellPr id="1" xr6:uid="{00000000-0010-0000-2F0A-000001000000}" uniqueName="Soft_Cost_Other_Description3">
      <xmlPr mapId="1" xpath="/FinancialUpdate8609/FinancialUpdate8609_DevelopmentBudget/FinancialUpdate8609_Dev_Budget_Building5/FinancialUpdate8609_Dev_Budget_Building5_Rehab_Basis/Soft_Cost_Other_Description3" xmlDataType="string"/>
    </xmlCellPr>
  </singleXmlCell>
  <singleXmlCell id="1306" xr6:uid="{4E737BAE-3B4D-4F56-AA6E-25DE28DD5EA8}" r="AB41" connectionId="1">
    <xmlCellPr id="1" xr6:uid="{00000000-0010-0000-310A-000001000000}" uniqueName="Soft_Cost_Other_Description4">
      <xmlPr mapId="1" xpath="/FinancialUpdate8609/FinancialUpdate8609_DevelopmentBudget/FinancialUpdate8609_Dev_Budget_Building5/FinancialUpdate8609_Dev_Budget_Building5_Rehab_Basis/Soft_Cost_Other_Description4" xmlDataType="string"/>
    </xmlCellPr>
  </singleXmlCell>
  <singleXmlCell id="1307" xr6:uid="{70445185-3432-4474-8A09-E8A5E4FC0E3A}" r="AB44" connectionId="1">
    <xmlCellPr id="1" xr6:uid="{00000000-0010-0000-330A-000001000000}" uniqueName="Developer_Financing_or_Equity">
      <xmlPr mapId="1" xpath="/FinancialUpdate8609/FinancialUpdate8609_DevelopmentBudget/FinancialUpdate8609_Dev_Budget_Building5/FinancialUpdate8609_Dev_Budget_Building5_Rehab_Basis/Developer_Financing_or_Equity" xmlDataType="string"/>
    </xmlCellPr>
  </singleXmlCell>
  <singleXmlCell id="1308" xr6:uid="{61794479-CC03-41C8-8740-6B98FB0A703B}" r="AB45" connectionId="1">
    <xmlCellPr id="1" xr6:uid="{00000000-0010-0000-350A-000001000000}" uniqueName="Deferred_Developer_Fee">
      <xmlPr mapId="1" xpath="/FinancialUpdate8609/FinancialUpdate8609_DevelopmentBudget/FinancialUpdate8609_Dev_Budget_Building5/FinancialUpdate8609_Dev_Budget_Building5_Rehab_Basis/Deferred_Developer_Fee" xmlDataType="string"/>
    </xmlCellPr>
  </singleXmlCell>
  <singleXmlCell id="1309" xr6:uid="{68EA6BB0-9671-4B38-9189-DAE6E5234286}" r="AB48" connectionId="1">
    <xmlCellPr id="1" xr6:uid="{00000000-0010-0000-370A-000001000000}" uniqueName="Syndicator_Fee_and_Overhead">
      <xmlPr mapId="1" xpath="/FinancialUpdate8609/FinancialUpdate8609_DevelopmentBudget/FinancialUpdate8609_Dev_Budget_Building5/FinancialUpdate8609_Dev_Budget_Building5_Rehab_Basis/Syndicator_Fee_and_Overhead" xmlDataType="string"/>
    </xmlCellPr>
  </singleXmlCell>
  <singleXmlCell id="1310" xr6:uid="{8CE6D78C-0D79-410A-B5DF-4FC43058C142}" r="AB49" connectionId="1">
    <xmlCellPr id="1" xr6:uid="{00000000-0010-0000-390A-000001000000}" uniqueName="LP_Upper_Tier_Reserves">
      <xmlPr mapId="1" xpath="/FinancialUpdate8609/FinancialUpdate8609_DevelopmentBudget/FinancialUpdate8609_Dev_Budget_Building5/FinancialUpdate8609_Dev_Budget_Building5_Rehab_Basis/LP_Upper_Tier_Reserves" xmlDataType="string"/>
    </xmlCellPr>
  </singleXmlCell>
  <singleXmlCell id="1311" xr6:uid="{F3E01B7B-02A3-49F7-9422-4CFCD5C5074B}" r="AB50" connectionId="1">
    <xmlCellPr id="1" xr6:uid="{00000000-0010-0000-3B0A-000001000000}" uniqueName="Tax_Credit_Consultant">
      <xmlPr mapId="1" xpath="/FinancialUpdate8609/FinancialUpdate8609_DevelopmentBudget/FinancialUpdate8609_Dev_Budget_Building5/FinancialUpdate8609_Dev_Budget_Building5_Rehab_Basis/Tax_Credit_Consultant" xmlDataType="string"/>
    </xmlCellPr>
  </singleXmlCell>
  <singleXmlCell id="1312" xr6:uid="{92210CAD-5A92-4345-85A9-EFDE232D172B}" r="AB51" connectionId="1">
    <xmlCellPr id="1" xr6:uid="{00000000-0010-0000-3D0A-000001000000}" uniqueName="Tax_Opinion">
      <xmlPr mapId="1" xpath="/FinancialUpdate8609/FinancialUpdate8609_DevelopmentBudget/FinancialUpdate8609_Dev_Budget_Building5/FinancialUpdate8609_Dev_Budget_Building5_Rehab_Basis/Tax_Opinion" xmlDataType="string"/>
    </xmlCellPr>
  </singleXmlCell>
  <singleXmlCell id="1313" xr6:uid="{8D7FC0AD-2F22-4E10-9205-C0223C47FB68}" r="AB52" connectionId="1">
    <xmlCellPr id="1" xr6:uid="{00000000-0010-0000-3F0A-000001000000}" uniqueName="Accounting_Cost_Certification">
      <xmlPr mapId="1" xpath="/FinancialUpdate8609/FinancialUpdate8609_DevelopmentBudget/FinancialUpdate8609_Dev_Budget_Building5/FinancialUpdate8609_Dev_Budget_Building5_Rehab_Basis/Accounting_Cost_Certification" xmlDataType="string"/>
    </xmlCellPr>
  </singleXmlCell>
  <singleXmlCell id="1314" xr6:uid="{F8051376-0235-437F-9808-0EDE41A674D3}" r="AB53" connectionId="1">
    <xmlCellPr id="1" xr6:uid="{00000000-0010-0000-410A-000001000000}" uniqueName="Partnership_Management_Fee">
      <xmlPr mapId="1" xpath="/FinancialUpdate8609/FinancialUpdate8609_DevelopmentBudget/FinancialUpdate8609_Dev_Budget_Building5/FinancialUpdate8609_Dev_Budget_Building5_Rehab_Basis/Partnership_Management_Fee" xmlDataType="string"/>
    </xmlCellPr>
  </singleXmlCell>
  <singleXmlCell id="1315" xr6:uid="{EAD33C94-3686-4B07-9F39-7C66462BBB95}" r="AB54" connectionId="1">
    <xmlCellPr id="1" xr6:uid="{00000000-0010-0000-430A-000001000000}" uniqueName="Partnership_Publication">
      <xmlPr mapId="1" xpath="/FinancialUpdate8609/FinancialUpdate8609_DevelopmentBudget/FinancialUpdate8609_Dev_Budget_Building5/FinancialUpdate8609_Dev_Budget_Building5_Rehab_Basis/Partnership_Publication" xmlDataType="string"/>
    </xmlCellPr>
  </singleXmlCell>
  <singleXmlCell id="1316" xr6:uid="{F54BC802-C9D3-43D8-AA0D-B05267F8521C}" r="AB55" connectionId="1">
    <xmlCellPr id="1" xr6:uid="{00000000-0010-0000-450A-000001000000}" uniqueName="Bridge_Loan_Fees_and_Interest">
      <xmlPr mapId="1" xpath="/FinancialUpdate8609/FinancialUpdate8609_DevelopmentBudget/FinancialUpdate8609_Dev_Budget_Building5/FinancialUpdate8609_Dev_Budget_Building5_Rehab_Basis/Bridge_Loan_Fees_and_Interest" xmlDataType="string"/>
    </xmlCellPr>
  </singleXmlCell>
  <singleXmlCell id="1317" xr6:uid="{067FCDEE-72D6-4718-BA97-6FDF43A2B5F1}" r="AB56" connectionId="1">
    <xmlCellPr id="1" xr6:uid="{00000000-0010-0000-470A-000001000000}" uniqueName="Partnership_Organization_Legal">
      <xmlPr mapId="1" xpath="/FinancialUpdate8609/FinancialUpdate8609_DevelopmentBudget/FinancialUpdate8609_Dev_Budget_Building5/FinancialUpdate8609_Dev_Budget_Building5_Rehab_Basis/Partnership_Organization_Legal" xmlDataType="string"/>
    </xmlCellPr>
  </singleXmlCell>
  <singleXmlCell id="1318" xr6:uid="{97617943-0A84-4000-BC1B-699BBEF8BB3D}" r="AB57" connectionId="1">
    <xmlCellPr id="1" xr6:uid="{00000000-0010-0000-490A-000001000000}" uniqueName="Syndication_Expense_Other_Description1">
      <xmlPr mapId="1" xpath="/FinancialUpdate8609/FinancialUpdate8609_DevelopmentBudget/FinancialUpdate8609_Dev_Budget_Building5/FinancialUpdate8609_Dev_Budget_Building5_Rehab_Basis/Syndication_Expense_Other_Description1" xmlDataType="string"/>
    </xmlCellPr>
  </singleXmlCell>
  <singleXmlCell id="1319" xr6:uid="{C7399D69-8203-48F6-8E1F-51E4DBFD78EF}" r="AB60" connectionId="1">
    <xmlCellPr id="1" xr6:uid="{00000000-0010-0000-4B0A-000001000000}" uniqueName="Operating_Reserve">
      <xmlPr mapId="1" xpath="/FinancialUpdate8609/FinancialUpdate8609_DevelopmentBudget/FinancialUpdate8609_Dev_Budget_Building5/FinancialUpdate8609_Dev_Budget_Building5_Rehab_Basis/Operating_Reserve" xmlDataType="string"/>
    </xmlCellPr>
  </singleXmlCell>
  <singleXmlCell id="1320" xr6:uid="{00BA4688-DAB5-45C4-B268-8D4FE3F0EA8F}" r="AB61" connectionId="1">
    <xmlCellPr id="1" xr6:uid="{00000000-0010-0000-4D0A-000001000000}" uniqueName="Social_Service_Reserves">
      <xmlPr mapId="1" xpath="/FinancialUpdate8609/FinancialUpdate8609_DevelopmentBudget/FinancialUpdate8609_Dev_Budget_Building5/FinancialUpdate8609_Dev_Budget_Building5_Rehab_Basis/Social_Service_Reserves" xmlDataType="string"/>
    </xmlCellPr>
  </singleXmlCell>
  <singleXmlCell id="1321" xr6:uid="{82EB6B42-4AC7-4D51-BBC0-9F6C5E777250}" r="AB62" connectionId="1">
    <xmlCellPr id="1" xr6:uid="{00000000-0010-0000-4F0A-000001000000}" uniqueName="Reserve_Other_Description1">
      <xmlPr mapId="1" xpath="/FinancialUpdate8609/FinancialUpdate8609_DevelopmentBudget/FinancialUpdate8609_Dev_Budget_Building5/FinancialUpdate8609_Dev_Budget_Building5_Rehab_Basis/Reserve_Other_Description1" xmlDataType="string"/>
    </xmlCellPr>
  </singleXmlCell>
  <singleXmlCell id="1327" xr6:uid="{B17F9DA6-BD71-4C36-B4B1-8FA7AEEE8BEA}" r="AE1" connectionId="1">
    <xmlCellPr id="1" xr6:uid="{00000000-0010-0000-510A-000001000000}" uniqueName="ApplicationNumber">
      <xmlPr mapId="1" xpath="/FinancialUpdate8609/FinancialUpdate8609_DevelopmentBudget/FinancialUpdate8609_Dev_Budget_Building6/FinancialUpdate8609_Dev_Budget_Building6_Total_Costs/ApplicationNumber" xmlDataType="string"/>
    </xmlCellPr>
  </singleXmlCell>
  <singleXmlCell id="1328" xr6:uid="{D4E784A3-51A1-4854-82E2-8A71AC80585A}" r="AE2" connectionId="1">
    <xmlCellPr id="1" xr6:uid="{00000000-0010-0000-530A-000001000000}" uniqueName="BIN">
      <xmlPr mapId="1" xpath="/FinancialUpdate8609/FinancialUpdate8609_DevelopmentBudget/FinancialUpdate8609_Dev_Budget_Building6/FinancialUpdate8609_Dev_Budget_Building6_Total_Costs/BIN" xmlDataType="string"/>
    </xmlCellPr>
  </singleXmlCell>
  <singleXmlCell id="1329" xr6:uid="{EB087517-46EF-40EE-9B22-1BE84A93F373}" r="AD7" connectionId="1">
    <xmlCellPr id="1" xr6:uid="{00000000-0010-0000-550A-000001000000}" uniqueName="Land_Acquisition">
      <xmlPr mapId="1" xpath="/FinancialUpdate8609/FinancialUpdate8609_DevelopmentBudget/FinancialUpdate8609_Dev_Budget_Building6/FinancialUpdate8609_Dev_Budget_Building6_Total_Costs/Land_Acquisition" xmlDataType="string"/>
    </xmlCellPr>
  </singleXmlCell>
  <singleXmlCell id="1330" xr6:uid="{3A6C86EB-6D6B-4148-AC87-38A526B520E7}" r="AD8" connectionId="1">
    <xmlCellPr id="1" xr6:uid="{00000000-0010-0000-570A-000001000000}" uniqueName="Building_Acquisition">
      <xmlPr mapId="1" xpath="/FinancialUpdate8609/FinancialUpdate8609_DevelopmentBudget/FinancialUpdate8609_Dev_Budget_Building6/FinancialUpdate8609_Dev_Budget_Building6_Total_Costs/Building_Acquisition" xmlDataType="string"/>
    </xmlCellPr>
  </singleXmlCell>
  <singleXmlCell id="1332" xr6:uid="{18313F62-2872-4198-82D9-992C16D9F0A2}" r="AD9" connectionId="1">
    <xmlCellPr id="1" xr6:uid="{00000000-0010-0000-590A-000001000000}" uniqueName="Contractor_Price">
      <xmlPr mapId="1" xpath="/FinancialUpdate8609/FinancialUpdate8609_DevelopmentBudget/FinancialUpdate8609_Dev_Budget_Building6/FinancialUpdate8609_Dev_Budget_Building6_Total_Costs/Contractor_Price" xmlDataType="string"/>
    </xmlCellPr>
  </singleXmlCell>
  <singleXmlCell id="1333" xr6:uid="{8A165EB5-E731-4701-BCCC-7793C68917B7}" r="AD10" connectionId="1">
    <xmlCellPr id="1" xr6:uid="{00000000-0010-0000-5B0A-000001000000}" uniqueName="Furnishings">
      <xmlPr mapId="1" xpath="/FinancialUpdate8609/FinancialUpdate8609_DevelopmentBudget/FinancialUpdate8609_Dev_Budget_Building6/FinancialUpdate8609_Dev_Budget_Building6_Total_Costs/Furnishings" xmlDataType="string"/>
    </xmlCellPr>
  </singleXmlCell>
  <singleXmlCell id="1334" xr6:uid="{30F5F2A0-EEFB-42BC-B029-6B599C08833D}" r="AD11" connectionId="1">
    <xmlCellPr id="1" xr6:uid="{00000000-0010-0000-5D0A-000001000000}" uniqueName="Hard_Cost_Other_Description1">
      <xmlPr mapId="1" xpath="/FinancialUpdate8609/FinancialUpdate8609_DevelopmentBudget/FinancialUpdate8609_Dev_Budget_Building6/FinancialUpdate8609_Dev_Budget_Building6_Total_Costs/Hard_Cost_Other_Description1" xmlDataType="string"/>
    </xmlCellPr>
  </singleXmlCell>
  <singleXmlCell id="1335" xr6:uid="{2FDD894F-8C9A-4F15-98C2-D270F92B3359}" r="AD14" connectionId="1">
    <xmlCellPr id="1" xr6:uid="{00000000-0010-0000-5F0A-000001000000}" uniqueName="Architect">
      <xmlPr mapId="1" xpath="/FinancialUpdate8609/FinancialUpdate8609_DevelopmentBudget/FinancialUpdate8609_Dev_Budget_Building6/FinancialUpdate8609_Dev_Budget_Building6_Total_Costs/Architect" xmlDataType="string"/>
    </xmlCellPr>
  </singleXmlCell>
  <singleXmlCell id="1336" xr6:uid="{828A75FC-14C5-4E3A-BA51-8983C102C155}" r="AD15" connectionId="1">
    <xmlCellPr id="1" xr6:uid="{00000000-0010-0000-610A-000001000000}" uniqueName="Owners_Legal">
      <xmlPr mapId="1" xpath="/FinancialUpdate8609/FinancialUpdate8609_DevelopmentBudget/FinancialUpdate8609_Dev_Budget_Building6/FinancialUpdate8609_Dev_Budget_Building6_Total_Costs/Owners_Legal" xmlDataType="string"/>
    </xmlCellPr>
  </singleXmlCell>
  <singleXmlCell id="1337" xr6:uid="{2B6FD076-D65D-4A50-AC72-FDBB5762DBD9}" r="AD16" connectionId="1">
    <xmlCellPr id="1" xr6:uid="{00000000-0010-0000-630A-000001000000}" uniqueName="Development_Consultant">
      <xmlPr mapId="1" xpath="/FinancialUpdate8609/FinancialUpdate8609_DevelopmentBudget/FinancialUpdate8609_Dev_Budget_Building6/FinancialUpdate8609_Dev_Budget_Building6_Total_Costs/Development_Consultant" xmlDataType="string"/>
    </xmlCellPr>
  </singleXmlCell>
  <singleXmlCell id="1338" xr6:uid="{EA88E616-EA51-45A9-9D2D-FACF468AB141}" r="AD17" connectionId="1">
    <xmlCellPr id="1" xr6:uid="{00000000-0010-0000-650A-000001000000}" uniqueName="J51_421a_421b_Filing_Fees">
      <xmlPr mapId="1" xpath="/FinancialUpdate8609/FinancialUpdate8609_DevelopmentBudget/FinancialUpdate8609_Dev_Budget_Building6/FinancialUpdate8609_Dev_Budget_Building6_Total_Costs/J51_421a_421b_Filing_Fees" xmlDataType="string"/>
    </xmlCellPr>
  </singleXmlCell>
  <singleXmlCell id="1339" xr6:uid="{DFB49399-985C-427F-86D6-EDBF931CFF19}" r="AD18" connectionId="1">
    <xmlCellPr id="1" xr6:uid="{00000000-0010-0000-670A-000001000000}" uniqueName="Construction_Interest">
      <xmlPr mapId="1" xpath="/FinancialUpdate8609/FinancialUpdate8609_DevelopmentBudget/FinancialUpdate8609_Dev_Budget_Building6/FinancialUpdate8609_Dev_Budget_Building6_Total_Costs/Construction_Interest" xmlDataType="string"/>
    </xmlCellPr>
  </singleXmlCell>
  <singleXmlCell id="1340" xr6:uid="{CC6AF878-09D3-476E-873F-D65BF711DE42}" r="AD19" connectionId="1">
    <xmlCellPr id="1" xr6:uid="{00000000-0010-0000-690A-000001000000}" uniqueName="Real_Estate_Taxes">
      <xmlPr mapId="1" xpath="/FinancialUpdate8609/FinancialUpdate8609_DevelopmentBudget/FinancialUpdate8609_Dev_Budget_Building6/FinancialUpdate8609_Dev_Budget_Building6_Total_Costs/Real_Estate_Taxes" xmlDataType="string"/>
    </xmlCellPr>
  </singleXmlCell>
  <singleXmlCell id="1341" xr6:uid="{1401CA04-B757-4C12-9AA8-CC2C31B4BD0A}" r="AD20" connectionId="1">
    <xmlCellPr id="1" xr6:uid="{00000000-0010-0000-6B0A-000001000000}" uniqueName="Water_Sewer">
      <xmlPr mapId="1" xpath="/FinancialUpdate8609/FinancialUpdate8609_DevelopmentBudget/FinancialUpdate8609_Dev_Budget_Building6/FinancialUpdate8609_Dev_Budget_Building6_Total_Costs/Water_Sewer" xmlDataType="string"/>
    </xmlCellPr>
  </singleXmlCell>
  <singleXmlCell id="1342" xr6:uid="{0F1FD2D0-DDB3-4F71-9CBF-8E2EA32A91D6}" r="AD21" connectionId="1">
    <xmlCellPr id="1" xr6:uid="{00000000-0010-0000-6D0A-000001000000}" uniqueName="Title_Insurance">
      <xmlPr mapId="1" xpath="/FinancialUpdate8609/FinancialUpdate8609_DevelopmentBudget/FinancialUpdate8609_Dev_Budget_Building6/FinancialUpdate8609_Dev_Budget_Building6_Total_Costs/Title_Insurance" xmlDataType="string"/>
    </xmlCellPr>
  </singleXmlCell>
  <singleXmlCell id="1343" xr6:uid="{407E2196-5687-49D4-8AC2-FC559EC0AC61}" r="AD22" connectionId="1">
    <xmlCellPr id="1" xr6:uid="{00000000-0010-0000-6F0A-000001000000}" uniqueName="Constr_Insurance">
      <xmlPr mapId="1" xpath="/FinancialUpdate8609/FinancialUpdate8609_DevelopmentBudget/FinancialUpdate8609_Dev_Budget_Building6/FinancialUpdate8609_Dev_Budget_Building6_Total_Costs/Constr_Insurance" xmlDataType="string"/>
    </xmlCellPr>
  </singleXmlCell>
  <singleXmlCell id="1344" xr6:uid="{7FE43CA5-7154-44F3-9EBB-E5592F310D0D}" r="AD23" connectionId="1">
    <xmlCellPr id="1" xr6:uid="{00000000-0010-0000-710A-000001000000}" uniqueName="License_Agreement_Insurance">
      <xmlPr mapId="1" xpath="/FinancialUpdate8609/FinancialUpdate8609_DevelopmentBudget/FinancialUpdate8609_Dev_Budget_Building6/FinancialUpdate8609_Dev_Budget_Building6_Total_Costs/License_Agreement_Insurance" xmlDataType="string"/>
    </xmlCellPr>
  </singleXmlCell>
  <singleXmlCell id="1345" xr6:uid="{201E39F2-52A3-4CAC-839E-EB793EFA9AF2}" r="AD24" connectionId="1">
    <xmlCellPr id="1" xr6:uid="{00000000-0010-0000-730A-000001000000}" uniqueName="Leasing_Marketing_Expense">
      <xmlPr mapId="1" xpath="/FinancialUpdate8609/FinancialUpdate8609_DevelopmentBudget/FinancialUpdate8609_Dev_Budget_Building6/FinancialUpdate8609_Dev_Budget_Building6_Total_Costs/Leasing_Marketing_Expense" xmlDataType="string"/>
    </xmlCellPr>
  </singleXmlCell>
  <singleXmlCell id="1346" xr6:uid="{B496D236-9A89-4614-99D9-124A4C876AD7}" r="AD25" connectionId="1">
    <xmlCellPr id="1" xr6:uid="{00000000-0010-0000-750A-000001000000}" uniqueName="Lease_Up_Period_Expense">
      <xmlPr mapId="1" xpath="/FinancialUpdate8609/FinancialUpdate8609_DevelopmentBudget/FinancialUpdate8609_Dev_Budget_Building6/FinancialUpdate8609_Dev_Budget_Building6_Total_Costs/Lease_Up_Period_Expense" xmlDataType="string"/>
    </xmlCellPr>
  </singleXmlCell>
  <singleXmlCell id="1347" xr6:uid="{A4B5D7A9-6BFF-4705-813D-1F357E859B23}" r="AD26" connectionId="1">
    <xmlCellPr id="1" xr6:uid="{00000000-0010-0000-770A-000001000000}" uniqueName="Working_Capital">
      <xmlPr mapId="1" xpath="/FinancialUpdate8609/FinancialUpdate8609_DevelopmentBudget/FinancialUpdate8609_Dev_Budget_Building6/FinancialUpdate8609_Dev_Budget_Building6_Total_Costs/Working_Capital" xmlDataType="string"/>
    </xmlCellPr>
  </singleXmlCell>
  <singleXmlCell id="1348" xr6:uid="{63C049EE-0962-4E8A-939F-0B821D2B77A9}" r="AD27" connectionId="1">
    <xmlCellPr id="1" xr6:uid="{00000000-0010-0000-790A-000001000000}" uniqueName="Survey_Environmental_Reports">
      <xmlPr mapId="1" xpath="/FinancialUpdate8609/FinancialUpdate8609_DevelopmentBudget/FinancialUpdate8609_Dev_Budget_Building6/FinancialUpdate8609_Dev_Budget_Building6_Total_Costs/Survey_Environmental_Reports" xmlDataType="string"/>
    </xmlCellPr>
  </singleXmlCell>
  <singleXmlCell id="1349" xr6:uid="{6B3B1CE4-49EC-4B61-98CD-26F8000B1C92}" r="AD28" connectionId="1">
    <xmlCellPr id="1" xr6:uid="{00000000-0010-0000-7B0A-000001000000}" uniqueName="Loan_Commitment_Fees">
      <xmlPr mapId="1" xpath="/FinancialUpdate8609/FinancialUpdate8609_DevelopmentBudget/FinancialUpdate8609_Dev_Budget_Building6/FinancialUpdate8609_Dev_Budget_Building6_Total_Costs/Loan_Commitment_Fees" xmlDataType="string"/>
    </xmlCellPr>
  </singleXmlCell>
  <singleXmlCell id="1350" xr6:uid="{8DB134C8-9AFB-430A-8866-735017DFBE51}" r="AD29" connectionId="1">
    <xmlCellPr id="1" xr6:uid="{00000000-0010-0000-7D0A-000001000000}" uniqueName="Relocation">
      <xmlPr mapId="1" xpath="/FinancialUpdate8609/FinancialUpdate8609_DevelopmentBudget/FinancialUpdate8609_Dev_Budget_Building6/FinancialUpdate8609_Dev_Budget_Building6_Total_Costs/Relocation" xmlDataType="string"/>
    </xmlCellPr>
  </singleXmlCell>
  <singleXmlCell id="1351" xr6:uid="{C0B9E5CF-841E-44D5-A47D-0792E8EE07F4}" r="AD30" connectionId="1">
    <xmlCellPr id="1" xr6:uid="{00000000-0010-0000-7F0A-000001000000}" uniqueName="NPHDFC_Administration_Fee">
      <xmlPr mapId="1" xpath="/FinancialUpdate8609/FinancialUpdate8609_DevelopmentBudget/FinancialUpdate8609_Dev_Budget_Building6/FinancialUpdate8609_Dev_Budget_Building6_Total_Costs/NPHDFC_Administration_Fee" xmlDataType="string"/>
    </xmlCellPr>
  </singleXmlCell>
  <singleXmlCell id="1352" xr6:uid="{DE083058-2425-4E9E-B8C4-E0DF0CA299B8}" r="AD31" connectionId="1">
    <xmlCellPr id="1" xr6:uid="{00000000-0010-0000-810A-000001000000}" uniqueName="Project_Supervision">
      <xmlPr mapId="1" xpath="/FinancialUpdate8609/FinancialUpdate8609_DevelopmentBudget/FinancialUpdate8609_Dev_Budget_Building6/FinancialUpdate8609_Dev_Budget_Building6_Total_Costs/Project_Supervision" xmlDataType="string"/>
    </xmlCellPr>
  </singleXmlCell>
  <singleXmlCell id="1353" xr6:uid="{6CB23962-C0E4-4CA9-8D1B-571B4B884CE3}" r="AD32" connectionId="1">
    <xmlCellPr id="1" xr6:uid="{00000000-0010-0000-830A-000001000000}" uniqueName="Tax_Credit_Allocation_Fee">
      <xmlPr mapId="1" xpath="/FinancialUpdate8609/FinancialUpdate8609_DevelopmentBudget/FinancialUpdate8609_Dev_Budget_Building6/FinancialUpdate8609_Dev_Budget_Building6_Total_Costs/Tax_Credit_Allocation_Fee" xmlDataType="string"/>
    </xmlCellPr>
  </singleXmlCell>
  <singleXmlCell id="1354" xr6:uid="{D3CAC9B5-DF27-4DE3-BEBD-F0A74773630A}" r="AD33" connectionId="1">
    <xmlCellPr id="1" xr6:uid="{00000000-0010-0000-850A-000001000000}" uniqueName="Bond_Fees_Cost_of_Issuance_Fee">
      <xmlPr mapId="1" xpath="/FinancialUpdate8609/FinancialUpdate8609_DevelopmentBudget/FinancialUpdate8609_Dev_Budget_Building6/FinancialUpdate8609_Dev_Budget_Building6_Total_Costs/Bond_Fees_Cost_of_Issuance_Fee" xmlDataType="string"/>
    </xmlCellPr>
  </singleXmlCell>
  <singleXmlCell id="1355" xr6:uid="{61BCEEA9-5206-4158-970C-87262FDFF2BE}" r="AD34" connectionId="1">
    <xmlCellPr id="1" xr6:uid="{00000000-0010-0000-870A-000001000000}" uniqueName="Letter_of_Credit_Fee">
      <xmlPr mapId="1" xpath="/FinancialUpdate8609/FinancialUpdate8609_DevelopmentBudget/FinancialUpdate8609_Dev_Budget_Building6/FinancialUpdate8609_Dev_Budget_Building6_Total_Costs/Letter_of_Credit_Fee" xmlDataType="string"/>
    </xmlCellPr>
  </singleXmlCell>
  <singleXmlCell id="1356" xr6:uid="{A2075DE9-837C-47DA-816C-D6932DF83DD9}" r="AD35" connectionId="1">
    <xmlCellPr id="1" xr6:uid="{00000000-0010-0000-890A-000001000000}" uniqueName="Interest_Rate_Cap">
      <xmlPr mapId="1" xpath="/FinancialUpdate8609/FinancialUpdate8609_DevelopmentBudget/FinancialUpdate8609_Dev_Budget_Building6/FinancialUpdate8609_Dev_Budget_Building6_Total_Costs/Interest_Rate_Cap" xmlDataType="string"/>
    </xmlCellPr>
  </singleXmlCell>
  <singleXmlCell id="1357" xr6:uid="{DFC18322-46ED-4378-B822-CF6687042BF6}" r="AD36" connectionId="1">
    <xmlCellPr id="1" xr6:uid="{00000000-0010-0000-8B0A-000001000000}" uniqueName="Bank_Engineering_Fee">
      <xmlPr mapId="1" xpath="/FinancialUpdate8609/FinancialUpdate8609_DevelopmentBudget/FinancialUpdate8609_Dev_Budget_Building6/FinancialUpdate8609_Dev_Budget_Building6_Total_Costs/Bank_Engineering_Fee" xmlDataType="string"/>
    </xmlCellPr>
  </singleXmlCell>
  <singleXmlCell id="1358" xr6:uid="{7807479F-9ED8-4DAE-9CAD-BFE15C3D07CF}" r="AD37" connectionId="1">
    <xmlCellPr id="1" xr6:uid="{00000000-0010-0000-8D0A-000001000000}" uniqueName="NYS_Transfer_Tax">
      <xmlPr mapId="1" xpath="/FinancialUpdate8609/FinancialUpdate8609_DevelopmentBudget/FinancialUpdate8609_Dev_Budget_Building6/FinancialUpdate8609_Dev_Budget_Building6_Total_Costs/NYS_Transfer_Tax" xmlDataType="string"/>
    </xmlCellPr>
  </singleXmlCell>
  <singleXmlCell id="1359" xr6:uid="{421E5BBB-EC40-48ED-A7BA-C7BC9C944812}" r="AD38" connectionId="1">
    <xmlCellPr id="1" xr6:uid="{00000000-0010-0000-8F0A-000001000000}" uniqueName="Soft_Cost_Other_Description1">
      <xmlPr mapId="1" xpath="/FinancialUpdate8609/FinancialUpdate8609_DevelopmentBudget/FinancialUpdate8609_Dev_Budget_Building6/FinancialUpdate8609_Dev_Budget_Building6_Total_Costs/Soft_Cost_Other_Description1" xmlDataType="string"/>
    </xmlCellPr>
  </singleXmlCell>
  <singleXmlCell id="1360" xr6:uid="{E7B99232-C11E-4043-ACE2-2C9D9DDC4212}" r="AD39" connectionId="1">
    <xmlCellPr id="1" xr6:uid="{00000000-0010-0000-910A-000001000000}" uniqueName="Soft_Cost_Other_Description2">
      <xmlPr mapId="1" xpath="/FinancialUpdate8609/FinancialUpdate8609_DevelopmentBudget/FinancialUpdate8609_Dev_Budget_Building6/FinancialUpdate8609_Dev_Budget_Building6_Total_Costs/Soft_Cost_Other_Description2" xmlDataType="string"/>
    </xmlCellPr>
  </singleXmlCell>
  <singleXmlCell id="1361" xr6:uid="{4E8FDF98-C223-4799-8049-A2FFC04FB7F9}" r="AD40" connectionId="1">
    <xmlCellPr id="1" xr6:uid="{00000000-0010-0000-930A-000001000000}" uniqueName="Soft_Cost_Other_Description3">
      <xmlPr mapId="1" xpath="/FinancialUpdate8609/FinancialUpdate8609_DevelopmentBudget/FinancialUpdate8609_Dev_Budget_Building6/FinancialUpdate8609_Dev_Budget_Building6_Total_Costs/Soft_Cost_Other_Description3" xmlDataType="string"/>
    </xmlCellPr>
  </singleXmlCell>
  <singleXmlCell id="1362" xr6:uid="{584FC11B-BF30-4D44-A5E6-181825AD1800}" r="AD41" connectionId="1">
    <xmlCellPr id="1" xr6:uid="{00000000-0010-0000-950A-000001000000}" uniqueName="Soft_Cost_Other_Description4">
      <xmlPr mapId="1" xpath="/FinancialUpdate8609/FinancialUpdate8609_DevelopmentBudget/FinancialUpdate8609_Dev_Budget_Building6/FinancialUpdate8609_Dev_Budget_Building6_Total_Costs/Soft_Cost_Other_Description4" xmlDataType="string"/>
    </xmlCellPr>
  </singleXmlCell>
  <singleXmlCell id="1363" xr6:uid="{9A9EA85D-1CC5-48C3-9F4B-1C5EBFB2BBC3}" r="AD44" connectionId="1">
    <xmlCellPr id="1" xr6:uid="{00000000-0010-0000-970A-000001000000}" uniqueName="Developer_Financing_or_Equity">
      <xmlPr mapId="1" xpath="/FinancialUpdate8609/FinancialUpdate8609_DevelopmentBudget/FinancialUpdate8609_Dev_Budget_Building6/FinancialUpdate8609_Dev_Budget_Building6_Total_Costs/Developer_Financing_or_Equity" xmlDataType="string"/>
    </xmlCellPr>
  </singleXmlCell>
  <singleXmlCell id="1364" xr6:uid="{9BCAEE58-D87B-444E-8EE2-474CA3950D04}" r="AD45" connectionId="1">
    <xmlCellPr id="1" xr6:uid="{00000000-0010-0000-990A-000001000000}" uniqueName="Deferred_Developer_Fee">
      <xmlPr mapId="1" xpath="/FinancialUpdate8609/FinancialUpdate8609_DevelopmentBudget/FinancialUpdate8609_Dev_Budget_Building6/FinancialUpdate8609_Dev_Budget_Building6_Total_Costs/Deferred_Developer_Fee" xmlDataType="string"/>
    </xmlCellPr>
  </singleXmlCell>
  <singleXmlCell id="1365" xr6:uid="{12410ABE-CA27-4C0E-8CC7-F7779BAC2C85}" r="AD48" connectionId="1">
    <xmlCellPr id="1" xr6:uid="{00000000-0010-0000-9B0A-000001000000}" uniqueName="Syndicator_Fee_and_Overhead">
      <xmlPr mapId="1" xpath="/FinancialUpdate8609/FinancialUpdate8609_DevelopmentBudget/FinancialUpdate8609_Dev_Budget_Building6/FinancialUpdate8609_Dev_Budget_Building6_Total_Costs/Syndicator_Fee_and_Overhead" xmlDataType="string"/>
    </xmlCellPr>
  </singleXmlCell>
  <singleXmlCell id="1366" xr6:uid="{BD632EE1-5F33-471E-891E-F9EA319A7F58}" r="AD49" connectionId="1">
    <xmlCellPr id="1" xr6:uid="{00000000-0010-0000-9D0A-000001000000}" uniqueName="LP_Upper_Tier_Reserves">
      <xmlPr mapId="1" xpath="/FinancialUpdate8609/FinancialUpdate8609_DevelopmentBudget/FinancialUpdate8609_Dev_Budget_Building6/FinancialUpdate8609_Dev_Budget_Building6_Total_Costs/LP_Upper_Tier_Reserves" xmlDataType="string"/>
    </xmlCellPr>
  </singleXmlCell>
  <singleXmlCell id="1367" xr6:uid="{79168478-D944-49F2-9ABD-0704C3CF9BFE}" r="AD50" connectionId="1">
    <xmlCellPr id="1" xr6:uid="{00000000-0010-0000-9F0A-000001000000}" uniqueName="Tax_Credit_Consultant">
      <xmlPr mapId="1" xpath="/FinancialUpdate8609/FinancialUpdate8609_DevelopmentBudget/FinancialUpdate8609_Dev_Budget_Building6/FinancialUpdate8609_Dev_Budget_Building6_Total_Costs/Tax_Credit_Consultant" xmlDataType="string"/>
    </xmlCellPr>
  </singleXmlCell>
  <singleXmlCell id="1368" xr6:uid="{41FB03B1-FF4D-4928-8B2E-F168C986E372}" r="AD51" connectionId="1">
    <xmlCellPr id="1" xr6:uid="{00000000-0010-0000-A10A-000001000000}" uniqueName="Tax_Opinion">
      <xmlPr mapId="1" xpath="/FinancialUpdate8609/FinancialUpdate8609_DevelopmentBudget/FinancialUpdate8609_Dev_Budget_Building6/FinancialUpdate8609_Dev_Budget_Building6_Total_Costs/Tax_Opinion" xmlDataType="string"/>
    </xmlCellPr>
  </singleXmlCell>
  <singleXmlCell id="1369" xr6:uid="{2BBF31BE-DAA4-4975-BEC0-889EEACE31B6}" r="AD52" connectionId="1">
    <xmlCellPr id="1" xr6:uid="{00000000-0010-0000-A30A-000001000000}" uniqueName="Accounting_Cost_Certification">
      <xmlPr mapId="1" xpath="/FinancialUpdate8609/FinancialUpdate8609_DevelopmentBudget/FinancialUpdate8609_Dev_Budget_Building6/FinancialUpdate8609_Dev_Budget_Building6_Total_Costs/Accounting_Cost_Certification" xmlDataType="string"/>
    </xmlCellPr>
  </singleXmlCell>
  <singleXmlCell id="1370" xr6:uid="{1627735A-4414-4499-8A17-AF87DDCE2816}" r="AD53" connectionId="1">
    <xmlCellPr id="1" xr6:uid="{00000000-0010-0000-A50A-000001000000}" uniqueName="Partnership_Management_Fee">
      <xmlPr mapId="1" xpath="/FinancialUpdate8609/FinancialUpdate8609_DevelopmentBudget/FinancialUpdate8609_Dev_Budget_Building6/FinancialUpdate8609_Dev_Budget_Building6_Total_Costs/Partnership_Management_Fee" xmlDataType="string"/>
    </xmlCellPr>
  </singleXmlCell>
  <singleXmlCell id="1371" xr6:uid="{B01AB31E-4064-4525-9649-C65639F64815}" r="AD54" connectionId="1">
    <xmlCellPr id="1" xr6:uid="{00000000-0010-0000-A70A-000001000000}" uniqueName="Partnership_Publication">
      <xmlPr mapId="1" xpath="/FinancialUpdate8609/FinancialUpdate8609_DevelopmentBudget/FinancialUpdate8609_Dev_Budget_Building6/FinancialUpdate8609_Dev_Budget_Building6_Total_Costs/Partnership_Publication" xmlDataType="string"/>
    </xmlCellPr>
  </singleXmlCell>
  <singleXmlCell id="1372" xr6:uid="{C630C319-DC76-4476-A75E-89038C2CA693}" r="AD55" connectionId="1">
    <xmlCellPr id="1" xr6:uid="{00000000-0010-0000-A90A-000001000000}" uniqueName="Bridge_Loan_Fees_and_Interest">
      <xmlPr mapId="1" xpath="/FinancialUpdate8609/FinancialUpdate8609_DevelopmentBudget/FinancialUpdate8609_Dev_Budget_Building6/FinancialUpdate8609_Dev_Budget_Building6_Total_Costs/Bridge_Loan_Fees_and_Interest" xmlDataType="string"/>
    </xmlCellPr>
  </singleXmlCell>
  <singleXmlCell id="1373" xr6:uid="{48DD845E-FD53-4D73-9F05-0B5BAA8EC962}" r="AD56" connectionId="1">
    <xmlCellPr id="1" xr6:uid="{00000000-0010-0000-AB0A-000001000000}" uniqueName="Partnership_Organization_Legal">
      <xmlPr mapId="1" xpath="/FinancialUpdate8609/FinancialUpdate8609_DevelopmentBudget/FinancialUpdate8609_Dev_Budget_Building6/FinancialUpdate8609_Dev_Budget_Building6_Total_Costs/Partnership_Organization_Legal" xmlDataType="string"/>
    </xmlCellPr>
  </singleXmlCell>
  <singleXmlCell id="1374" xr6:uid="{D512A3B0-A264-4822-B11E-A8E13B0E7FCC}" r="AD57" connectionId="1">
    <xmlCellPr id="1" xr6:uid="{00000000-0010-0000-AD0A-000001000000}" uniqueName="Syndication_Expense_Other_Description1">
      <xmlPr mapId="1" xpath="/FinancialUpdate8609/FinancialUpdate8609_DevelopmentBudget/FinancialUpdate8609_Dev_Budget_Building6/FinancialUpdate8609_Dev_Budget_Building6_Total_Costs/Syndication_Expense_Other_Description1" xmlDataType="string"/>
    </xmlCellPr>
  </singleXmlCell>
  <singleXmlCell id="1375" xr6:uid="{5A86CF15-C1BA-46DF-9000-C1077AD861F9}" r="AD60" connectionId="1">
    <xmlCellPr id="1" xr6:uid="{00000000-0010-0000-AF0A-000001000000}" uniqueName="Operating_Reserve">
      <xmlPr mapId="1" xpath="/FinancialUpdate8609/FinancialUpdate8609_DevelopmentBudget/FinancialUpdate8609_Dev_Budget_Building6/FinancialUpdate8609_Dev_Budget_Building6_Total_Costs/Operating_Reserve" xmlDataType="string"/>
    </xmlCellPr>
  </singleXmlCell>
  <singleXmlCell id="1376" xr6:uid="{4689CDD3-CCAB-4C88-812C-3C39AAE97105}" r="AD61" connectionId="1">
    <xmlCellPr id="1" xr6:uid="{00000000-0010-0000-B10A-000001000000}" uniqueName="Social_Service_Reserves">
      <xmlPr mapId="1" xpath="/FinancialUpdate8609/FinancialUpdate8609_DevelopmentBudget/FinancialUpdate8609_Dev_Budget_Building6/FinancialUpdate8609_Dev_Budget_Building6_Total_Costs/Social_Service_Reserves" xmlDataType="string"/>
    </xmlCellPr>
  </singleXmlCell>
  <singleXmlCell id="1377" xr6:uid="{A05074C1-7C67-484D-9D02-E2CFDC406531}" r="AD62" connectionId="1">
    <xmlCellPr id="1" xr6:uid="{00000000-0010-0000-B30A-000001000000}" uniqueName="Reserve_Other_Description1">
      <xmlPr mapId="1" xpath="/FinancialUpdate8609/FinancialUpdate8609_DevelopmentBudget/FinancialUpdate8609_Dev_Budget_Building6/FinancialUpdate8609_Dev_Budget_Building6_Total_Costs/Reserve_Other_Description1" xmlDataType="string"/>
    </xmlCellPr>
  </singleXmlCell>
  <singleXmlCell id="1378" xr6:uid="{6357FE59-2980-4022-8205-0D568426856D}" r="AF1" connectionId="1">
    <xmlCellPr id="1" xr6:uid="{00000000-0010-0000-B50A-000001000000}" uniqueName="ApplicationNumber">
      <xmlPr mapId="1" xpath="/FinancialUpdate8609/FinancialUpdate8609_DevelopmentBudget/FinancialUpdate8609_Dev_Budget_Building6/FinancialUpdate8609_Dev_Budget_Building6_Acquisition_Basis/ApplicationNumber" xmlDataType="string"/>
    </xmlCellPr>
  </singleXmlCell>
  <singleXmlCell id="1379" xr6:uid="{E917BA8D-5A9F-4F03-9A99-2DD45185C9AD}" r="AF2" connectionId="1">
    <xmlCellPr id="1" xr6:uid="{00000000-0010-0000-B70A-000001000000}" uniqueName="BIN">
      <xmlPr mapId="1" xpath="/FinancialUpdate8609/FinancialUpdate8609_DevelopmentBudget/FinancialUpdate8609_Dev_Budget_Building6/FinancialUpdate8609_Dev_Budget_Building6_Acquisition_Basis/BIN" xmlDataType="string"/>
    </xmlCellPr>
  </singleXmlCell>
  <singleXmlCell id="1380" xr6:uid="{61D04657-8FA4-4158-B689-F1B0D3B8B715}" r="AE7" connectionId="1">
    <xmlCellPr id="1" xr6:uid="{00000000-0010-0000-B90A-000001000000}" uniqueName="Land_Acquisition">
      <xmlPr mapId="1" xpath="/FinancialUpdate8609/FinancialUpdate8609_DevelopmentBudget/FinancialUpdate8609_Dev_Budget_Building6/FinancialUpdate8609_Dev_Budget_Building6_Acquisition_Basis/Land_Acquisition" xmlDataType="string"/>
    </xmlCellPr>
  </singleXmlCell>
  <singleXmlCell id="1381" xr6:uid="{4BC15B42-15B3-4412-91A1-EAAFE8319860}" r="AE8" connectionId="1">
    <xmlCellPr id="1" xr6:uid="{00000000-0010-0000-BB0A-000001000000}" uniqueName="Building_Acquisition">
      <xmlPr mapId="1" xpath="/FinancialUpdate8609/FinancialUpdate8609_DevelopmentBudget/FinancialUpdate8609_Dev_Budget_Building6/FinancialUpdate8609_Dev_Budget_Building6_Acquisition_Basis/Building_Acquisition" xmlDataType="string"/>
    </xmlCellPr>
  </singleXmlCell>
  <singleXmlCell id="1382" xr6:uid="{6029E7C0-A51F-4F5F-BB41-1FDE2A85436B}" r="AE9" connectionId="1">
    <xmlCellPr id="1" xr6:uid="{00000000-0010-0000-BD0A-000001000000}" uniqueName="Contractor_Price">
      <xmlPr mapId="1" xpath="/FinancialUpdate8609/FinancialUpdate8609_DevelopmentBudget/FinancialUpdate8609_Dev_Budget_Building6/FinancialUpdate8609_Dev_Budget_Building6_Acquisition_Basis/Contractor_Price" xmlDataType="string"/>
    </xmlCellPr>
  </singleXmlCell>
  <singleXmlCell id="1383" xr6:uid="{AE55856C-9028-4154-A189-5B3990C584BC}" r="AE10" connectionId="1">
    <xmlCellPr id="1" xr6:uid="{00000000-0010-0000-BF0A-000001000000}" uniqueName="Furnishings">
      <xmlPr mapId="1" xpath="/FinancialUpdate8609/FinancialUpdate8609_DevelopmentBudget/FinancialUpdate8609_Dev_Budget_Building6/FinancialUpdate8609_Dev_Budget_Building6_Acquisition_Basis/Furnishings" xmlDataType="string"/>
    </xmlCellPr>
  </singleXmlCell>
  <singleXmlCell id="1384" xr6:uid="{7E6E176D-0C03-4991-8408-2FF73C4A0C42}" r="AE11" connectionId="1">
    <xmlCellPr id="1" xr6:uid="{00000000-0010-0000-C10A-000001000000}" uniqueName="Hard_Cost_Other_Description1">
      <xmlPr mapId="1" xpath="/FinancialUpdate8609/FinancialUpdate8609_DevelopmentBudget/FinancialUpdate8609_Dev_Budget_Building6/FinancialUpdate8609_Dev_Budget_Building6_Acquisition_Basis/Hard_Cost_Other_Description1" xmlDataType="string"/>
    </xmlCellPr>
  </singleXmlCell>
  <singleXmlCell id="1385" xr6:uid="{8F8E43FF-905D-49D1-9B27-8163805E6EBB}" r="AE14" connectionId="1">
    <xmlCellPr id="1" xr6:uid="{00000000-0010-0000-C30A-000001000000}" uniqueName="Architect">
      <xmlPr mapId="1" xpath="/FinancialUpdate8609/FinancialUpdate8609_DevelopmentBudget/FinancialUpdate8609_Dev_Budget_Building6/FinancialUpdate8609_Dev_Budget_Building6_Acquisition_Basis/Architect" xmlDataType="string"/>
    </xmlCellPr>
  </singleXmlCell>
  <singleXmlCell id="1386" xr6:uid="{9E8710FD-F724-44D6-B295-B0053ED856B1}" r="AE15" connectionId="1">
    <xmlCellPr id="1" xr6:uid="{00000000-0010-0000-C50A-000001000000}" uniqueName="Owners_Legal">
      <xmlPr mapId="1" xpath="/FinancialUpdate8609/FinancialUpdate8609_DevelopmentBudget/FinancialUpdate8609_Dev_Budget_Building6/FinancialUpdate8609_Dev_Budget_Building6_Acquisition_Basis/Owners_Legal" xmlDataType="string"/>
    </xmlCellPr>
  </singleXmlCell>
  <singleXmlCell id="1387" xr6:uid="{5DA76F68-2503-46B1-9038-892C1140BA69}" r="AE16" connectionId="1">
    <xmlCellPr id="1" xr6:uid="{00000000-0010-0000-C70A-000001000000}" uniqueName="Development_Consultant">
      <xmlPr mapId="1" xpath="/FinancialUpdate8609/FinancialUpdate8609_DevelopmentBudget/FinancialUpdate8609_Dev_Budget_Building6/FinancialUpdate8609_Dev_Budget_Building6_Acquisition_Basis/Development_Consultant" xmlDataType="string"/>
    </xmlCellPr>
  </singleXmlCell>
  <singleXmlCell id="1388" xr6:uid="{5882B948-82B0-4B42-88E5-9F454B647B88}" r="AE17" connectionId="1">
    <xmlCellPr id="1" xr6:uid="{00000000-0010-0000-C90A-000001000000}" uniqueName="J51_421a_421b_Filing_Fees">
      <xmlPr mapId="1" xpath="/FinancialUpdate8609/FinancialUpdate8609_DevelopmentBudget/FinancialUpdate8609_Dev_Budget_Building6/FinancialUpdate8609_Dev_Budget_Building6_Acquisition_Basis/J51_421a_421b_Filing_Fees" xmlDataType="string"/>
    </xmlCellPr>
  </singleXmlCell>
  <singleXmlCell id="1389" xr6:uid="{C1501B52-6EF7-4C7E-B0DD-B9CA5D7E3D2B}" r="AE18" connectionId="1">
    <xmlCellPr id="1" xr6:uid="{00000000-0010-0000-CB0A-000001000000}" uniqueName="Construction_Interest">
      <xmlPr mapId="1" xpath="/FinancialUpdate8609/FinancialUpdate8609_DevelopmentBudget/FinancialUpdate8609_Dev_Budget_Building6/FinancialUpdate8609_Dev_Budget_Building6_Acquisition_Basis/Construction_Interest" xmlDataType="string"/>
    </xmlCellPr>
  </singleXmlCell>
  <singleXmlCell id="1390" xr6:uid="{2667B1DD-E5C5-412A-B948-F36EAD774C7E}" r="AE19" connectionId="1">
    <xmlCellPr id="1" xr6:uid="{00000000-0010-0000-CD0A-000001000000}" uniqueName="Real_Estate_Taxes">
      <xmlPr mapId="1" xpath="/FinancialUpdate8609/FinancialUpdate8609_DevelopmentBudget/FinancialUpdate8609_Dev_Budget_Building6/FinancialUpdate8609_Dev_Budget_Building6_Acquisition_Basis/Real_Estate_Taxes" xmlDataType="string"/>
    </xmlCellPr>
  </singleXmlCell>
  <singleXmlCell id="1391" xr6:uid="{91F5E42D-2E8E-4CC1-A598-AAC11D95623D}" r="AE20" connectionId="1">
    <xmlCellPr id="1" xr6:uid="{00000000-0010-0000-CF0A-000001000000}" uniqueName="Water_Sewer">
      <xmlPr mapId="1" xpath="/FinancialUpdate8609/FinancialUpdate8609_DevelopmentBudget/FinancialUpdate8609_Dev_Budget_Building6/FinancialUpdate8609_Dev_Budget_Building6_Acquisition_Basis/Water_Sewer" xmlDataType="string"/>
    </xmlCellPr>
  </singleXmlCell>
  <singleXmlCell id="1392" xr6:uid="{7FE8F741-E156-422D-B042-3EB8A38EA153}" r="AE21" connectionId="1">
    <xmlCellPr id="1" xr6:uid="{00000000-0010-0000-D10A-000001000000}" uniqueName="Title_Insurance">
      <xmlPr mapId="1" xpath="/FinancialUpdate8609/FinancialUpdate8609_DevelopmentBudget/FinancialUpdate8609_Dev_Budget_Building6/FinancialUpdate8609_Dev_Budget_Building6_Acquisition_Basis/Title_Insurance" xmlDataType="string"/>
    </xmlCellPr>
  </singleXmlCell>
  <singleXmlCell id="1393" xr6:uid="{F6D0EF13-2CB3-4882-BAAA-533D6E11EE6A}" r="AE22" connectionId="1">
    <xmlCellPr id="1" xr6:uid="{00000000-0010-0000-D30A-000001000000}" uniqueName="Constr_Insurance">
      <xmlPr mapId="1" xpath="/FinancialUpdate8609/FinancialUpdate8609_DevelopmentBudget/FinancialUpdate8609_Dev_Budget_Building6/FinancialUpdate8609_Dev_Budget_Building6_Acquisition_Basis/Constr_Insurance" xmlDataType="string"/>
    </xmlCellPr>
  </singleXmlCell>
  <singleXmlCell id="1394" xr6:uid="{17ECD84F-4461-4210-AAC1-18E2687000B4}" r="AE23" connectionId="1">
    <xmlCellPr id="1" xr6:uid="{00000000-0010-0000-D50A-000001000000}" uniqueName="License_Agreement_Insurance">
      <xmlPr mapId="1" xpath="/FinancialUpdate8609/FinancialUpdate8609_DevelopmentBudget/FinancialUpdate8609_Dev_Budget_Building6/FinancialUpdate8609_Dev_Budget_Building6_Acquisition_Basis/License_Agreement_Insurance" xmlDataType="string"/>
    </xmlCellPr>
  </singleXmlCell>
  <singleXmlCell id="1395" xr6:uid="{3F573CBA-63BF-42F4-9136-0D1781F1D856}" r="AE24" connectionId="1">
    <xmlCellPr id="1" xr6:uid="{00000000-0010-0000-D70A-000001000000}" uniqueName="Leasing_Marketing_Expense">
      <xmlPr mapId="1" xpath="/FinancialUpdate8609/FinancialUpdate8609_DevelopmentBudget/FinancialUpdate8609_Dev_Budget_Building6/FinancialUpdate8609_Dev_Budget_Building6_Acquisition_Basis/Leasing_Marketing_Expense" xmlDataType="string"/>
    </xmlCellPr>
  </singleXmlCell>
  <singleXmlCell id="1396" xr6:uid="{2EBE3D11-BA70-48BD-8E59-032D9E1B8763}" r="AE25" connectionId="1">
    <xmlCellPr id="1" xr6:uid="{00000000-0010-0000-D90A-000001000000}" uniqueName="Lease_Up_Period_Expense">
      <xmlPr mapId="1" xpath="/FinancialUpdate8609/FinancialUpdate8609_DevelopmentBudget/FinancialUpdate8609_Dev_Budget_Building6/FinancialUpdate8609_Dev_Budget_Building6_Acquisition_Basis/Lease_Up_Period_Expense" xmlDataType="string"/>
    </xmlCellPr>
  </singleXmlCell>
  <singleXmlCell id="1397" xr6:uid="{53081C88-9E78-4F45-B01E-C07ABAF53199}" r="AE26" connectionId="1">
    <xmlCellPr id="1" xr6:uid="{00000000-0010-0000-DB0A-000001000000}" uniqueName="Working_Capital">
      <xmlPr mapId="1" xpath="/FinancialUpdate8609/FinancialUpdate8609_DevelopmentBudget/FinancialUpdate8609_Dev_Budget_Building6/FinancialUpdate8609_Dev_Budget_Building6_Acquisition_Basis/Working_Capital" xmlDataType="string"/>
    </xmlCellPr>
  </singleXmlCell>
  <singleXmlCell id="1398" xr6:uid="{2FF929C9-B488-4F02-832D-E7701EA0F1EC}" r="AE27" connectionId="1">
    <xmlCellPr id="1" xr6:uid="{00000000-0010-0000-DD0A-000001000000}" uniqueName="Survey_Environmental_Reports">
      <xmlPr mapId="1" xpath="/FinancialUpdate8609/FinancialUpdate8609_DevelopmentBudget/FinancialUpdate8609_Dev_Budget_Building6/FinancialUpdate8609_Dev_Budget_Building6_Acquisition_Basis/Survey_Environmental_Reports" xmlDataType="string"/>
    </xmlCellPr>
  </singleXmlCell>
  <singleXmlCell id="1399" xr6:uid="{993919FC-C3D3-4448-8371-4E828141EE71}" r="AE28" connectionId="1">
    <xmlCellPr id="1" xr6:uid="{00000000-0010-0000-DF0A-000001000000}" uniqueName="Loan_Commitment_Fees">
      <xmlPr mapId="1" xpath="/FinancialUpdate8609/FinancialUpdate8609_DevelopmentBudget/FinancialUpdate8609_Dev_Budget_Building6/FinancialUpdate8609_Dev_Budget_Building6_Acquisition_Basis/Loan_Commitment_Fees" xmlDataType="string"/>
    </xmlCellPr>
  </singleXmlCell>
  <singleXmlCell id="1400" xr6:uid="{CC9A37A8-9ECE-41A0-8A2C-C53509614186}" r="AE29" connectionId="1">
    <xmlCellPr id="1" xr6:uid="{00000000-0010-0000-E10A-000001000000}" uniqueName="Relocation">
      <xmlPr mapId="1" xpath="/FinancialUpdate8609/FinancialUpdate8609_DevelopmentBudget/FinancialUpdate8609_Dev_Budget_Building6/FinancialUpdate8609_Dev_Budget_Building6_Acquisition_Basis/Relocation" xmlDataType="string"/>
    </xmlCellPr>
  </singleXmlCell>
  <singleXmlCell id="1401" xr6:uid="{3C3FB17B-E416-4EAB-93D1-D81E218BC49A}" r="AE30" connectionId="1">
    <xmlCellPr id="1" xr6:uid="{00000000-0010-0000-E30A-000001000000}" uniqueName="NPHDFC_Administration_Fee">
      <xmlPr mapId="1" xpath="/FinancialUpdate8609/FinancialUpdate8609_DevelopmentBudget/FinancialUpdate8609_Dev_Budget_Building6/FinancialUpdate8609_Dev_Budget_Building6_Acquisition_Basis/NPHDFC_Administration_Fee" xmlDataType="string"/>
    </xmlCellPr>
  </singleXmlCell>
  <singleXmlCell id="1402" xr6:uid="{5D6F518F-497D-4700-986F-47CDAA385598}" r="AE31" connectionId="1">
    <xmlCellPr id="1" xr6:uid="{00000000-0010-0000-E50A-000001000000}" uniqueName="Project_Supervision">
      <xmlPr mapId="1" xpath="/FinancialUpdate8609/FinancialUpdate8609_DevelopmentBudget/FinancialUpdate8609_Dev_Budget_Building6/FinancialUpdate8609_Dev_Budget_Building6_Acquisition_Basis/Project_Supervision" xmlDataType="string"/>
    </xmlCellPr>
  </singleXmlCell>
  <singleXmlCell id="1403" xr6:uid="{DC19DA32-64D3-48CD-81E6-61F9AAA65552}" r="AE32" connectionId="1">
    <xmlCellPr id="1" xr6:uid="{00000000-0010-0000-E70A-000001000000}" uniqueName="Tax_Credit_Allocation_Fee">
      <xmlPr mapId="1" xpath="/FinancialUpdate8609/FinancialUpdate8609_DevelopmentBudget/FinancialUpdate8609_Dev_Budget_Building6/FinancialUpdate8609_Dev_Budget_Building6_Acquisition_Basis/Tax_Credit_Allocation_Fee" xmlDataType="string"/>
    </xmlCellPr>
  </singleXmlCell>
  <singleXmlCell id="1404" xr6:uid="{14B95E58-2A2E-481E-9DD0-BEFA90B60FD4}" r="AE33" connectionId="1">
    <xmlCellPr id="1" xr6:uid="{00000000-0010-0000-E90A-000001000000}" uniqueName="Bond_Fees_Cost_of_Issuance_Fee">
      <xmlPr mapId="1" xpath="/FinancialUpdate8609/FinancialUpdate8609_DevelopmentBudget/FinancialUpdate8609_Dev_Budget_Building6/FinancialUpdate8609_Dev_Budget_Building6_Acquisition_Basis/Bond_Fees_Cost_of_Issuance_Fee" xmlDataType="string"/>
    </xmlCellPr>
  </singleXmlCell>
  <singleXmlCell id="1405" xr6:uid="{85C77300-6477-4884-A2CF-53B3E548916A}" r="AE34" connectionId="1">
    <xmlCellPr id="1" xr6:uid="{00000000-0010-0000-EB0A-000001000000}" uniqueName="Letter_of_Credit_Fee">
      <xmlPr mapId="1" xpath="/FinancialUpdate8609/FinancialUpdate8609_DevelopmentBudget/FinancialUpdate8609_Dev_Budget_Building6/FinancialUpdate8609_Dev_Budget_Building6_Acquisition_Basis/Letter_of_Credit_Fee" xmlDataType="string"/>
    </xmlCellPr>
  </singleXmlCell>
  <singleXmlCell id="1406" xr6:uid="{8936333F-80EE-47E1-B94A-C9254F54818A}" r="AE35" connectionId="1">
    <xmlCellPr id="1" xr6:uid="{00000000-0010-0000-ED0A-000001000000}" uniqueName="Interest_Rate_Cap">
      <xmlPr mapId="1" xpath="/FinancialUpdate8609/FinancialUpdate8609_DevelopmentBudget/FinancialUpdate8609_Dev_Budget_Building6/FinancialUpdate8609_Dev_Budget_Building6_Acquisition_Basis/Interest_Rate_Cap" xmlDataType="string"/>
    </xmlCellPr>
  </singleXmlCell>
  <singleXmlCell id="1407" xr6:uid="{9DF13F0B-26DF-4884-A1BB-71AA8230ADC5}" r="AE36" connectionId="1">
    <xmlCellPr id="1" xr6:uid="{00000000-0010-0000-EF0A-000001000000}" uniqueName="Bank_Engineering_Fee">
      <xmlPr mapId="1" xpath="/FinancialUpdate8609/FinancialUpdate8609_DevelopmentBudget/FinancialUpdate8609_Dev_Budget_Building6/FinancialUpdate8609_Dev_Budget_Building6_Acquisition_Basis/Bank_Engineering_Fee" xmlDataType="string"/>
    </xmlCellPr>
  </singleXmlCell>
  <singleXmlCell id="1408" xr6:uid="{585FE345-E5F1-478C-A6FC-5BA3BA320B49}" r="AE37" connectionId="1">
    <xmlCellPr id="1" xr6:uid="{00000000-0010-0000-F10A-000001000000}" uniqueName="NYS_Transfer_Tax">
      <xmlPr mapId="1" xpath="/FinancialUpdate8609/FinancialUpdate8609_DevelopmentBudget/FinancialUpdate8609_Dev_Budget_Building6/FinancialUpdate8609_Dev_Budget_Building6_Acquisition_Basis/NYS_Transfer_Tax" xmlDataType="string"/>
    </xmlCellPr>
  </singleXmlCell>
  <singleXmlCell id="1409" xr6:uid="{E999EB03-F538-4EBB-BFD0-23188943D90F}" r="AE38" connectionId="1">
    <xmlCellPr id="1" xr6:uid="{00000000-0010-0000-F30A-000001000000}" uniqueName="Soft_Cost_Other_Description1">
      <xmlPr mapId="1" xpath="/FinancialUpdate8609/FinancialUpdate8609_DevelopmentBudget/FinancialUpdate8609_Dev_Budget_Building6/FinancialUpdate8609_Dev_Budget_Building6_Acquisition_Basis/Soft_Cost_Other_Description1" xmlDataType="string"/>
    </xmlCellPr>
  </singleXmlCell>
  <singleXmlCell id="1410" xr6:uid="{6891A6F4-DFC8-4EEF-94FC-D513155E5EA3}" r="AE39" connectionId="1">
    <xmlCellPr id="1" xr6:uid="{00000000-0010-0000-F50A-000001000000}" uniqueName="Soft_Cost_Other_Description2">
      <xmlPr mapId="1" xpath="/FinancialUpdate8609/FinancialUpdate8609_DevelopmentBudget/FinancialUpdate8609_Dev_Budget_Building6/FinancialUpdate8609_Dev_Budget_Building6_Acquisition_Basis/Soft_Cost_Other_Description2" xmlDataType="string"/>
    </xmlCellPr>
  </singleXmlCell>
  <singleXmlCell id="1411" xr6:uid="{9E2FFB82-C952-47BF-AA96-3C36085A9D6F}" r="AE40" connectionId="1">
    <xmlCellPr id="1" xr6:uid="{00000000-0010-0000-F70A-000001000000}" uniqueName="Soft_Cost_Other_Description3">
      <xmlPr mapId="1" xpath="/FinancialUpdate8609/FinancialUpdate8609_DevelopmentBudget/FinancialUpdate8609_Dev_Budget_Building6/FinancialUpdate8609_Dev_Budget_Building6_Acquisition_Basis/Soft_Cost_Other_Description3" xmlDataType="string"/>
    </xmlCellPr>
  </singleXmlCell>
  <singleXmlCell id="1412" xr6:uid="{7DAA051E-0614-417A-9AF3-2A09D47CCCFA}" r="AE41" connectionId="1">
    <xmlCellPr id="1" xr6:uid="{00000000-0010-0000-F90A-000001000000}" uniqueName="Soft_Cost_Other_Description4">
      <xmlPr mapId="1" xpath="/FinancialUpdate8609/FinancialUpdate8609_DevelopmentBudget/FinancialUpdate8609_Dev_Budget_Building6/FinancialUpdate8609_Dev_Budget_Building6_Acquisition_Basis/Soft_Cost_Other_Description4" xmlDataType="string"/>
    </xmlCellPr>
  </singleXmlCell>
  <singleXmlCell id="1413" xr6:uid="{ED33DC0C-DE28-4382-85A6-6B155E58180D}" r="AE44" connectionId="1">
    <xmlCellPr id="1" xr6:uid="{00000000-0010-0000-FB0A-000001000000}" uniqueName="Developer_Financing_or_Equity">
      <xmlPr mapId="1" xpath="/FinancialUpdate8609/FinancialUpdate8609_DevelopmentBudget/FinancialUpdate8609_Dev_Budget_Building6/FinancialUpdate8609_Dev_Budget_Building6_Acquisition_Basis/Developer_Financing_or_Equity" xmlDataType="string"/>
    </xmlCellPr>
  </singleXmlCell>
  <singleXmlCell id="1414" xr6:uid="{A848945C-FAEB-4B86-8149-13E0D4D8A119}" r="AE45" connectionId="1">
    <xmlCellPr id="1" xr6:uid="{00000000-0010-0000-FD0A-000001000000}" uniqueName="Deferred_Developer_Fee">
      <xmlPr mapId="1" xpath="/FinancialUpdate8609/FinancialUpdate8609_DevelopmentBudget/FinancialUpdate8609_Dev_Budget_Building6/FinancialUpdate8609_Dev_Budget_Building6_Acquisition_Basis/Deferred_Developer_Fee" xmlDataType="string"/>
    </xmlCellPr>
  </singleXmlCell>
  <singleXmlCell id="1415" xr6:uid="{5831FD6A-C9A6-4920-997E-D6303F61EAA0}" r="AE48" connectionId="1">
    <xmlCellPr id="1" xr6:uid="{00000000-0010-0000-FF0A-000001000000}" uniqueName="Syndicator_Fee_and_Overhead">
      <xmlPr mapId="1" xpath="/FinancialUpdate8609/FinancialUpdate8609_DevelopmentBudget/FinancialUpdate8609_Dev_Budget_Building6/FinancialUpdate8609_Dev_Budget_Building6_Acquisition_Basis/Syndicator_Fee_and_Overhead" xmlDataType="string"/>
    </xmlCellPr>
  </singleXmlCell>
  <singleXmlCell id="1416" xr6:uid="{4B6A094C-D080-4217-A5C0-6E253AA37E3A}" r="AE49" connectionId="1">
    <xmlCellPr id="1" xr6:uid="{00000000-0010-0000-010B-000001000000}" uniqueName="LP_Upper_Tier_Reserves">
      <xmlPr mapId="1" xpath="/FinancialUpdate8609/FinancialUpdate8609_DevelopmentBudget/FinancialUpdate8609_Dev_Budget_Building6/FinancialUpdate8609_Dev_Budget_Building6_Acquisition_Basis/LP_Upper_Tier_Reserves" xmlDataType="string"/>
    </xmlCellPr>
  </singleXmlCell>
  <singleXmlCell id="1417" xr6:uid="{E016E202-8772-4DCA-BDE8-085058A2EE17}" r="AE50" connectionId="1">
    <xmlCellPr id="1" xr6:uid="{00000000-0010-0000-030B-000001000000}" uniqueName="Tax_Credit_Consultant">
      <xmlPr mapId="1" xpath="/FinancialUpdate8609/FinancialUpdate8609_DevelopmentBudget/FinancialUpdate8609_Dev_Budget_Building6/FinancialUpdate8609_Dev_Budget_Building6_Acquisition_Basis/Tax_Credit_Consultant" xmlDataType="string"/>
    </xmlCellPr>
  </singleXmlCell>
  <singleXmlCell id="1418" xr6:uid="{10D09FF9-8322-4669-8985-F168E03E767C}" r="AE51" connectionId="1">
    <xmlCellPr id="1" xr6:uid="{00000000-0010-0000-050B-000001000000}" uniqueName="Tax_Opinion">
      <xmlPr mapId="1" xpath="/FinancialUpdate8609/FinancialUpdate8609_DevelopmentBudget/FinancialUpdate8609_Dev_Budget_Building6/FinancialUpdate8609_Dev_Budget_Building6_Acquisition_Basis/Tax_Opinion" xmlDataType="string"/>
    </xmlCellPr>
  </singleXmlCell>
  <singleXmlCell id="1419" xr6:uid="{83D1DBEB-AC7D-44B6-AE33-E31BC0F9EF2A}" r="AE52" connectionId="1">
    <xmlCellPr id="1" xr6:uid="{00000000-0010-0000-070B-000001000000}" uniqueName="Accounting_Cost_Certification">
      <xmlPr mapId="1" xpath="/FinancialUpdate8609/FinancialUpdate8609_DevelopmentBudget/FinancialUpdate8609_Dev_Budget_Building6/FinancialUpdate8609_Dev_Budget_Building6_Acquisition_Basis/Accounting_Cost_Certification" xmlDataType="string"/>
    </xmlCellPr>
  </singleXmlCell>
  <singleXmlCell id="1420" xr6:uid="{09A8322B-7219-4AEB-899C-400A5B0D7765}" r="AE53" connectionId="1">
    <xmlCellPr id="1" xr6:uid="{00000000-0010-0000-090B-000001000000}" uniqueName="Partnership_Management_Fee">
      <xmlPr mapId="1" xpath="/FinancialUpdate8609/FinancialUpdate8609_DevelopmentBudget/FinancialUpdate8609_Dev_Budget_Building6/FinancialUpdate8609_Dev_Budget_Building6_Acquisition_Basis/Partnership_Management_Fee" xmlDataType="string"/>
    </xmlCellPr>
  </singleXmlCell>
  <singleXmlCell id="1421" xr6:uid="{7BD63E9C-4A92-4A66-B530-923D7AD5F95E}" r="AE54" connectionId="1">
    <xmlCellPr id="1" xr6:uid="{00000000-0010-0000-0B0B-000001000000}" uniqueName="Partnership_Publication">
      <xmlPr mapId="1" xpath="/FinancialUpdate8609/FinancialUpdate8609_DevelopmentBudget/FinancialUpdate8609_Dev_Budget_Building6/FinancialUpdate8609_Dev_Budget_Building6_Acquisition_Basis/Partnership_Publication" xmlDataType="string"/>
    </xmlCellPr>
  </singleXmlCell>
  <singleXmlCell id="1422" xr6:uid="{36DFFCE9-49A6-460F-9142-D3C315700B31}" r="AE55" connectionId="1">
    <xmlCellPr id="1" xr6:uid="{00000000-0010-0000-0D0B-000001000000}" uniqueName="Bridge_Loan_Fees_and_Interest">
      <xmlPr mapId="1" xpath="/FinancialUpdate8609/FinancialUpdate8609_DevelopmentBudget/FinancialUpdate8609_Dev_Budget_Building6/FinancialUpdate8609_Dev_Budget_Building6_Acquisition_Basis/Bridge_Loan_Fees_and_Interest" xmlDataType="string"/>
    </xmlCellPr>
  </singleXmlCell>
  <singleXmlCell id="1423" xr6:uid="{95DEF4B0-DD1C-43E1-9559-D5E19CB562FB}" r="AE56" connectionId="1">
    <xmlCellPr id="1" xr6:uid="{00000000-0010-0000-0F0B-000001000000}" uniqueName="Partnership_Organization_Legal">
      <xmlPr mapId="1" xpath="/FinancialUpdate8609/FinancialUpdate8609_DevelopmentBudget/FinancialUpdate8609_Dev_Budget_Building6/FinancialUpdate8609_Dev_Budget_Building6_Acquisition_Basis/Partnership_Organization_Legal" xmlDataType="string"/>
    </xmlCellPr>
  </singleXmlCell>
  <singleXmlCell id="1424" xr6:uid="{57755891-9CE6-40E6-8E6B-AF794529D067}" r="AE57" connectionId="1">
    <xmlCellPr id="1" xr6:uid="{00000000-0010-0000-110B-000001000000}" uniqueName="Syndication_Expense_Other_Description1">
      <xmlPr mapId="1" xpath="/FinancialUpdate8609/FinancialUpdate8609_DevelopmentBudget/FinancialUpdate8609_Dev_Budget_Building6/FinancialUpdate8609_Dev_Budget_Building6_Acquisition_Basis/Syndication_Expense_Other_Description1" xmlDataType="string"/>
    </xmlCellPr>
  </singleXmlCell>
  <singleXmlCell id="1425" xr6:uid="{8E3A2973-F744-40E7-8369-03A1E651B5A2}" r="AE60" connectionId="1">
    <xmlCellPr id="1" xr6:uid="{00000000-0010-0000-130B-000001000000}" uniqueName="Operating_Reserve">
      <xmlPr mapId="1" xpath="/FinancialUpdate8609/FinancialUpdate8609_DevelopmentBudget/FinancialUpdate8609_Dev_Budget_Building6/FinancialUpdate8609_Dev_Budget_Building6_Acquisition_Basis/Operating_Reserve" xmlDataType="string"/>
    </xmlCellPr>
  </singleXmlCell>
  <singleXmlCell id="1426" xr6:uid="{336A5023-6C41-4AF2-B157-8294EB80BAFB}" r="AE61" connectionId="1">
    <xmlCellPr id="1" xr6:uid="{00000000-0010-0000-150B-000001000000}" uniqueName="Social_Service_Reserves">
      <xmlPr mapId="1" xpath="/FinancialUpdate8609/FinancialUpdate8609_DevelopmentBudget/FinancialUpdate8609_Dev_Budget_Building6/FinancialUpdate8609_Dev_Budget_Building6_Acquisition_Basis/Social_Service_Reserves" xmlDataType="string"/>
    </xmlCellPr>
  </singleXmlCell>
  <singleXmlCell id="1427" xr6:uid="{0ABC7C2C-15BF-420D-93D4-37E75026173E}" r="AE62" connectionId="1">
    <xmlCellPr id="1" xr6:uid="{00000000-0010-0000-170B-000001000000}" uniqueName="Reserve_Other_Description1">
      <xmlPr mapId="1" xpath="/FinancialUpdate8609/FinancialUpdate8609_DevelopmentBudget/FinancialUpdate8609_Dev_Budget_Building6/FinancialUpdate8609_Dev_Budget_Building6_Acquisition_Basis/Reserve_Other_Description1" xmlDataType="string"/>
    </xmlCellPr>
  </singleXmlCell>
  <singleXmlCell id="1428" xr6:uid="{F4AC2876-F8BC-4DF6-A7A2-856709BE6A30}" r="AG1" connectionId="1">
    <xmlCellPr id="1" xr6:uid="{00000000-0010-0000-190B-000001000000}" uniqueName="ApplicationNumber">
      <xmlPr mapId="1" xpath="/FinancialUpdate8609/FinancialUpdate8609_DevelopmentBudget/FinancialUpdate8609_Dev_Budget_Building6/FinancialUpdate8609_Dev_Budget_Building6_Rehab_Basis/ApplicationNumber" xmlDataType="string"/>
    </xmlCellPr>
  </singleXmlCell>
  <singleXmlCell id="1429" xr6:uid="{1436F77E-6138-4B29-BBFD-97C3239F3FBF}" r="AG2" connectionId="1">
    <xmlCellPr id="1" xr6:uid="{00000000-0010-0000-1B0B-000001000000}" uniqueName="BIN">
      <xmlPr mapId="1" xpath="/FinancialUpdate8609/FinancialUpdate8609_DevelopmentBudget/FinancialUpdate8609_Dev_Budget_Building6/FinancialUpdate8609_Dev_Budget_Building6_Rehab_Basis/BIN" xmlDataType="string"/>
    </xmlCellPr>
  </singleXmlCell>
  <singleXmlCell id="1430" xr6:uid="{311FDF4E-4F9E-4474-8B98-C3B011E58C9A}" r="AF7" connectionId="1">
    <xmlCellPr id="1" xr6:uid="{00000000-0010-0000-1D0B-000001000000}" uniqueName="Land_Acquisition">
      <xmlPr mapId="1" xpath="/FinancialUpdate8609/FinancialUpdate8609_DevelopmentBudget/FinancialUpdate8609_Dev_Budget_Building6/FinancialUpdate8609_Dev_Budget_Building6_Rehab_Basis/Land_Acquisition" xmlDataType="string"/>
    </xmlCellPr>
  </singleXmlCell>
  <singleXmlCell id="1431" xr6:uid="{919ACB40-DF1C-42CE-96F9-A22963760367}" r="AF8" connectionId="1">
    <xmlCellPr id="1" xr6:uid="{00000000-0010-0000-1F0B-000001000000}" uniqueName="Building_Acquisition">
      <xmlPr mapId="1" xpath="/FinancialUpdate8609/FinancialUpdate8609_DevelopmentBudget/FinancialUpdate8609_Dev_Budget_Building6/FinancialUpdate8609_Dev_Budget_Building6_Rehab_Basis/Building_Acquisition" xmlDataType="string"/>
    </xmlCellPr>
  </singleXmlCell>
  <singleXmlCell id="1432" xr6:uid="{02BB2488-C763-4F62-A105-8B1D0F87355E}" r="AF9" connectionId="1">
    <xmlCellPr id="1" xr6:uid="{00000000-0010-0000-210B-000001000000}" uniqueName="Contractor_Price">
      <xmlPr mapId="1" xpath="/FinancialUpdate8609/FinancialUpdate8609_DevelopmentBudget/FinancialUpdate8609_Dev_Budget_Building6/FinancialUpdate8609_Dev_Budget_Building6_Rehab_Basis/Contractor_Price" xmlDataType="string"/>
    </xmlCellPr>
  </singleXmlCell>
  <singleXmlCell id="1433" xr6:uid="{34BED8AA-C96C-4C44-A438-282CB36D5584}" r="AF10" connectionId="1">
    <xmlCellPr id="1" xr6:uid="{00000000-0010-0000-230B-000001000000}" uniqueName="Furnishings">
      <xmlPr mapId="1" xpath="/FinancialUpdate8609/FinancialUpdate8609_DevelopmentBudget/FinancialUpdate8609_Dev_Budget_Building6/FinancialUpdate8609_Dev_Budget_Building6_Rehab_Basis/Furnishings" xmlDataType="string"/>
    </xmlCellPr>
  </singleXmlCell>
  <singleXmlCell id="1434" xr6:uid="{9EDEDDC2-344C-42EB-AE94-367DA64E8393}" r="AF11" connectionId="1">
    <xmlCellPr id="1" xr6:uid="{00000000-0010-0000-250B-000001000000}" uniqueName="Hard_Cost_Other_Description1">
      <xmlPr mapId="1" xpath="/FinancialUpdate8609/FinancialUpdate8609_DevelopmentBudget/FinancialUpdate8609_Dev_Budget_Building6/FinancialUpdate8609_Dev_Budget_Building6_Rehab_Basis/Hard_Cost_Other_Description1" xmlDataType="string"/>
    </xmlCellPr>
  </singleXmlCell>
  <singleXmlCell id="1435" xr6:uid="{3BD3C261-158C-461F-95D1-95918A7FB6AD}" r="AF14" connectionId="1">
    <xmlCellPr id="1" xr6:uid="{00000000-0010-0000-270B-000001000000}" uniqueName="Architect">
      <xmlPr mapId="1" xpath="/FinancialUpdate8609/FinancialUpdate8609_DevelopmentBudget/FinancialUpdate8609_Dev_Budget_Building6/FinancialUpdate8609_Dev_Budget_Building6_Rehab_Basis/Architect" xmlDataType="string"/>
    </xmlCellPr>
  </singleXmlCell>
  <singleXmlCell id="1436" xr6:uid="{2FC44136-105D-4039-A70D-A5A5051FD3ED}" r="AF15" connectionId="1">
    <xmlCellPr id="1" xr6:uid="{00000000-0010-0000-290B-000001000000}" uniqueName="Owners_Legal">
      <xmlPr mapId="1" xpath="/FinancialUpdate8609/FinancialUpdate8609_DevelopmentBudget/FinancialUpdate8609_Dev_Budget_Building6/FinancialUpdate8609_Dev_Budget_Building6_Rehab_Basis/Owners_Legal" xmlDataType="string"/>
    </xmlCellPr>
  </singleXmlCell>
  <singleXmlCell id="1437" xr6:uid="{394AB94A-5EBE-48C9-83EB-54349A4DA73A}" r="AF16" connectionId="1">
    <xmlCellPr id="1" xr6:uid="{00000000-0010-0000-2B0B-000001000000}" uniqueName="Development_Consultant">
      <xmlPr mapId="1" xpath="/FinancialUpdate8609/FinancialUpdate8609_DevelopmentBudget/FinancialUpdate8609_Dev_Budget_Building6/FinancialUpdate8609_Dev_Budget_Building6_Rehab_Basis/Development_Consultant" xmlDataType="string"/>
    </xmlCellPr>
  </singleXmlCell>
  <singleXmlCell id="1438" xr6:uid="{79DF2747-4F59-46D4-8AE6-57ED55F46FF8}" r="AF17" connectionId="1">
    <xmlCellPr id="1" xr6:uid="{00000000-0010-0000-2D0B-000001000000}" uniqueName="J51_421a_421b_Filing_Fees">
      <xmlPr mapId="1" xpath="/FinancialUpdate8609/FinancialUpdate8609_DevelopmentBudget/FinancialUpdate8609_Dev_Budget_Building6/FinancialUpdate8609_Dev_Budget_Building6_Rehab_Basis/J51_421a_421b_Filing_Fees" xmlDataType="string"/>
    </xmlCellPr>
  </singleXmlCell>
  <singleXmlCell id="1439" xr6:uid="{2542E193-A505-4DFB-B3B1-03ABCEBCBC4B}" r="AF18" connectionId="1">
    <xmlCellPr id="1" xr6:uid="{00000000-0010-0000-2F0B-000001000000}" uniqueName="Construction_Interest">
      <xmlPr mapId="1" xpath="/FinancialUpdate8609/FinancialUpdate8609_DevelopmentBudget/FinancialUpdate8609_Dev_Budget_Building6/FinancialUpdate8609_Dev_Budget_Building6_Rehab_Basis/Construction_Interest" xmlDataType="string"/>
    </xmlCellPr>
  </singleXmlCell>
  <singleXmlCell id="1440" xr6:uid="{1020D2FD-BC3F-42F0-90C1-34EA6DC890BC}" r="AF19" connectionId="1">
    <xmlCellPr id="1" xr6:uid="{00000000-0010-0000-310B-000001000000}" uniqueName="Real_Estate_Taxes">
      <xmlPr mapId="1" xpath="/FinancialUpdate8609/FinancialUpdate8609_DevelopmentBudget/FinancialUpdate8609_Dev_Budget_Building6/FinancialUpdate8609_Dev_Budget_Building6_Rehab_Basis/Real_Estate_Taxes" xmlDataType="string"/>
    </xmlCellPr>
  </singleXmlCell>
  <singleXmlCell id="1441" xr6:uid="{F54B8E27-9B37-42E7-97A3-000795F22D7E}" r="AF20" connectionId="1">
    <xmlCellPr id="1" xr6:uid="{00000000-0010-0000-330B-000001000000}" uniqueName="Water_Sewer">
      <xmlPr mapId="1" xpath="/FinancialUpdate8609/FinancialUpdate8609_DevelopmentBudget/FinancialUpdate8609_Dev_Budget_Building6/FinancialUpdate8609_Dev_Budget_Building6_Rehab_Basis/Water_Sewer" xmlDataType="string"/>
    </xmlCellPr>
  </singleXmlCell>
  <singleXmlCell id="1442" xr6:uid="{21D0DF9C-90E2-43B4-B0C9-CDADAFCD88D7}" r="AF21" connectionId="1">
    <xmlCellPr id="1" xr6:uid="{00000000-0010-0000-350B-000001000000}" uniqueName="Title_Insurance">
      <xmlPr mapId="1" xpath="/FinancialUpdate8609/FinancialUpdate8609_DevelopmentBudget/FinancialUpdate8609_Dev_Budget_Building6/FinancialUpdate8609_Dev_Budget_Building6_Rehab_Basis/Title_Insurance" xmlDataType="string"/>
    </xmlCellPr>
  </singleXmlCell>
  <singleXmlCell id="1443" xr6:uid="{A43D45A3-4F4A-4765-B71E-63271AF5E98A}" r="AF22" connectionId="1">
    <xmlCellPr id="1" xr6:uid="{00000000-0010-0000-370B-000001000000}" uniqueName="Constr_Insurance">
      <xmlPr mapId="1" xpath="/FinancialUpdate8609/FinancialUpdate8609_DevelopmentBudget/FinancialUpdate8609_Dev_Budget_Building6/FinancialUpdate8609_Dev_Budget_Building6_Rehab_Basis/Constr_Insurance" xmlDataType="string"/>
    </xmlCellPr>
  </singleXmlCell>
  <singleXmlCell id="1444" xr6:uid="{271989A9-FC77-4B5E-9EC8-420E9B372803}" r="AF23" connectionId="1">
    <xmlCellPr id="1" xr6:uid="{00000000-0010-0000-390B-000001000000}" uniqueName="License_Agreement_Insurance">
      <xmlPr mapId="1" xpath="/FinancialUpdate8609/FinancialUpdate8609_DevelopmentBudget/FinancialUpdate8609_Dev_Budget_Building6/FinancialUpdate8609_Dev_Budget_Building6_Rehab_Basis/License_Agreement_Insurance" xmlDataType="string"/>
    </xmlCellPr>
  </singleXmlCell>
  <singleXmlCell id="1445" xr6:uid="{A93A2506-4A4D-4E7F-9807-91F085005A43}" r="AF24" connectionId="1">
    <xmlCellPr id="1" xr6:uid="{00000000-0010-0000-3B0B-000001000000}" uniqueName="Leasing_Marketing_Expense">
      <xmlPr mapId="1" xpath="/FinancialUpdate8609/FinancialUpdate8609_DevelopmentBudget/FinancialUpdate8609_Dev_Budget_Building6/FinancialUpdate8609_Dev_Budget_Building6_Rehab_Basis/Leasing_Marketing_Expense" xmlDataType="string"/>
    </xmlCellPr>
  </singleXmlCell>
  <singleXmlCell id="1446" xr6:uid="{83B47C89-21F6-4F72-8436-8F0CCF2CD514}" r="AF25" connectionId="1">
    <xmlCellPr id="1" xr6:uid="{00000000-0010-0000-3D0B-000001000000}" uniqueName="Lease_Up_Period_Expense">
      <xmlPr mapId="1" xpath="/FinancialUpdate8609/FinancialUpdate8609_DevelopmentBudget/FinancialUpdate8609_Dev_Budget_Building6/FinancialUpdate8609_Dev_Budget_Building6_Rehab_Basis/Lease_Up_Period_Expense" xmlDataType="string"/>
    </xmlCellPr>
  </singleXmlCell>
  <singleXmlCell id="1447" xr6:uid="{68ED9784-13A0-4E9B-8AE9-56B8FFD95870}" r="AF26" connectionId="1">
    <xmlCellPr id="1" xr6:uid="{00000000-0010-0000-3F0B-000001000000}" uniqueName="Working_Capital">
      <xmlPr mapId="1" xpath="/FinancialUpdate8609/FinancialUpdate8609_DevelopmentBudget/FinancialUpdate8609_Dev_Budget_Building6/FinancialUpdate8609_Dev_Budget_Building6_Rehab_Basis/Working_Capital" xmlDataType="string"/>
    </xmlCellPr>
  </singleXmlCell>
  <singleXmlCell id="1448" xr6:uid="{B2546D4E-4AF2-4967-88DF-6F542EF6D608}" r="AF27" connectionId="1">
    <xmlCellPr id="1" xr6:uid="{00000000-0010-0000-410B-000001000000}" uniqueName="Survey_Environmental_Reports">
      <xmlPr mapId="1" xpath="/FinancialUpdate8609/FinancialUpdate8609_DevelopmentBudget/FinancialUpdate8609_Dev_Budget_Building6/FinancialUpdate8609_Dev_Budget_Building6_Rehab_Basis/Survey_Environmental_Reports" xmlDataType="string"/>
    </xmlCellPr>
  </singleXmlCell>
  <singleXmlCell id="1449" xr6:uid="{69F58647-2511-43D4-9AFF-0208DF6002E0}" r="AF28" connectionId="1">
    <xmlCellPr id="1" xr6:uid="{00000000-0010-0000-430B-000001000000}" uniqueName="Loan_Commitment_Fees">
      <xmlPr mapId="1" xpath="/FinancialUpdate8609/FinancialUpdate8609_DevelopmentBudget/FinancialUpdate8609_Dev_Budget_Building6/FinancialUpdate8609_Dev_Budget_Building6_Rehab_Basis/Loan_Commitment_Fees" xmlDataType="string"/>
    </xmlCellPr>
  </singleXmlCell>
  <singleXmlCell id="1450" xr6:uid="{E7159C7B-6FA6-4111-BF25-9D3FAB4B5F40}" r="AF29" connectionId="1">
    <xmlCellPr id="1" xr6:uid="{00000000-0010-0000-450B-000001000000}" uniqueName="Relocation">
      <xmlPr mapId="1" xpath="/FinancialUpdate8609/FinancialUpdate8609_DevelopmentBudget/FinancialUpdate8609_Dev_Budget_Building6/FinancialUpdate8609_Dev_Budget_Building6_Rehab_Basis/Relocation" xmlDataType="string"/>
    </xmlCellPr>
  </singleXmlCell>
  <singleXmlCell id="1451" xr6:uid="{599FDAE9-A19C-4B21-AEF2-C0C6692D3388}" r="AF30" connectionId="1">
    <xmlCellPr id="1" xr6:uid="{00000000-0010-0000-470B-000001000000}" uniqueName="NPHDFC_Administration_Fee">
      <xmlPr mapId="1" xpath="/FinancialUpdate8609/FinancialUpdate8609_DevelopmentBudget/FinancialUpdate8609_Dev_Budget_Building6/FinancialUpdate8609_Dev_Budget_Building6_Rehab_Basis/NPHDFC_Administration_Fee" xmlDataType="string"/>
    </xmlCellPr>
  </singleXmlCell>
  <singleXmlCell id="1452" xr6:uid="{E9E99214-3FA2-49D4-9C00-051651E40477}" r="AF31" connectionId="1">
    <xmlCellPr id="1" xr6:uid="{00000000-0010-0000-490B-000001000000}" uniqueName="Project_Supervision">
      <xmlPr mapId="1" xpath="/FinancialUpdate8609/FinancialUpdate8609_DevelopmentBudget/FinancialUpdate8609_Dev_Budget_Building6/FinancialUpdate8609_Dev_Budget_Building6_Rehab_Basis/Project_Supervision" xmlDataType="string"/>
    </xmlCellPr>
  </singleXmlCell>
  <singleXmlCell id="1453" xr6:uid="{35E58366-8B1C-4C82-B223-03F02F008462}" r="AF32" connectionId="1">
    <xmlCellPr id="1" xr6:uid="{00000000-0010-0000-4B0B-000001000000}" uniqueName="Tax_Credit_Allocation_Fee">
      <xmlPr mapId="1" xpath="/FinancialUpdate8609/FinancialUpdate8609_DevelopmentBudget/FinancialUpdate8609_Dev_Budget_Building6/FinancialUpdate8609_Dev_Budget_Building6_Rehab_Basis/Tax_Credit_Allocation_Fee" xmlDataType="string"/>
    </xmlCellPr>
  </singleXmlCell>
  <singleXmlCell id="1454" xr6:uid="{F2786D6D-2021-44C2-83F7-84A58EAFB613}" r="AF33" connectionId="1">
    <xmlCellPr id="1" xr6:uid="{00000000-0010-0000-4D0B-000001000000}" uniqueName="Bond_Fees_Cost_of_Issuance_Fee">
      <xmlPr mapId="1" xpath="/FinancialUpdate8609/FinancialUpdate8609_DevelopmentBudget/FinancialUpdate8609_Dev_Budget_Building6/FinancialUpdate8609_Dev_Budget_Building6_Rehab_Basis/Bond_Fees_Cost_of_Issuance_Fee" xmlDataType="string"/>
    </xmlCellPr>
  </singleXmlCell>
  <singleXmlCell id="1455" xr6:uid="{431E46FE-DA7F-4208-82DE-B2CFDF77809F}" r="AF34" connectionId="1">
    <xmlCellPr id="1" xr6:uid="{00000000-0010-0000-4F0B-000001000000}" uniqueName="Letter_of_Credit_Fee">
      <xmlPr mapId="1" xpath="/FinancialUpdate8609/FinancialUpdate8609_DevelopmentBudget/FinancialUpdate8609_Dev_Budget_Building6/FinancialUpdate8609_Dev_Budget_Building6_Rehab_Basis/Letter_of_Credit_Fee" xmlDataType="string"/>
    </xmlCellPr>
  </singleXmlCell>
  <singleXmlCell id="1456" xr6:uid="{8CFFB689-B30A-4D7D-B86A-C8AAFCCA7253}" r="AF35" connectionId="1">
    <xmlCellPr id="1" xr6:uid="{00000000-0010-0000-510B-000001000000}" uniqueName="Interest_Rate_Cap">
      <xmlPr mapId="1" xpath="/FinancialUpdate8609/FinancialUpdate8609_DevelopmentBudget/FinancialUpdate8609_Dev_Budget_Building6/FinancialUpdate8609_Dev_Budget_Building6_Rehab_Basis/Interest_Rate_Cap" xmlDataType="string"/>
    </xmlCellPr>
  </singleXmlCell>
  <singleXmlCell id="1457" xr6:uid="{BF2B1E52-056D-4BFA-ADAF-385464E3994C}" r="AF36" connectionId="1">
    <xmlCellPr id="1" xr6:uid="{00000000-0010-0000-530B-000001000000}" uniqueName="Bank_Engineering_Fee">
      <xmlPr mapId="1" xpath="/FinancialUpdate8609/FinancialUpdate8609_DevelopmentBudget/FinancialUpdate8609_Dev_Budget_Building6/FinancialUpdate8609_Dev_Budget_Building6_Rehab_Basis/Bank_Engineering_Fee" xmlDataType="string"/>
    </xmlCellPr>
  </singleXmlCell>
  <singleXmlCell id="1458" xr6:uid="{259874F0-F99F-42C8-A5C5-D9CCD8FD54BA}" r="AF37" connectionId="1">
    <xmlCellPr id="1" xr6:uid="{00000000-0010-0000-550B-000001000000}" uniqueName="NYS_Transfer_Tax">
      <xmlPr mapId="1" xpath="/FinancialUpdate8609/FinancialUpdate8609_DevelopmentBudget/FinancialUpdate8609_Dev_Budget_Building6/FinancialUpdate8609_Dev_Budget_Building6_Rehab_Basis/NYS_Transfer_Tax" xmlDataType="string"/>
    </xmlCellPr>
  </singleXmlCell>
  <singleXmlCell id="1459" xr6:uid="{710394CC-5B3E-4F9B-9047-31F5444E4554}" r="AF38" connectionId="1">
    <xmlCellPr id="1" xr6:uid="{00000000-0010-0000-570B-000001000000}" uniqueName="Soft_Cost_Other_Description1">
      <xmlPr mapId="1" xpath="/FinancialUpdate8609/FinancialUpdate8609_DevelopmentBudget/FinancialUpdate8609_Dev_Budget_Building6/FinancialUpdate8609_Dev_Budget_Building6_Rehab_Basis/Soft_Cost_Other_Description1" xmlDataType="string"/>
    </xmlCellPr>
  </singleXmlCell>
  <singleXmlCell id="1460" xr6:uid="{67C3635F-D88B-4333-9739-309CA6E81AD2}" r="AF39" connectionId="1">
    <xmlCellPr id="1" xr6:uid="{00000000-0010-0000-590B-000001000000}" uniqueName="Soft_Cost_Other_Description2">
      <xmlPr mapId="1" xpath="/FinancialUpdate8609/FinancialUpdate8609_DevelopmentBudget/FinancialUpdate8609_Dev_Budget_Building6/FinancialUpdate8609_Dev_Budget_Building6_Rehab_Basis/Soft_Cost_Other_Description2" xmlDataType="string"/>
    </xmlCellPr>
  </singleXmlCell>
  <singleXmlCell id="1461" xr6:uid="{C97AC475-75EB-4F31-AC5F-969B4A71C50D}" r="AF40" connectionId="1">
    <xmlCellPr id="1" xr6:uid="{00000000-0010-0000-5B0B-000001000000}" uniqueName="Soft_Cost_Other_Description3">
      <xmlPr mapId="1" xpath="/FinancialUpdate8609/FinancialUpdate8609_DevelopmentBudget/FinancialUpdate8609_Dev_Budget_Building6/FinancialUpdate8609_Dev_Budget_Building6_Rehab_Basis/Soft_Cost_Other_Description3" xmlDataType="string"/>
    </xmlCellPr>
  </singleXmlCell>
  <singleXmlCell id="1462" xr6:uid="{43B95E5E-2396-45D1-8210-78FDAFF99D21}" r="AF41" connectionId="1">
    <xmlCellPr id="1" xr6:uid="{00000000-0010-0000-5D0B-000001000000}" uniqueName="Soft_Cost_Other_Description4">
      <xmlPr mapId="1" xpath="/FinancialUpdate8609/FinancialUpdate8609_DevelopmentBudget/FinancialUpdate8609_Dev_Budget_Building6/FinancialUpdate8609_Dev_Budget_Building6_Rehab_Basis/Soft_Cost_Other_Description4" xmlDataType="string"/>
    </xmlCellPr>
  </singleXmlCell>
  <singleXmlCell id="1463" xr6:uid="{0FBE6439-424D-496F-9E02-2534C2517A4E}" r="AF44" connectionId="1">
    <xmlCellPr id="1" xr6:uid="{00000000-0010-0000-5F0B-000001000000}" uniqueName="Developer_Financing_or_Equity">
      <xmlPr mapId="1" xpath="/FinancialUpdate8609/FinancialUpdate8609_DevelopmentBudget/FinancialUpdate8609_Dev_Budget_Building6/FinancialUpdate8609_Dev_Budget_Building6_Rehab_Basis/Developer_Financing_or_Equity" xmlDataType="string"/>
    </xmlCellPr>
  </singleXmlCell>
  <singleXmlCell id="1464" xr6:uid="{D369608C-1D9C-4FFD-BB37-D9721112725F}" r="AF45" connectionId="1">
    <xmlCellPr id="1" xr6:uid="{00000000-0010-0000-610B-000001000000}" uniqueName="Deferred_Developer_Fee">
      <xmlPr mapId="1" xpath="/FinancialUpdate8609/FinancialUpdate8609_DevelopmentBudget/FinancialUpdate8609_Dev_Budget_Building6/FinancialUpdate8609_Dev_Budget_Building6_Rehab_Basis/Deferred_Developer_Fee" xmlDataType="string"/>
    </xmlCellPr>
  </singleXmlCell>
  <singleXmlCell id="1465" xr6:uid="{4DCBF62D-E192-417E-B175-283A71684BCB}" r="AF48" connectionId="1">
    <xmlCellPr id="1" xr6:uid="{00000000-0010-0000-630B-000001000000}" uniqueName="Syndicator_Fee_and_Overhead">
      <xmlPr mapId="1" xpath="/FinancialUpdate8609/FinancialUpdate8609_DevelopmentBudget/FinancialUpdate8609_Dev_Budget_Building6/FinancialUpdate8609_Dev_Budget_Building6_Rehab_Basis/Syndicator_Fee_and_Overhead" xmlDataType="string"/>
    </xmlCellPr>
  </singleXmlCell>
  <singleXmlCell id="1466" xr6:uid="{D8336A92-FCC3-46ED-A04C-2635591B843D}" r="AF49" connectionId="1">
    <xmlCellPr id="1" xr6:uid="{00000000-0010-0000-650B-000001000000}" uniqueName="LP_Upper_Tier_Reserves">
      <xmlPr mapId="1" xpath="/FinancialUpdate8609/FinancialUpdate8609_DevelopmentBudget/FinancialUpdate8609_Dev_Budget_Building6/FinancialUpdate8609_Dev_Budget_Building6_Rehab_Basis/LP_Upper_Tier_Reserves" xmlDataType="string"/>
    </xmlCellPr>
  </singleXmlCell>
  <singleXmlCell id="1467" xr6:uid="{3AF446A8-0AC7-4825-8038-581A1B672692}" r="AF50" connectionId="1">
    <xmlCellPr id="1" xr6:uid="{00000000-0010-0000-670B-000001000000}" uniqueName="Tax_Credit_Consultant">
      <xmlPr mapId="1" xpath="/FinancialUpdate8609/FinancialUpdate8609_DevelopmentBudget/FinancialUpdate8609_Dev_Budget_Building6/FinancialUpdate8609_Dev_Budget_Building6_Rehab_Basis/Tax_Credit_Consultant" xmlDataType="string"/>
    </xmlCellPr>
  </singleXmlCell>
  <singleXmlCell id="1468" xr6:uid="{A8B8E76A-2F53-43F4-83B6-B69E9F668C0D}" r="AF51" connectionId="1">
    <xmlCellPr id="1" xr6:uid="{00000000-0010-0000-690B-000001000000}" uniqueName="Tax_Opinion">
      <xmlPr mapId="1" xpath="/FinancialUpdate8609/FinancialUpdate8609_DevelopmentBudget/FinancialUpdate8609_Dev_Budget_Building6/FinancialUpdate8609_Dev_Budget_Building6_Rehab_Basis/Tax_Opinion" xmlDataType="string"/>
    </xmlCellPr>
  </singleXmlCell>
  <singleXmlCell id="1469" xr6:uid="{E1553888-F7DF-4278-8187-C76D7D2C2314}" r="AF52" connectionId="1">
    <xmlCellPr id="1" xr6:uid="{00000000-0010-0000-6B0B-000001000000}" uniqueName="Accounting_Cost_Certification">
      <xmlPr mapId="1" xpath="/FinancialUpdate8609/FinancialUpdate8609_DevelopmentBudget/FinancialUpdate8609_Dev_Budget_Building6/FinancialUpdate8609_Dev_Budget_Building6_Rehab_Basis/Accounting_Cost_Certification" xmlDataType="string"/>
    </xmlCellPr>
  </singleXmlCell>
  <singleXmlCell id="1470" xr6:uid="{10667FD8-CD71-4A42-B1A3-7C318AF878B5}" r="AF53" connectionId="1">
    <xmlCellPr id="1" xr6:uid="{00000000-0010-0000-6D0B-000001000000}" uniqueName="Partnership_Management_Fee">
      <xmlPr mapId="1" xpath="/FinancialUpdate8609/FinancialUpdate8609_DevelopmentBudget/FinancialUpdate8609_Dev_Budget_Building6/FinancialUpdate8609_Dev_Budget_Building6_Rehab_Basis/Partnership_Management_Fee" xmlDataType="string"/>
    </xmlCellPr>
  </singleXmlCell>
  <singleXmlCell id="1471" xr6:uid="{005CBA5C-495C-4107-BE5C-8728BE1089F5}" r="AF54" connectionId="1">
    <xmlCellPr id="1" xr6:uid="{00000000-0010-0000-6F0B-000001000000}" uniqueName="Partnership_Publication">
      <xmlPr mapId="1" xpath="/FinancialUpdate8609/FinancialUpdate8609_DevelopmentBudget/FinancialUpdate8609_Dev_Budget_Building6/FinancialUpdate8609_Dev_Budget_Building6_Rehab_Basis/Partnership_Publication" xmlDataType="string"/>
    </xmlCellPr>
  </singleXmlCell>
  <singleXmlCell id="1472" xr6:uid="{D1A85B2F-0FE5-4C0D-9999-EFACE1ED170B}" r="AF55" connectionId="1">
    <xmlCellPr id="1" xr6:uid="{00000000-0010-0000-710B-000001000000}" uniqueName="Bridge_Loan_Fees_and_Interest">
      <xmlPr mapId="1" xpath="/FinancialUpdate8609/FinancialUpdate8609_DevelopmentBudget/FinancialUpdate8609_Dev_Budget_Building6/FinancialUpdate8609_Dev_Budget_Building6_Rehab_Basis/Bridge_Loan_Fees_and_Interest" xmlDataType="string"/>
    </xmlCellPr>
  </singleXmlCell>
  <singleXmlCell id="1473" xr6:uid="{57E0E312-2DFB-4FAB-8DC7-A1760A85ABB9}" r="AF56" connectionId="1">
    <xmlCellPr id="1" xr6:uid="{00000000-0010-0000-730B-000001000000}" uniqueName="Partnership_Organization_Legal">
      <xmlPr mapId="1" xpath="/FinancialUpdate8609/FinancialUpdate8609_DevelopmentBudget/FinancialUpdate8609_Dev_Budget_Building6/FinancialUpdate8609_Dev_Budget_Building6_Rehab_Basis/Partnership_Organization_Legal" xmlDataType="string"/>
    </xmlCellPr>
  </singleXmlCell>
  <singleXmlCell id="1474" xr6:uid="{CA22EC39-EE96-4C0D-80D5-621E9A20E4D6}" r="AF57" connectionId="1">
    <xmlCellPr id="1" xr6:uid="{00000000-0010-0000-750B-000001000000}" uniqueName="Syndication_Expense_Other_Description1">
      <xmlPr mapId="1" xpath="/FinancialUpdate8609/FinancialUpdate8609_DevelopmentBudget/FinancialUpdate8609_Dev_Budget_Building6/FinancialUpdate8609_Dev_Budget_Building6_Rehab_Basis/Syndication_Expense_Other_Description1" xmlDataType="string"/>
    </xmlCellPr>
  </singleXmlCell>
  <singleXmlCell id="1475" xr6:uid="{FA658FA5-72CB-402A-9B60-BEC94477313F}" r="AF60" connectionId="1">
    <xmlCellPr id="1" xr6:uid="{00000000-0010-0000-770B-000001000000}" uniqueName="Operating_Reserve">
      <xmlPr mapId="1" xpath="/FinancialUpdate8609/FinancialUpdate8609_DevelopmentBudget/FinancialUpdate8609_Dev_Budget_Building6/FinancialUpdate8609_Dev_Budget_Building6_Rehab_Basis/Operating_Reserve" xmlDataType="string"/>
    </xmlCellPr>
  </singleXmlCell>
  <singleXmlCell id="1476" xr6:uid="{D3451D0F-C201-411B-B939-DAE329E955ED}" r="AF61" connectionId="1">
    <xmlCellPr id="1" xr6:uid="{00000000-0010-0000-790B-000001000000}" uniqueName="Social_Service_Reserves">
      <xmlPr mapId="1" xpath="/FinancialUpdate8609/FinancialUpdate8609_DevelopmentBudget/FinancialUpdate8609_Dev_Budget_Building6/FinancialUpdate8609_Dev_Budget_Building6_Rehab_Basis/Social_Service_Reserves" xmlDataType="string"/>
    </xmlCellPr>
  </singleXmlCell>
  <singleXmlCell id="1477" xr6:uid="{941F02C3-23C5-4801-96AB-09A27DB405A4}" r="AF62" connectionId="1">
    <xmlCellPr id="1" xr6:uid="{00000000-0010-0000-7B0B-000001000000}" uniqueName="Reserve_Other_Description1">
      <xmlPr mapId="1" xpath="/FinancialUpdate8609/FinancialUpdate8609_DevelopmentBudget/FinancialUpdate8609_Dev_Budget_Building6/FinancialUpdate8609_Dev_Budget_Building6_Rehab_Basis/Reserve_Other_Description1" xmlDataType="string"/>
    </xmlCellPr>
  </singleXmlCell>
  <singleXmlCell id="1478" xr6:uid="{C1D30FC2-A3EA-4129-9173-E0E3B17D251B}" r="AI1" connectionId="1">
    <xmlCellPr id="1" xr6:uid="{00000000-0010-0000-7D0B-000001000000}" uniqueName="ApplicationNumber">
      <xmlPr mapId="1" xpath="/FinancialUpdate8609/FinancialUpdate8609_DevelopmentBudget/FinancialUpdate8609_Dev_Budget_Building7/FinancialUpdate8609_Dev_Budget_Building7_Total_Costs/ApplicationNumber" xmlDataType="string"/>
    </xmlCellPr>
  </singleXmlCell>
  <singleXmlCell id="1479" xr6:uid="{91732191-46F2-42AA-832F-1E8A769D33EE}" r="AI2" connectionId="1">
    <xmlCellPr id="1" xr6:uid="{00000000-0010-0000-7F0B-000001000000}" uniqueName="BIN">
      <xmlPr mapId="1" xpath="/FinancialUpdate8609/FinancialUpdate8609_DevelopmentBudget/FinancialUpdate8609_Dev_Budget_Building7/FinancialUpdate8609_Dev_Budget_Building7_Total_Costs/BIN" xmlDataType="string"/>
    </xmlCellPr>
  </singleXmlCell>
  <singleXmlCell id="1480" xr6:uid="{C390B548-4DAA-4C55-A9A5-38E5DD4E5790}" r="AH7" connectionId="1">
    <xmlCellPr id="1" xr6:uid="{00000000-0010-0000-810B-000001000000}" uniqueName="Land_Acquisition">
      <xmlPr mapId="1" xpath="/FinancialUpdate8609/FinancialUpdate8609_DevelopmentBudget/FinancialUpdate8609_Dev_Budget_Building7/FinancialUpdate8609_Dev_Budget_Building7_Total_Costs/Land_Acquisition" xmlDataType="string"/>
    </xmlCellPr>
  </singleXmlCell>
  <singleXmlCell id="1481" xr6:uid="{03242252-E708-4772-96EB-8ABE661BD4AE}" r="AH8" connectionId="1">
    <xmlCellPr id="1" xr6:uid="{00000000-0010-0000-830B-000001000000}" uniqueName="Building_Acquisition">
      <xmlPr mapId="1" xpath="/FinancialUpdate8609/FinancialUpdate8609_DevelopmentBudget/FinancialUpdate8609_Dev_Budget_Building7/FinancialUpdate8609_Dev_Budget_Building7_Total_Costs/Building_Acquisition" xmlDataType="string"/>
    </xmlCellPr>
  </singleXmlCell>
  <singleXmlCell id="1482" xr6:uid="{CEE751CD-E0EB-4421-939F-0018E97DBF2D}" r="AH9" connectionId="1">
    <xmlCellPr id="1" xr6:uid="{00000000-0010-0000-850B-000001000000}" uniqueName="Contractor_Price">
      <xmlPr mapId="1" xpath="/FinancialUpdate8609/FinancialUpdate8609_DevelopmentBudget/FinancialUpdate8609_Dev_Budget_Building7/FinancialUpdate8609_Dev_Budget_Building7_Total_Costs/Contractor_Price" xmlDataType="string"/>
    </xmlCellPr>
  </singleXmlCell>
  <singleXmlCell id="1483" xr6:uid="{019F8ED1-CFFF-40FA-BE82-682604C6018E}" r="AH10" connectionId="1">
    <xmlCellPr id="1" xr6:uid="{00000000-0010-0000-870B-000001000000}" uniqueName="Furnishings">
      <xmlPr mapId="1" xpath="/FinancialUpdate8609/FinancialUpdate8609_DevelopmentBudget/FinancialUpdate8609_Dev_Budget_Building7/FinancialUpdate8609_Dev_Budget_Building7_Total_Costs/Furnishings" xmlDataType="string"/>
    </xmlCellPr>
  </singleXmlCell>
  <singleXmlCell id="1484" xr6:uid="{86289AB7-8484-410E-ABB9-C013B59CFC2D}" r="AH11" connectionId="1">
    <xmlCellPr id="1" xr6:uid="{00000000-0010-0000-890B-000001000000}" uniqueName="Hard_Cost_Other_Description1">
      <xmlPr mapId="1" xpath="/FinancialUpdate8609/FinancialUpdate8609_DevelopmentBudget/FinancialUpdate8609_Dev_Budget_Building7/FinancialUpdate8609_Dev_Budget_Building7_Total_Costs/Hard_Cost_Other_Description1" xmlDataType="string"/>
    </xmlCellPr>
  </singleXmlCell>
  <singleXmlCell id="1485" xr6:uid="{F6CFE57F-90AA-4D15-B0C7-F2AEDA173B84}" r="AH14" connectionId="1">
    <xmlCellPr id="1" xr6:uid="{00000000-0010-0000-8B0B-000001000000}" uniqueName="Architect">
      <xmlPr mapId="1" xpath="/FinancialUpdate8609/FinancialUpdate8609_DevelopmentBudget/FinancialUpdate8609_Dev_Budget_Building7/FinancialUpdate8609_Dev_Budget_Building7_Total_Costs/Architect" xmlDataType="string"/>
    </xmlCellPr>
  </singleXmlCell>
  <singleXmlCell id="1486" xr6:uid="{E3AC0B70-7165-4757-B5AB-F080CB1F92C4}" r="AH15" connectionId="1">
    <xmlCellPr id="1" xr6:uid="{00000000-0010-0000-8D0B-000001000000}" uniqueName="Owners_Legal">
      <xmlPr mapId="1" xpath="/FinancialUpdate8609/FinancialUpdate8609_DevelopmentBudget/FinancialUpdate8609_Dev_Budget_Building7/FinancialUpdate8609_Dev_Budget_Building7_Total_Costs/Owners_Legal" xmlDataType="string"/>
    </xmlCellPr>
  </singleXmlCell>
  <singleXmlCell id="1487" xr6:uid="{6CED5BE7-A36B-4409-AC51-23F1137C1624}" r="AH16" connectionId="1">
    <xmlCellPr id="1" xr6:uid="{00000000-0010-0000-8F0B-000001000000}" uniqueName="Development_Consultant">
      <xmlPr mapId="1" xpath="/FinancialUpdate8609/FinancialUpdate8609_DevelopmentBudget/FinancialUpdate8609_Dev_Budget_Building7/FinancialUpdate8609_Dev_Budget_Building7_Total_Costs/Development_Consultant" xmlDataType="string"/>
    </xmlCellPr>
  </singleXmlCell>
  <singleXmlCell id="1488" xr6:uid="{18D0D195-2181-4771-ACBE-3FE61FB304B4}" r="AH17" connectionId="1">
    <xmlCellPr id="1" xr6:uid="{00000000-0010-0000-910B-000001000000}" uniqueName="J51_421a_421b_Filing_Fees">
      <xmlPr mapId="1" xpath="/FinancialUpdate8609/FinancialUpdate8609_DevelopmentBudget/FinancialUpdate8609_Dev_Budget_Building7/FinancialUpdate8609_Dev_Budget_Building7_Total_Costs/J51_421a_421b_Filing_Fees" xmlDataType="string"/>
    </xmlCellPr>
  </singleXmlCell>
  <singleXmlCell id="1489" xr6:uid="{429730FA-7318-4338-A7E1-2BC67ED4D698}" r="AH18" connectionId="1">
    <xmlCellPr id="1" xr6:uid="{00000000-0010-0000-930B-000001000000}" uniqueName="Construction_Interest">
      <xmlPr mapId="1" xpath="/FinancialUpdate8609/FinancialUpdate8609_DevelopmentBudget/FinancialUpdate8609_Dev_Budget_Building7/FinancialUpdate8609_Dev_Budget_Building7_Total_Costs/Construction_Interest" xmlDataType="string"/>
    </xmlCellPr>
  </singleXmlCell>
  <singleXmlCell id="1490" xr6:uid="{4011D870-E13E-43E7-B84B-37A97836DB85}" r="AH19" connectionId="1">
    <xmlCellPr id="1" xr6:uid="{00000000-0010-0000-950B-000001000000}" uniqueName="Real_Estate_Taxes">
      <xmlPr mapId="1" xpath="/FinancialUpdate8609/FinancialUpdate8609_DevelopmentBudget/FinancialUpdate8609_Dev_Budget_Building7/FinancialUpdate8609_Dev_Budget_Building7_Total_Costs/Real_Estate_Taxes" xmlDataType="string"/>
    </xmlCellPr>
  </singleXmlCell>
  <singleXmlCell id="1491" xr6:uid="{14FE1048-EE2A-4A04-8705-F6CFD053A443}" r="AH20" connectionId="1">
    <xmlCellPr id="1" xr6:uid="{00000000-0010-0000-970B-000001000000}" uniqueName="Water_Sewer">
      <xmlPr mapId="1" xpath="/FinancialUpdate8609/FinancialUpdate8609_DevelopmentBudget/FinancialUpdate8609_Dev_Budget_Building7/FinancialUpdate8609_Dev_Budget_Building7_Total_Costs/Water_Sewer" xmlDataType="string"/>
    </xmlCellPr>
  </singleXmlCell>
  <singleXmlCell id="1492" xr6:uid="{3E387C51-9D1A-4739-BA89-485FFFDCC50E}" r="AH21" connectionId="1">
    <xmlCellPr id="1" xr6:uid="{00000000-0010-0000-990B-000001000000}" uniqueName="Title_Insurance">
      <xmlPr mapId="1" xpath="/FinancialUpdate8609/FinancialUpdate8609_DevelopmentBudget/FinancialUpdate8609_Dev_Budget_Building7/FinancialUpdate8609_Dev_Budget_Building7_Total_Costs/Title_Insurance" xmlDataType="string"/>
    </xmlCellPr>
  </singleXmlCell>
  <singleXmlCell id="1493" xr6:uid="{98AEFF54-6E60-4CFE-88F9-FC4821E37347}" r="AH22" connectionId="1">
    <xmlCellPr id="1" xr6:uid="{00000000-0010-0000-9B0B-000001000000}" uniqueName="Constr_Insurance">
      <xmlPr mapId="1" xpath="/FinancialUpdate8609/FinancialUpdate8609_DevelopmentBudget/FinancialUpdate8609_Dev_Budget_Building7/FinancialUpdate8609_Dev_Budget_Building7_Total_Costs/Constr_Insurance" xmlDataType="string"/>
    </xmlCellPr>
  </singleXmlCell>
  <singleXmlCell id="1494" xr6:uid="{6D1AEB12-8D50-4A35-9C39-5517FB931253}" r="AH23" connectionId="1">
    <xmlCellPr id="1" xr6:uid="{00000000-0010-0000-9D0B-000001000000}" uniqueName="License_Agreement_Insurance">
      <xmlPr mapId="1" xpath="/FinancialUpdate8609/FinancialUpdate8609_DevelopmentBudget/FinancialUpdate8609_Dev_Budget_Building7/FinancialUpdate8609_Dev_Budget_Building7_Total_Costs/License_Agreement_Insurance" xmlDataType="string"/>
    </xmlCellPr>
  </singleXmlCell>
  <singleXmlCell id="1495" xr6:uid="{DCF1023B-3C28-4961-AEC0-6F08FAD49FFC}" r="AH24" connectionId="1">
    <xmlCellPr id="1" xr6:uid="{00000000-0010-0000-9F0B-000001000000}" uniqueName="Leasing_Marketing_Expense">
      <xmlPr mapId="1" xpath="/FinancialUpdate8609/FinancialUpdate8609_DevelopmentBudget/FinancialUpdate8609_Dev_Budget_Building7/FinancialUpdate8609_Dev_Budget_Building7_Total_Costs/Leasing_Marketing_Expense" xmlDataType="string"/>
    </xmlCellPr>
  </singleXmlCell>
  <singleXmlCell id="1496" xr6:uid="{707CF9E6-51F9-484C-BAF9-CA295898D611}" r="AH25" connectionId="1">
    <xmlCellPr id="1" xr6:uid="{00000000-0010-0000-A10B-000001000000}" uniqueName="Lease_Up_Period_Expense">
      <xmlPr mapId="1" xpath="/FinancialUpdate8609/FinancialUpdate8609_DevelopmentBudget/FinancialUpdate8609_Dev_Budget_Building7/FinancialUpdate8609_Dev_Budget_Building7_Total_Costs/Lease_Up_Period_Expense" xmlDataType="string"/>
    </xmlCellPr>
  </singleXmlCell>
  <singleXmlCell id="1497" xr6:uid="{511E1460-A780-421F-86E8-4B8063BCC2AD}" r="AH26" connectionId="1">
    <xmlCellPr id="1" xr6:uid="{00000000-0010-0000-A30B-000001000000}" uniqueName="Working_Capital">
      <xmlPr mapId="1" xpath="/FinancialUpdate8609/FinancialUpdate8609_DevelopmentBudget/FinancialUpdate8609_Dev_Budget_Building7/FinancialUpdate8609_Dev_Budget_Building7_Total_Costs/Working_Capital" xmlDataType="string"/>
    </xmlCellPr>
  </singleXmlCell>
  <singleXmlCell id="1498" xr6:uid="{2AF0B172-A492-440F-B528-92498BC9C220}" r="AH27" connectionId="1">
    <xmlCellPr id="1" xr6:uid="{00000000-0010-0000-A50B-000001000000}" uniqueName="Survey_Environmental_Reports">
      <xmlPr mapId="1" xpath="/FinancialUpdate8609/FinancialUpdate8609_DevelopmentBudget/FinancialUpdate8609_Dev_Budget_Building7/FinancialUpdate8609_Dev_Budget_Building7_Total_Costs/Survey_Environmental_Reports" xmlDataType="string"/>
    </xmlCellPr>
  </singleXmlCell>
  <singleXmlCell id="1499" xr6:uid="{8D02EE56-A6F4-4F4B-8F92-21F64F76E354}" r="AH28" connectionId="1">
    <xmlCellPr id="1" xr6:uid="{00000000-0010-0000-A70B-000001000000}" uniqueName="Loan_Commitment_Fees">
      <xmlPr mapId="1" xpath="/FinancialUpdate8609/FinancialUpdate8609_DevelopmentBudget/FinancialUpdate8609_Dev_Budget_Building7/FinancialUpdate8609_Dev_Budget_Building7_Total_Costs/Loan_Commitment_Fees" xmlDataType="string"/>
    </xmlCellPr>
  </singleXmlCell>
  <singleXmlCell id="1500" xr6:uid="{9A0173C8-A0EC-45CC-80DA-D841FFE821DA}" r="AH29" connectionId="1">
    <xmlCellPr id="1" xr6:uid="{00000000-0010-0000-A90B-000001000000}" uniqueName="Relocation">
      <xmlPr mapId="1" xpath="/FinancialUpdate8609/FinancialUpdate8609_DevelopmentBudget/FinancialUpdate8609_Dev_Budget_Building7/FinancialUpdate8609_Dev_Budget_Building7_Total_Costs/Relocation" xmlDataType="string"/>
    </xmlCellPr>
  </singleXmlCell>
  <singleXmlCell id="1501" xr6:uid="{660A12D3-6815-4C41-8246-2365351B3A53}" r="AH30" connectionId="1">
    <xmlCellPr id="1" xr6:uid="{00000000-0010-0000-AB0B-000001000000}" uniqueName="NPHDFC_Administration_Fee">
      <xmlPr mapId="1" xpath="/FinancialUpdate8609/FinancialUpdate8609_DevelopmentBudget/FinancialUpdate8609_Dev_Budget_Building7/FinancialUpdate8609_Dev_Budget_Building7_Total_Costs/NPHDFC_Administration_Fee" xmlDataType="string"/>
    </xmlCellPr>
  </singleXmlCell>
  <singleXmlCell id="1502" xr6:uid="{D1772036-44A0-493F-B096-403ADF989F20}" r="AH31" connectionId="1">
    <xmlCellPr id="1" xr6:uid="{00000000-0010-0000-AD0B-000001000000}" uniqueName="Project_Supervision">
      <xmlPr mapId="1" xpath="/FinancialUpdate8609/FinancialUpdate8609_DevelopmentBudget/FinancialUpdate8609_Dev_Budget_Building7/FinancialUpdate8609_Dev_Budget_Building7_Total_Costs/Project_Supervision" xmlDataType="string"/>
    </xmlCellPr>
  </singleXmlCell>
  <singleXmlCell id="1503" xr6:uid="{2A4D5A87-F71C-41E6-A78F-4ABC7D2A5A9B}" r="AH32" connectionId="1">
    <xmlCellPr id="1" xr6:uid="{00000000-0010-0000-AF0B-000001000000}" uniqueName="Tax_Credit_Allocation_Fee">
      <xmlPr mapId="1" xpath="/FinancialUpdate8609/FinancialUpdate8609_DevelopmentBudget/FinancialUpdate8609_Dev_Budget_Building7/FinancialUpdate8609_Dev_Budget_Building7_Total_Costs/Tax_Credit_Allocation_Fee" xmlDataType="string"/>
    </xmlCellPr>
  </singleXmlCell>
  <singleXmlCell id="1504" xr6:uid="{8905D136-2CB1-4D16-9104-42C3759BB3B5}" r="AH33" connectionId="1">
    <xmlCellPr id="1" xr6:uid="{00000000-0010-0000-B10B-000001000000}" uniqueName="Bond_Fees_Cost_of_Issuance_Fee">
      <xmlPr mapId="1" xpath="/FinancialUpdate8609/FinancialUpdate8609_DevelopmentBudget/FinancialUpdate8609_Dev_Budget_Building7/FinancialUpdate8609_Dev_Budget_Building7_Total_Costs/Bond_Fees_Cost_of_Issuance_Fee" xmlDataType="string"/>
    </xmlCellPr>
  </singleXmlCell>
  <singleXmlCell id="1505" xr6:uid="{1EA1D43D-03E6-45EB-B28B-9316731DEA8D}" r="AH34" connectionId="1">
    <xmlCellPr id="1" xr6:uid="{00000000-0010-0000-B30B-000001000000}" uniqueName="Letter_of_Credit_Fee">
      <xmlPr mapId="1" xpath="/FinancialUpdate8609/FinancialUpdate8609_DevelopmentBudget/FinancialUpdate8609_Dev_Budget_Building7/FinancialUpdate8609_Dev_Budget_Building7_Total_Costs/Letter_of_Credit_Fee" xmlDataType="string"/>
    </xmlCellPr>
  </singleXmlCell>
  <singleXmlCell id="1506" xr6:uid="{3E6D94A3-9936-40C0-A0AE-AB9315C6BEE6}" r="AH35" connectionId="1">
    <xmlCellPr id="1" xr6:uid="{00000000-0010-0000-B50B-000001000000}" uniqueName="Interest_Rate_Cap">
      <xmlPr mapId="1" xpath="/FinancialUpdate8609/FinancialUpdate8609_DevelopmentBudget/FinancialUpdate8609_Dev_Budget_Building7/FinancialUpdate8609_Dev_Budget_Building7_Total_Costs/Interest_Rate_Cap" xmlDataType="string"/>
    </xmlCellPr>
  </singleXmlCell>
  <singleXmlCell id="1507" xr6:uid="{88E1B932-9227-411A-9C66-36E1AA07E2F4}" r="AH36" connectionId="1">
    <xmlCellPr id="1" xr6:uid="{00000000-0010-0000-B70B-000001000000}" uniqueName="Bank_Engineering_Fee">
      <xmlPr mapId="1" xpath="/FinancialUpdate8609/FinancialUpdate8609_DevelopmentBudget/FinancialUpdate8609_Dev_Budget_Building7/FinancialUpdate8609_Dev_Budget_Building7_Total_Costs/Bank_Engineering_Fee" xmlDataType="string"/>
    </xmlCellPr>
  </singleXmlCell>
  <singleXmlCell id="1508" xr6:uid="{0DE4A428-00F2-4651-AB6A-3882B31E6F0C}" r="AH37" connectionId="1">
    <xmlCellPr id="1" xr6:uid="{00000000-0010-0000-B90B-000001000000}" uniqueName="NYS_Transfer_Tax">
      <xmlPr mapId="1" xpath="/FinancialUpdate8609/FinancialUpdate8609_DevelopmentBudget/FinancialUpdate8609_Dev_Budget_Building7/FinancialUpdate8609_Dev_Budget_Building7_Total_Costs/NYS_Transfer_Tax" xmlDataType="string"/>
    </xmlCellPr>
  </singleXmlCell>
  <singleXmlCell id="1509" xr6:uid="{069E6B5C-6EEB-4F7A-A973-767804C18DAE}" r="AH38" connectionId="1">
    <xmlCellPr id="1" xr6:uid="{00000000-0010-0000-BB0B-000001000000}" uniqueName="Soft_Cost_Other_Description1">
      <xmlPr mapId="1" xpath="/FinancialUpdate8609/FinancialUpdate8609_DevelopmentBudget/FinancialUpdate8609_Dev_Budget_Building7/FinancialUpdate8609_Dev_Budget_Building7_Total_Costs/Soft_Cost_Other_Description1" xmlDataType="string"/>
    </xmlCellPr>
  </singleXmlCell>
  <singleXmlCell id="1510" xr6:uid="{50FA542B-E1BC-47BE-B340-C38312CDF0B5}" r="AH39" connectionId="1">
    <xmlCellPr id="1" xr6:uid="{00000000-0010-0000-BD0B-000001000000}" uniqueName="Soft_Cost_Other_Description2">
      <xmlPr mapId="1" xpath="/FinancialUpdate8609/FinancialUpdate8609_DevelopmentBudget/FinancialUpdate8609_Dev_Budget_Building7/FinancialUpdate8609_Dev_Budget_Building7_Total_Costs/Soft_Cost_Other_Description2" xmlDataType="string"/>
    </xmlCellPr>
  </singleXmlCell>
  <singleXmlCell id="1511" xr6:uid="{4381EEAE-1DC3-434D-BFBE-93800C587211}" r="AH40" connectionId="1">
    <xmlCellPr id="1" xr6:uid="{00000000-0010-0000-BF0B-000001000000}" uniqueName="Soft_Cost_Other_Description3">
      <xmlPr mapId="1" xpath="/FinancialUpdate8609/FinancialUpdate8609_DevelopmentBudget/FinancialUpdate8609_Dev_Budget_Building7/FinancialUpdate8609_Dev_Budget_Building7_Total_Costs/Soft_Cost_Other_Description3" xmlDataType="string"/>
    </xmlCellPr>
  </singleXmlCell>
  <singleXmlCell id="1512" xr6:uid="{B9C7427A-D667-47E8-8A21-71C517E96923}" r="AH41" connectionId="1">
    <xmlCellPr id="1" xr6:uid="{00000000-0010-0000-C10B-000001000000}" uniqueName="Soft_Cost_Other_Description4">
      <xmlPr mapId="1" xpath="/FinancialUpdate8609/FinancialUpdate8609_DevelopmentBudget/FinancialUpdate8609_Dev_Budget_Building7/FinancialUpdate8609_Dev_Budget_Building7_Total_Costs/Soft_Cost_Other_Description4" xmlDataType="string"/>
    </xmlCellPr>
  </singleXmlCell>
  <singleXmlCell id="1513" xr6:uid="{ED9BE56E-7205-4A1F-AFAE-D773A3CF8B88}" r="AH44" connectionId="1">
    <xmlCellPr id="1" xr6:uid="{00000000-0010-0000-C30B-000001000000}" uniqueName="Developer_Financing_or_Equity">
      <xmlPr mapId="1" xpath="/FinancialUpdate8609/FinancialUpdate8609_DevelopmentBudget/FinancialUpdate8609_Dev_Budget_Building7/FinancialUpdate8609_Dev_Budget_Building7_Total_Costs/Developer_Financing_or_Equity" xmlDataType="string"/>
    </xmlCellPr>
  </singleXmlCell>
  <singleXmlCell id="1514" xr6:uid="{77EF943E-D29F-46D0-8308-ECD58840CC70}" r="AH45" connectionId="1">
    <xmlCellPr id="1" xr6:uid="{00000000-0010-0000-C50B-000001000000}" uniqueName="Deferred_Developer_Fee">
      <xmlPr mapId="1" xpath="/FinancialUpdate8609/FinancialUpdate8609_DevelopmentBudget/FinancialUpdate8609_Dev_Budget_Building7/FinancialUpdate8609_Dev_Budget_Building7_Total_Costs/Deferred_Developer_Fee" xmlDataType="string"/>
    </xmlCellPr>
  </singleXmlCell>
  <singleXmlCell id="1515" xr6:uid="{B47D565C-A375-4528-B242-9DE0B1D73C5D}" r="AH48" connectionId="1">
    <xmlCellPr id="1" xr6:uid="{00000000-0010-0000-C70B-000001000000}" uniqueName="Syndicator_Fee_and_Overhead">
      <xmlPr mapId="1" xpath="/FinancialUpdate8609/FinancialUpdate8609_DevelopmentBudget/FinancialUpdate8609_Dev_Budget_Building7/FinancialUpdate8609_Dev_Budget_Building7_Total_Costs/Syndicator_Fee_and_Overhead" xmlDataType="string"/>
    </xmlCellPr>
  </singleXmlCell>
  <singleXmlCell id="1516" xr6:uid="{57ECA463-9C0D-40A4-8A2D-47942FFE282D}" r="AH49" connectionId="1">
    <xmlCellPr id="1" xr6:uid="{00000000-0010-0000-C90B-000001000000}" uniqueName="LP_Upper_Tier_Reserves">
      <xmlPr mapId="1" xpath="/FinancialUpdate8609/FinancialUpdate8609_DevelopmentBudget/FinancialUpdate8609_Dev_Budget_Building7/FinancialUpdate8609_Dev_Budget_Building7_Total_Costs/LP_Upper_Tier_Reserves" xmlDataType="string"/>
    </xmlCellPr>
  </singleXmlCell>
  <singleXmlCell id="1517" xr6:uid="{E64991ED-C3E5-4CA2-8FA2-08887530F2F1}" r="AH50" connectionId="1">
    <xmlCellPr id="1" xr6:uid="{00000000-0010-0000-CB0B-000001000000}" uniqueName="Tax_Credit_Consultant">
      <xmlPr mapId="1" xpath="/FinancialUpdate8609/FinancialUpdate8609_DevelopmentBudget/FinancialUpdate8609_Dev_Budget_Building7/FinancialUpdate8609_Dev_Budget_Building7_Total_Costs/Tax_Credit_Consultant" xmlDataType="string"/>
    </xmlCellPr>
  </singleXmlCell>
  <singleXmlCell id="1518" xr6:uid="{D5654367-C72D-470F-ABA4-2C9AD4FE16A1}" r="AH51" connectionId="1">
    <xmlCellPr id="1" xr6:uid="{00000000-0010-0000-CD0B-000001000000}" uniqueName="Tax_Opinion">
      <xmlPr mapId="1" xpath="/FinancialUpdate8609/FinancialUpdate8609_DevelopmentBudget/FinancialUpdate8609_Dev_Budget_Building7/FinancialUpdate8609_Dev_Budget_Building7_Total_Costs/Tax_Opinion" xmlDataType="string"/>
    </xmlCellPr>
  </singleXmlCell>
  <singleXmlCell id="1519" xr6:uid="{EEF7349E-E9AD-4F88-951C-4262BB9E151A}" r="AH52" connectionId="1">
    <xmlCellPr id="1" xr6:uid="{00000000-0010-0000-CF0B-000001000000}" uniqueName="Accounting_Cost_Certification">
      <xmlPr mapId="1" xpath="/FinancialUpdate8609/FinancialUpdate8609_DevelopmentBudget/FinancialUpdate8609_Dev_Budget_Building7/FinancialUpdate8609_Dev_Budget_Building7_Total_Costs/Accounting_Cost_Certification" xmlDataType="string"/>
    </xmlCellPr>
  </singleXmlCell>
  <singleXmlCell id="1520" xr6:uid="{13AB38F2-28FE-4D67-A92D-C8EE253F2B3F}" r="AH53" connectionId="1">
    <xmlCellPr id="1" xr6:uid="{00000000-0010-0000-D10B-000001000000}" uniqueName="Partnership_Management_Fee">
      <xmlPr mapId="1" xpath="/FinancialUpdate8609/FinancialUpdate8609_DevelopmentBudget/FinancialUpdate8609_Dev_Budget_Building7/FinancialUpdate8609_Dev_Budget_Building7_Total_Costs/Partnership_Management_Fee" xmlDataType="string"/>
    </xmlCellPr>
  </singleXmlCell>
  <singleXmlCell id="1521" xr6:uid="{264FAF1D-80CC-42B1-8B52-4A0ED47C1D20}" r="AH54" connectionId="1">
    <xmlCellPr id="1" xr6:uid="{00000000-0010-0000-D30B-000001000000}" uniqueName="Partnership_Publication">
      <xmlPr mapId="1" xpath="/FinancialUpdate8609/FinancialUpdate8609_DevelopmentBudget/FinancialUpdate8609_Dev_Budget_Building7/FinancialUpdate8609_Dev_Budget_Building7_Total_Costs/Partnership_Publication" xmlDataType="string"/>
    </xmlCellPr>
  </singleXmlCell>
  <singleXmlCell id="1522" xr6:uid="{A61FC220-3F7E-498A-A286-1AD4C48709B5}" r="AH55" connectionId="1">
    <xmlCellPr id="1" xr6:uid="{00000000-0010-0000-D50B-000001000000}" uniqueName="Bridge_Loan_Fees_and_Interest">
      <xmlPr mapId="1" xpath="/FinancialUpdate8609/FinancialUpdate8609_DevelopmentBudget/FinancialUpdate8609_Dev_Budget_Building7/FinancialUpdate8609_Dev_Budget_Building7_Total_Costs/Bridge_Loan_Fees_and_Interest" xmlDataType="string"/>
    </xmlCellPr>
  </singleXmlCell>
  <singleXmlCell id="1523" xr6:uid="{69E302A5-2714-46E1-8C10-4735C954B29B}" r="AH56" connectionId="1">
    <xmlCellPr id="1" xr6:uid="{00000000-0010-0000-D70B-000001000000}" uniqueName="Partnership_Organization_Legal">
      <xmlPr mapId="1" xpath="/FinancialUpdate8609/FinancialUpdate8609_DevelopmentBudget/FinancialUpdate8609_Dev_Budget_Building7/FinancialUpdate8609_Dev_Budget_Building7_Total_Costs/Partnership_Organization_Legal" xmlDataType="string"/>
    </xmlCellPr>
  </singleXmlCell>
  <singleXmlCell id="1524" xr6:uid="{E3D25AE3-E306-4C02-8DBB-C3CE8FCA436F}" r="AH57" connectionId="1">
    <xmlCellPr id="1" xr6:uid="{00000000-0010-0000-D90B-000001000000}" uniqueName="Syndication_Expense_Other_Description1">
      <xmlPr mapId="1" xpath="/FinancialUpdate8609/FinancialUpdate8609_DevelopmentBudget/FinancialUpdate8609_Dev_Budget_Building7/FinancialUpdate8609_Dev_Budget_Building7_Total_Costs/Syndication_Expense_Other_Description1" xmlDataType="string"/>
    </xmlCellPr>
  </singleXmlCell>
  <singleXmlCell id="1525" xr6:uid="{93270B6F-8445-4A35-B292-4E90A30C7EF0}" r="AH60" connectionId="1">
    <xmlCellPr id="1" xr6:uid="{00000000-0010-0000-DB0B-000001000000}" uniqueName="Operating_Reserve">
      <xmlPr mapId="1" xpath="/FinancialUpdate8609/FinancialUpdate8609_DevelopmentBudget/FinancialUpdate8609_Dev_Budget_Building7/FinancialUpdate8609_Dev_Budget_Building7_Total_Costs/Operating_Reserve" xmlDataType="string"/>
    </xmlCellPr>
  </singleXmlCell>
  <singleXmlCell id="1526" xr6:uid="{87FD7049-1765-4260-B568-EA19987956FC}" r="AH61" connectionId="1">
    <xmlCellPr id="1" xr6:uid="{00000000-0010-0000-DD0B-000001000000}" uniqueName="Social_Service_Reserves">
      <xmlPr mapId="1" xpath="/FinancialUpdate8609/FinancialUpdate8609_DevelopmentBudget/FinancialUpdate8609_Dev_Budget_Building7/FinancialUpdate8609_Dev_Budget_Building7_Total_Costs/Social_Service_Reserves" xmlDataType="string"/>
    </xmlCellPr>
  </singleXmlCell>
  <singleXmlCell id="1527" xr6:uid="{7FBE6540-74F8-4ADC-A5CF-CB7C8D3A0C21}" r="AH62" connectionId="1">
    <xmlCellPr id="1" xr6:uid="{00000000-0010-0000-DF0B-000001000000}" uniqueName="Reserve_Other_Description1">
      <xmlPr mapId="1" xpath="/FinancialUpdate8609/FinancialUpdate8609_DevelopmentBudget/FinancialUpdate8609_Dev_Budget_Building7/FinancialUpdate8609_Dev_Budget_Building7_Total_Costs/Reserve_Other_Description1" xmlDataType="string"/>
    </xmlCellPr>
  </singleXmlCell>
  <singleXmlCell id="1528" xr6:uid="{D796E7A6-69D8-48BF-B0A2-AB2713A72DC1}" r="AJ1" connectionId="1">
    <xmlCellPr id="1" xr6:uid="{00000000-0010-0000-E10B-000001000000}" uniqueName="ApplicationNumber">
      <xmlPr mapId="1" xpath="/FinancialUpdate8609/FinancialUpdate8609_DevelopmentBudget/FinancialUpdate8609_Dev_Budget_Building7/FinancialUpdate8609_Dev_Budget_Building7_Acquisition_Basis/ApplicationNumber" xmlDataType="string"/>
    </xmlCellPr>
  </singleXmlCell>
  <singleXmlCell id="1529" xr6:uid="{F42171B6-D79B-49F0-A88C-C6CCF3506149}" r="AJ2" connectionId="1">
    <xmlCellPr id="1" xr6:uid="{00000000-0010-0000-E30B-000001000000}" uniqueName="BIN">
      <xmlPr mapId="1" xpath="/FinancialUpdate8609/FinancialUpdate8609_DevelopmentBudget/FinancialUpdate8609_Dev_Budget_Building7/FinancialUpdate8609_Dev_Budget_Building7_Acquisition_Basis/BIN" xmlDataType="string"/>
    </xmlCellPr>
  </singleXmlCell>
  <singleXmlCell id="1530" xr6:uid="{A51E8045-1478-4C47-92D6-4350151028FB}" r="AI7" connectionId="1">
    <xmlCellPr id="1" xr6:uid="{00000000-0010-0000-E50B-000001000000}" uniqueName="Land_Acquisition">
      <xmlPr mapId="1" xpath="/FinancialUpdate8609/FinancialUpdate8609_DevelopmentBudget/FinancialUpdate8609_Dev_Budget_Building7/FinancialUpdate8609_Dev_Budget_Building7_Acquisition_Basis/Land_Acquisition" xmlDataType="string"/>
    </xmlCellPr>
  </singleXmlCell>
  <singleXmlCell id="1531" xr6:uid="{682D73BA-303E-4D73-B07F-A9EFB44EB35D}" r="AI8" connectionId="1">
    <xmlCellPr id="1" xr6:uid="{00000000-0010-0000-E70B-000001000000}" uniqueName="Building_Acquisition">
      <xmlPr mapId="1" xpath="/FinancialUpdate8609/FinancialUpdate8609_DevelopmentBudget/FinancialUpdate8609_Dev_Budget_Building7/FinancialUpdate8609_Dev_Budget_Building7_Acquisition_Basis/Building_Acquisition" xmlDataType="string"/>
    </xmlCellPr>
  </singleXmlCell>
  <singleXmlCell id="1532" xr6:uid="{BE8160C0-38F7-4BE4-80AC-25B9CFF95CBB}" r="AI9" connectionId="1">
    <xmlCellPr id="1" xr6:uid="{00000000-0010-0000-E90B-000001000000}" uniqueName="Contractor_Price">
      <xmlPr mapId="1" xpath="/FinancialUpdate8609/FinancialUpdate8609_DevelopmentBudget/FinancialUpdate8609_Dev_Budget_Building7/FinancialUpdate8609_Dev_Budget_Building7_Acquisition_Basis/Contractor_Price" xmlDataType="string"/>
    </xmlCellPr>
  </singleXmlCell>
  <singleXmlCell id="1533" xr6:uid="{BD4ADDAD-600F-40A2-8279-5891F0870C6D}" r="AI10" connectionId="1">
    <xmlCellPr id="1" xr6:uid="{00000000-0010-0000-EB0B-000001000000}" uniqueName="Furnishings">
      <xmlPr mapId="1" xpath="/FinancialUpdate8609/FinancialUpdate8609_DevelopmentBudget/FinancialUpdate8609_Dev_Budget_Building7/FinancialUpdate8609_Dev_Budget_Building7_Acquisition_Basis/Furnishings" xmlDataType="string"/>
    </xmlCellPr>
  </singleXmlCell>
  <singleXmlCell id="1534" xr6:uid="{4828AEE6-67C2-4411-93B2-A3F2D1CAAB9A}" r="AI11" connectionId="1">
    <xmlCellPr id="1" xr6:uid="{00000000-0010-0000-ED0B-000001000000}" uniqueName="Hard_Cost_Other_Description1">
      <xmlPr mapId="1" xpath="/FinancialUpdate8609/FinancialUpdate8609_DevelopmentBudget/FinancialUpdate8609_Dev_Budget_Building7/FinancialUpdate8609_Dev_Budget_Building7_Acquisition_Basis/Hard_Cost_Other_Description1" xmlDataType="string"/>
    </xmlCellPr>
  </singleXmlCell>
  <singleXmlCell id="1535" xr6:uid="{ECE6691D-EB7B-456E-8DC5-E254997CC96C}" r="AI14" connectionId="1">
    <xmlCellPr id="1" xr6:uid="{00000000-0010-0000-EF0B-000001000000}" uniqueName="Architect">
      <xmlPr mapId="1" xpath="/FinancialUpdate8609/FinancialUpdate8609_DevelopmentBudget/FinancialUpdate8609_Dev_Budget_Building7/FinancialUpdate8609_Dev_Budget_Building7_Acquisition_Basis/Architect" xmlDataType="string"/>
    </xmlCellPr>
  </singleXmlCell>
  <singleXmlCell id="1536" xr6:uid="{741794E8-04C9-4D38-8C95-27E90B904869}" r="AI15" connectionId="1">
    <xmlCellPr id="1" xr6:uid="{00000000-0010-0000-F10B-000001000000}" uniqueName="Owners_Legal">
      <xmlPr mapId="1" xpath="/FinancialUpdate8609/FinancialUpdate8609_DevelopmentBudget/FinancialUpdate8609_Dev_Budget_Building7/FinancialUpdate8609_Dev_Budget_Building7_Acquisition_Basis/Owners_Legal" xmlDataType="string"/>
    </xmlCellPr>
  </singleXmlCell>
  <singleXmlCell id="1537" xr6:uid="{A9ECEE93-8BF3-41BF-B430-E6D44E1EA9E4}" r="AI16" connectionId="1">
    <xmlCellPr id="1" xr6:uid="{00000000-0010-0000-F30B-000001000000}" uniqueName="Development_Consultant">
      <xmlPr mapId="1" xpath="/FinancialUpdate8609/FinancialUpdate8609_DevelopmentBudget/FinancialUpdate8609_Dev_Budget_Building7/FinancialUpdate8609_Dev_Budget_Building7_Acquisition_Basis/Development_Consultant" xmlDataType="string"/>
    </xmlCellPr>
  </singleXmlCell>
  <singleXmlCell id="1538" xr6:uid="{C5BA5A88-F9E1-474C-84B7-19F14CD249D9}" r="AI17" connectionId="1">
    <xmlCellPr id="1" xr6:uid="{00000000-0010-0000-F50B-000001000000}" uniqueName="J51_421a_421b_Filing_Fees">
      <xmlPr mapId="1" xpath="/FinancialUpdate8609/FinancialUpdate8609_DevelopmentBudget/FinancialUpdate8609_Dev_Budget_Building7/FinancialUpdate8609_Dev_Budget_Building7_Acquisition_Basis/J51_421a_421b_Filing_Fees" xmlDataType="string"/>
    </xmlCellPr>
  </singleXmlCell>
  <singleXmlCell id="1539" xr6:uid="{9C5075DF-DAB5-4B72-B259-58497DC5FC79}" r="AI18" connectionId="1">
    <xmlCellPr id="1" xr6:uid="{00000000-0010-0000-F70B-000001000000}" uniqueName="Construction_Interest">
      <xmlPr mapId="1" xpath="/FinancialUpdate8609/FinancialUpdate8609_DevelopmentBudget/FinancialUpdate8609_Dev_Budget_Building7/FinancialUpdate8609_Dev_Budget_Building7_Acquisition_Basis/Construction_Interest" xmlDataType="string"/>
    </xmlCellPr>
  </singleXmlCell>
  <singleXmlCell id="1540" xr6:uid="{07CC9568-1336-4A63-BD29-FCD3FEFF7C89}" r="AI19" connectionId="1">
    <xmlCellPr id="1" xr6:uid="{00000000-0010-0000-F90B-000001000000}" uniqueName="Real_Estate_Taxes">
      <xmlPr mapId="1" xpath="/FinancialUpdate8609/FinancialUpdate8609_DevelopmentBudget/FinancialUpdate8609_Dev_Budget_Building7/FinancialUpdate8609_Dev_Budget_Building7_Acquisition_Basis/Real_Estate_Taxes" xmlDataType="string"/>
    </xmlCellPr>
  </singleXmlCell>
  <singleXmlCell id="1541" xr6:uid="{9FCAEDD2-06D7-4F1E-9161-157B1E185A86}" r="AI20" connectionId="1">
    <xmlCellPr id="1" xr6:uid="{00000000-0010-0000-FB0B-000001000000}" uniqueName="Water_Sewer">
      <xmlPr mapId="1" xpath="/FinancialUpdate8609/FinancialUpdate8609_DevelopmentBudget/FinancialUpdate8609_Dev_Budget_Building7/FinancialUpdate8609_Dev_Budget_Building7_Acquisition_Basis/Water_Sewer" xmlDataType="string"/>
    </xmlCellPr>
  </singleXmlCell>
  <singleXmlCell id="1542" xr6:uid="{2DB56E7C-AC07-4B36-9972-DDE32384A265}" r="AI21" connectionId="1">
    <xmlCellPr id="1" xr6:uid="{00000000-0010-0000-FD0B-000001000000}" uniqueName="Title_Insurance">
      <xmlPr mapId="1" xpath="/FinancialUpdate8609/FinancialUpdate8609_DevelopmentBudget/FinancialUpdate8609_Dev_Budget_Building7/FinancialUpdate8609_Dev_Budget_Building7_Acquisition_Basis/Title_Insurance" xmlDataType="string"/>
    </xmlCellPr>
  </singleXmlCell>
  <singleXmlCell id="1543" xr6:uid="{01AB756F-00DF-45D4-9B5C-81C1062C7673}" r="AI22" connectionId="1">
    <xmlCellPr id="1" xr6:uid="{00000000-0010-0000-FF0B-000001000000}" uniqueName="Constr_Insurance">
      <xmlPr mapId="1" xpath="/FinancialUpdate8609/FinancialUpdate8609_DevelopmentBudget/FinancialUpdate8609_Dev_Budget_Building7/FinancialUpdate8609_Dev_Budget_Building7_Acquisition_Basis/Constr_Insurance" xmlDataType="string"/>
    </xmlCellPr>
  </singleXmlCell>
  <singleXmlCell id="1544" xr6:uid="{09978822-C81F-4F92-9A64-1A5E76881CFA}" r="AI23" connectionId="1">
    <xmlCellPr id="1" xr6:uid="{00000000-0010-0000-010C-000001000000}" uniqueName="License_Agreement_Insurance">
      <xmlPr mapId="1" xpath="/FinancialUpdate8609/FinancialUpdate8609_DevelopmentBudget/FinancialUpdate8609_Dev_Budget_Building7/FinancialUpdate8609_Dev_Budget_Building7_Acquisition_Basis/License_Agreement_Insurance" xmlDataType="string"/>
    </xmlCellPr>
  </singleXmlCell>
  <singleXmlCell id="1545" xr6:uid="{AB35EE1B-82BE-4D1B-8724-3C4A37259BC3}" r="AI24" connectionId="1">
    <xmlCellPr id="1" xr6:uid="{00000000-0010-0000-030C-000001000000}" uniqueName="Leasing_Marketing_Expense">
      <xmlPr mapId="1" xpath="/FinancialUpdate8609/FinancialUpdate8609_DevelopmentBudget/FinancialUpdate8609_Dev_Budget_Building7/FinancialUpdate8609_Dev_Budget_Building7_Acquisition_Basis/Leasing_Marketing_Expense" xmlDataType="string"/>
    </xmlCellPr>
  </singleXmlCell>
  <singleXmlCell id="1546" xr6:uid="{6ED1E110-8544-48E8-BB2B-B73A963539C5}" r="AI25" connectionId="1">
    <xmlCellPr id="1" xr6:uid="{00000000-0010-0000-050C-000001000000}" uniqueName="Lease_Up_Period_Expense">
      <xmlPr mapId="1" xpath="/FinancialUpdate8609/FinancialUpdate8609_DevelopmentBudget/FinancialUpdate8609_Dev_Budget_Building7/FinancialUpdate8609_Dev_Budget_Building7_Acquisition_Basis/Lease_Up_Period_Expense" xmlDataType="string"/>
    </xmlCellPr>
  </singleXmlCell>
  <singleXmlCell id="1547" xr6:uid="{440A8680-12A3-4C7F-AF32-00AACEF81EE4}" r="AI26" connectionId="1">
    <xmlCellPr id="1" xr6:uid="{00000000-0010-0000-070C-000001000000}" uniqueName="Working_Capital">
      <xmlPr mapId="1" xpath="/FinancialUpdate8609/FinancialUpdate8609_DevelopmentBudget/FinancialUpdate8609_Dev_Budget_Building7/FinancialUpdate8609_Dev_Budget_Building7_Acquisition_Basis/Working_Capital" xmlDataType="string"/>
    </xmlCellPr>
  </singleXmlCell>
  <singleXmlCell id="1548" xr6:uid="{537ECF26-CE93-4FB9-B329-309C872A45B4}" r="AI27" connectionId="1">
    <xmlCellPr id="1" xr6:uid="{00000000-0010-0000-090C-000001000000}" uniqueName="Survey_Environmental_Reports">
      <xmlPr mapId="1" xpath="/FinancialUpdate8609/FinancialUpdate8609_DevelopmentBudget/FinancialUpdate8609_Dev_Budget_Building7/FinancialUpdate8609_Dev_Budget_Building7_Acquisition_Basis/Survey_Environmental_Reports" xmlDataType="string"/>
    </xmlCellPr>
  </singleXmlCell>
  <singleXmlCell id="1549" xr6:uid="{3F192071-BDE1-477D-90E3-0A8C8F528A18}" r="AI28" connectionId="1">
    <xmlCellPr id="1" xr6:uid="{00000000-0010-0000-0B0C-000001000000}" uniqueName="Loan_Commitment_Fees">
      <xmlPr mapId="1" xpath="/FinancialUpdate8609/FinancialUpdate8609_DevelopmentBudget/FinancialUpdate8609_Dev_Budget_Building7/FinancialUpdate8609_Dev_Budget_Building7_Acquisition_Basis/Loan_Commitment_Fees" xmlDataType="string"/>
    </xmlCellPr>
  </singleXmlCell>
  <singleXmlCell id="1550" xr6:uid="{B40B562C-4180-4A44-8859-22C393AC1968}" r="AI29" connectionId="1">
    <xmlCellPr id="1" xr6:uid="{00000000-0010-0000-0D0C-000001000000}" uniqueName="Relocation">
      <xmlPr mapId="1" xpath="/FinancialUpdate8609/FinancialUpdate8609_DevelopmentBudget/FinancialUpdate8609_Dev_Budget_Building7/FinancialUpdate8609_Dev_Budget_Building7_Acquisition_Basis/Relocation" xmlDataType="string"/>
    </xmlCellPr>
  </singleXmlCell>
  <singleXmlCell id="1551" xr6:uid="{7F4F3B20-EEAE-4980-9937-D1EF34527EE5}" r="AI30" connectionId="1">
    <xmlCellPr id="1" xr6:uid="{00000000-0010-0000-0F0C-000001000000}" uniqueName="NPHDFC_Administration_Fee">
      <xmlPr mapId="1" xpath="/FinancialUpdate8609/FinancialUpdate8609_DevelopmentBudget/FinancialUpdate8609_Dev_Budget_Building7/FinancialUpdate8609_Dev_Budget_Building7_Acquisition_Basis/NPHDFC_Administration_Fee" xmlDataType="string"/>
    </xmlCellPr>
  </singleXmlCell>
  <singleXmlCell id="1552" xr6:uid="{8DA4BA90-5A16-4389-B9F4-DD0A19074CC1}" r="AI31" connectionId="1">
    <xmlCellPr id="1" xr6:uid="{00000000-0010-0000-110C-000001000000}" uniqueName="Project_Supervision">
      <xmlPr mapId="1" xpath="/FinancialUpdate8609/FinancialUpdate8609_DevelopmentBudget/FinancialUpdate8609_Dev_Budget_Building7/FinancialUpdate8609_Dev_Budget_Building7_Acquisition_Basis/Project_Supervision" xmlDataType="string"/>
    </xmlCellPr>
  </singleXmlCell>
  <singleXmlCell id="1553" xr6:uid="{7866F73D-6B8C-4762-87CA-B2F5ADBB8927}" r="AI32" connectionId="1">
    <xmlCellPr id="1" xr6:uid="{00000000-0010-0000-130C-000001000000}" uniqueName="Tax_Credit_Allocation_Fee">
      <xmlPr mapId="1" xpath="/FinancialUpdate8609/FinancialUpdate8609_DevelopmentBudget/FinancialUpdate8609_Dev_Budget_Building7/FinancialUpdate8609_Dev_Budget_Building7_Acquisition_Basis/Tax_Credit_Allocation_Fee" xmlDataType="string"/>
    </xmlCellPr>
  </singleXmlCell>
  <singleXmlCell id="1554" xr6:uid="{09EE8E6E-E176-4062-9A21-7F05EF8F9C62}" r="AI33" connectionId="1">
    <xmlCellPr id="1" xr6:uid="{00000000-0010-0000-150C-000001000000}" uniqueName="Bond_Fees_Cost_of_Issuance_Fee">
      <xmlPr mapId="1" xpath="/FinancialUpdate8609/FinancialUpdate8609_DevelopmentBudget/FinancialUpdate8609_Dev_Budget_Building7/FinancialUpdate8609_Dev_Budget_Building7_Acquisition_Basis/Bond_Fees_Cost_of_Issuance_Fee" xmlDataType="string"/>
    </xmlCellPr>
  </singleXmlCell>
  <singleXmlCell id="1555" xr6:uid="{643AEEA5-8B22-4211-BD9C-91E535930920}" r="AI34" connectionId="1">
    <xmlCellPr id="1" xr6:uid="{00000000-0010-0000-170C-000001000000}" uniqueName="Letter_of_Credit_Fee">
      <xmlPr mapId="1" xpath="/FinancialUpdate8609/FinancialUpdate8609_DevelopmentBudget/FinancialUpdate8609_Dev_Budget_Building7/FinancialUpdate8609_Dev_Budget_Building7_Acquisition_Basis/Letter_of_Credit_Fee" xmlDataType="string"/>
    </xmlCellPr>
  </singleXmlCell>
  <singleXmlCell id="1556" xr6:uid="{91F4AEB6-723A-4051-817D-C2DE2645F5EE}" r="AI35" connectionId="1">
    <xmlCellPr id="1" xr6:uid="{00000000-0010-0000-190C-000001000000}" uniqueName="Interest_Rate_Cap">
      <xmlPr mapId="1" xpath="/FinancialUpdate8609/FinancialUpdate8609_DevelopmentBudget/FinancialUpdate8609_Dev_Budget_Building7/FinancialUpdate8609_Dev_Budget_Building7_Acquisition_Basis/Interest_Rate_Cap" xmlDataType="string"/>
    </xmlCellPr>
  </singleXmlCell>
  <singleXmlCell id="1557" xr6:uid="{0B442EB8-7F3C-43ED-BC3A-2BD88AC88080}" r="AI36" connectionId="1">
    <xmlCellPr id="1" xr6:uid="{00000000-0010-0000-1B0C-000001000000}" uniqueName="Bank_Engineering_Fee">
      <xmlPr mapId="1" xpath="/FinancialUpdate8609/FinancialUpdate8609_DevelopmentBudget/FinancialUpdate8609_Dev_Budget_Building7/FinancialUpdate8609_Dev_Budget_Building7_Acquisition_Basis/Bank_Engineering_Fee" xmlDataType="string"/>
    </xmlCellPr>
  </singleXmlCell>
  <singleXmlCell id="1558" xr6:uid="{EF86CB4F-0A7C-4A3A-8156-114078CA1C14}" r="AI37" connectionId="1">
    <xmlCellPr id="1" xr6:uid="{00000000-0010-0000-1D0C-000001000000}" uniqueName="NYS_Transfer_Tax">
      <xmlPr mapId="1" xpath="/FinancialUpdate8609/FinancialUpdate8609_DevelopmentBudget/FinancialUpdate8609_Dev_Budget_Building7/FinancialUpdate8609_Dev_Budget_Building7_Acquisition_Basis/NYS_Transfer_Tax" xmlDataType="string"/>
    </xmlCellPr>
  </singleXmlCell>
  <singleXmlCell id="1559" xr6:uid="{CF7AF806-40A0-47C3-9CE5-94BFB5D4AA7B}" r="AI38" connectionId="1">
    <xmlCellPr id="1" xr6:uid="{00000000-0010-0000-1F0C-000001000000}" uniqueName="Soft_Cost_Other_Description1">
      <xmlPr mapId="1" xpath="/FinancialUpdate8609/FinancialUpdate8609_DevelopmentBudget/FinancialUpdate8609_Dev_Budget_Building7/FinancialUpdate8609_Dev_Budget_Building7_Acquisition_Basis/Soft_Cost_Other_Description1" xmlDataType="string"/>
    </xmlCellPr>
  </singleXmlCell>
  <singleXmlCell id="1560" xr6:uid="{0CC03A92-AB4E-4B7E-8AEE-72CCDE9D6CBC}" r="AI39" connectionId="1">
    <xmlCellPr id="1" xr6:uid="{00000000-0010-0000-210C-000001000000}" uniqueName="Soft_Cost_Other_Description2">
      <xmlPr mapId="1" xpath="/FinancialUpdate8609/FinancialUpdate8609_DevelopmentBudget/FinancialUpdate8609_Dev_Budget_Building7/FinancialUpdate8609_Dev_Budget_Building7_Acquisition_Basis/Soft_Cost_Other_Description2" xmlDataType="string"/>
    </xmlCellPr>
  </singleXmlCell>
  <singleXmlCell id="1561" xr6:uid="{078F136E-12CE-473C-B15A-E2A9D006FEF6}" r="AI40" connectionId="1">
    <xmlCellPr id="1" xr6:uid="{00000000-0010-0000-230C-000001000000}" uniqueName="Soft_Cost_Other_Description3">
      <xmlPr mapId="1" xpath="/FinancialUpdate8609/FinancialUpdate8609_DevelopmentBudget/FinancialUpdate8609_Dev_Budget_Building7/FinancialUpdate8609_Dev_Budget_Building7_Acquisition_Basis/Soft_Cost_Other_Description3" xmlDataType="string"/>
    </xmlCellPr>
  </singleXmlCell>
  <singleXmlCell id="1562" xr6:uid="{DD382689-0080-46A2-9D45-B7D7189858E9}" r="AI41" connectionId="1">
    <xmlCellPr id="1" xr6:uid="{00000000-0010-0000-250C-000001000000}" uniqueName="Soft_Cost_Other_Description4">
      <xmlPr mapId="1" xpath="/FinancialUpdate8609/FinancialUpdate8609_DevelopmentBudget/FinancialUpdate8609_Dev_Budget_Building7/FinancialUpdate8609_Dev_Budget_Building7_Acquisition_Basis/Soft_Cost_Other_Description4" xmlDataType="string"/>
    </xmlCellPr>
  </singleXmlCell>
  <singleXmlCell id="1563" xr6:uid="{4D5E3E9E-BD0F-4CCF-88E2-D62B042E46BE}" r="AI44" connectionId="1">
    <xmlCellPr id="1" xr6:uid="{00000000-0010-0000-270C-000001000000}" uniqueName="Developer_Financing_or_Equity">
      <xmlPr mapId="1" xpath="/FinancialUpdate8609/FinancialUpdate8609_DevelopmentBudget/FinancialUpdate8609_Dev_Budget_Building7/FinancialUpdate8609_Dev_Budget_Building7_Acquisition_Basis/Developer_Financing_or_Equity" xmlDataType="string"/>
    </xmlCellPr>
  </singleXmlCell>
  <singleXmlCell id="1564" xr6:uid="{561B3202-0CA8-4768-9079-9B5637E0645F}" r="AI45" connectionId="1">
    <xmlCellPr id="1" xr6:uid="{00000000-0010-0000-290C-000001000000}" uniqueName="Deferred_Developer_Fee">
      <xmlPr mapId="1" xpath="/FinancialUpdate8609/FinancialUpdate8609_DevelopmentBudget/FinancialUpdate8609_Dev_Budget_Building7/FinancialUpdate8609_Dev_Budget_Building7_Acquisition_Basis/Deferred_Developer_Fee" xmlDataType="string"/>
    </xmlCellPr>
  </singleXmlCell>
  <singleXmlCell id="1565" xr6:uid="{BD7FB6FA-6E1A-4D69-9548-2C775BEF85B1}" r="AI48" connectionId="1">
    <xmlCellPr id="1" xr6:uid="{00000000-0010-0000-2B0C-000001000000}" uniqueName="Syndicator_Fee_and_Overhead">
      <xmlPr mapId="1" xpath="/FinancialUpdate8609/FinancialUpdate8609_DevelopmentBudget/FinancialUpdate8609_Dev_Budget_Building7/FinancialUpdate8609_Dev_Budget_Building7_Acquisition_Basis/Syndicator_Fee_and_Overhead" xmlDataType="string"/>
    </xmlCellPr>
  </singleXmlCell>
  <singleXmlCell id="1566" xr6:uid="{91F56BBE-504C-44D1-AF7A-4FAC1F5BFDCA}" r="AI49" connectionId="1">
    <xmlCellPr id="1" xr6:uid="{00000000-0010-0000-2D0C-000001000000}" uniqueName="LP_Upper_Tier_Reserves">
      <xmlPr mapId="1" xpath="/FinancialUpdate8609/FinancialUpdate8609_DevelopmentBudget/FinancialUpdate8609_Dev_Budget_Building7/FinancialUpdate8609_Dev_Budget_Building7_Acquisition_Basis/LP_Upper_Tier_Reserves" xmlDataType="string"/>
    </xmlCellPr>
  </singleXmlCell>
  <singleXmlCell id="1567" xr6:uid="{6EF40C53-70E8-40E9-BB03-5E27A29AD857}" r="AI50" connectionId="1">
    <xmlCellPr id="1" xr6:uid="{00000000-0010-0000-2F0C-000001000000}" uniqueName="Tax_Credit_Consultant">
      <xmlPr mapId="1" xpath="/FinancialUpdate8609/FinancialUpdate8609_DevelopmentBudget/FinancialUpdate8609_Dev_Budget_Building7/FinancialUpdate8609_Dev_Budget_Building7_Acquisition_Basis/Tax_Credit_Consultant" xmlDataType="string"/>
    </xmlCellPr>
  </singleXmlCell>
  <singleXmlCell id="1568" xr6:uid="{83E4BC95-3926-4B79-AD56-8303B9E982A8}" r="AI51" connectionId="1">
    <xmlCellPr id="1" xr6:uid="{00000000-0010-0000-310C-000001000000}" uniqueName="Tax_Opinion">
      <xmlPr mapId="1" xpath="/FinancialUpdate8609/FinancialUpdate8609_DevelopmentBudget/FinancialUpdate8609_Dev_Budget_Building7/FinancialUpdate8609_Dev_Budget_Building7_Acquisition_Basis/Tax_Opinion" xmlDataType="string"/>
    </xmlCellPr>
  </singleXmlCell>
  <singleXmlCell id="1569" xr6:uid="{75396CEE-B2FD-4CA2-9BE3-43BF98CB16D3}" r="AI52" connectionId="1">
    <xmlCellPr id="1" xr6:uid="{00000000-0010-0000-330C-000001000000}" uniqueName="Accounting_Cost_Certification">
      <xmlPr mapId="1" xpath="/FinancialUpdate8609/FinancialUpdate8609_DevelopmentBudget/FinancialUpdate8609_Dev_Budget_Building7/FinancialUpdate8609_Dev_Budget_Building7_Acquisition_Basis/Accounting_Cost_Certification" xmlDataType="string"/>
    </xmlCellPr>
  </singleXmlCell>
  <singleXmlCell id="1570" xr6:uid="{6CCC1F7F-AA8B-4A8E-8DCD-D585709610E0}" r="AI53" connectionId="1">
    <xmlCellPr id="1" xr6:uid="{00000000-0010-0000-350C-000001000000}" uniqueName="Partnership_Management_Fee">
      <xmlPr mapId="1" xpath="/FinancialUpdate8609/FinancialUpdate8609_DevelopmentBudget/FinancialUpdate8609_Dev_Budget_Building7/FinancialUpdate8609_Dev_Budget_Building7_Acquisition_Basis/Partnership_Management_Fee" xmlDataType="string"/>
    </xmlCellPr>
  </singleXmlCell>
  <singleXmlCell id="1571" xr6:uid="{8F630440-9C50-4141-86E4-7C0F3C5BB274}" r="AI54" connectionId="1">
    <xmlCellPr id="1" xr6:uid="{00000000-0010-0000-370C-000001000000}" uniqueName="Partnership_Publication">
      <xmlPr mapId="1" xpath="/FinancialUpdate8609/FinancialUpdate8609_DevelopmentBudget/FinancialUpdate8609_Dev_Budget_Building7/FinancialUpdate8609_Dev_Budget_Building7_Acquisition_Basis/Partnership_Publication" xmlDataType="string"/>
    </xmlCellPr>
  </singleXmlCell>
  <singleXmlCell id="1572" xr6:uid="{30CB474B-B6F2-4C80-8106-966C1EB5D6FA}" r="AI55" connectionId="1">
    <xmlCellPr id="1" xr6:uid="{00000000-0010-0000-390C-000001000000}" uniqueName="Bridge_Loan_Fees_and_Interest">
      <xmlPr mapId="1" xpath="/FinancialUpdate8609/FinancialUpdate8609_DevelopmentBudget/FinancialUpdate8609_Dev_Budget_Building7/FinancialUpdate8609_Dev_Budget_Building7_Acquisition_Basis/Bridge_Loan_Fees_and_Interest" xmlDataType="string"/>
    </xmlCellPr>
  </singleXmlCell>
  <singleXmlCell id="1573" xr6:uid="{D54F56EC-7528-474C-B392-F534D9E48668}" r="AI56" connectionId="1">
    <xmlCellPr id="1" xr6:uid="{00000000-0010-0000-3B0C-000001000000}" uniqueName="Partnership_Organization_Legal">
      <xmlPr mapId="1" xpath="/FinancialUpdate8609/FinancialUpdate8609_DevelopmentBudget/FinancialUpdate8609_Dev_Budget_Building7/FinancialUpdate8609_Dev_Budget_Building7_Acquisition_Basis/Partnership_Organization_Legal" xmlDataType="string"/>
    </xmlCellPr>
  </singleXmlCell>
  <singleXmlCell id="1574" xr6:uid="{4F68B40D-5C8C-47A3-A3AE-72B4E1D535D6}" r="AI57" connectionId="1">
    <xmlCellPr id="1" xr6:uid="{00000000-0010-0000-3D0C-000001000000}" uniqueName="Syndication_Expense_Other_Description1">
      <xmlPr mapId="1" xpath="/FinancialUpdate8609/FinancialUpdate8609_DevelopmentBudget/FinancialUpdate8609_Dev_Budget_Building7/FinancialUpdate8609_Dev_Budget_Building7_Acquisition_Basis/Syndication_Expense_Other_Description1" xmlDataType="string"/>
    </xmlCellPr>
  </singleXmlCell>
  <singleXmlCell id="1575" xr6:uid="{4E4D1A60-3BB5-41A5-B577-7641D80FD604}" r="AI60" connectionId="1">
    <xmlCellPr id="1" xr6:uid="{00000000-0010-0000-3F0C-000001000000}" uniqueName="Operating_Reserve">
      <xmlPr mapId="1" xpath="/FinancialUpdate8609/FinancialUpdate8609_DevelopmentBudget/FinancialUpdate8609_Dev_Budget_Building7/FinancialUpdate8609_Dev_Budget_Building7_Acquisition_Basis/Operating_Reserve" xmlDataType="string"/>
    </xmlCellPr>
  </singleXmlCell>
  <singleXmlCell id="1576" xr6:uid="{F8D6A9C8-2829-4323-81D3-796BCE2A7864}" r="AI61" connectionId="1">
    <xmlCellPr id="1" xr6:uid="{00000000-0010-0000-410C-000001000000}" uniqueName="Social_Service_Reserves">
      <xmlPr mapId="1" xpath="/FinancialUpdate8609/FinancialUpdate8609_DevelopmentBudget/FinancialUpdate8609_Dev_Budget_Building7/FinancialUpdate8609_Dev_Budget_Building7_Acquisition_Basis/Social_Service_Reserves" xmlDataType="string"/>
    </xmlCellPr>
  </singleXmlCell>
  <singleXmlCell id="1577" xr6:uid="{505BFB99-48F0-44FE-BD89-07A11C611C2A}" r="AI62" connectionId="1">
    <xmlCellPr id="1" xr6:uid="{00000000-0010-0000-430C-000001000000}" uniqueName="Reserve_Other_Description1">
      <xmlPr mapId="1" xpath="/FinancialUpdate8609/FinancialUpdate8609_DevelopmentBudget/FinancialUpdate8609_Dev_Budget_Building7/FinancialUpdate8609_Dev_Budget_Building7_Acquisition_Basis/Reserve_Other_Description1" xmlDataType="string"/>
    </xmlCellPr>
  </singleXmlCell>
  <singleXmlCell id="1578" xr6:uid="{95A38176-957E-48A8-9574-A396B3D8063E}" r="AK1" connectionId="1">
    <xmlCellPr id="1" xr6:uid="{00000000-0010-0000-450C-000001000000}" uniqueName="ApplicationNumber">
      <xmlPr mapId="1" xpath="/FinancialUpdate8609/FinancialUpdate8609_DevelopmentBudget/FinancialUpdate8609_Dev_Budget_Building7/FinancialUpdate8609_Dev_Budget_Building7_Rehab_Basis/ApplicationNumber" xmlDataType="string"/>
    </xmlCellPr>
  </singleXmlCell>
  <singleXmlCell id="1579" xr6:uid="{DB622929-2FA3-4140-8A23-3633468A4C76}" r="AK2" connectionId="1">
    <xmlCellPr id="1" xr6:uid="{00000000-0010-0000-470C-000001000000}" uniqueName="BIN">
      <xmlPr mapId="1" xpath="/FinancialUpdate8609/FinancialUpdate8609_DevelopmentBudget/FinancialUpdate8609_Dev_Budget_Building7/FinancialUpdate8609_Dev_Budget_Building7_Rehab_Basis/BIN" xmlDataType="string"/>
    </xmlCellPr>
  </singleXmlCell>
  <singleXmlCell id="1580" xr6:uid="{6EEE6B4F-3BED-4E17-A88F-BDC26A7A5B4D}" r="AJ7" connectionId="1">
    <xmlCellPr id="1" xr6:uid="{00000000-0010-0000-490C-000001000000}" uniqueName="Land_Acquisition">
      <xmlPr mapId="1" xpath="/FinancialUpdate8609/FinancialUpdate8609_DevelopmentBudget/FinancialUpdate8609_Dev_Budget_Building7/FinancialUpdate8609_Dev_Budget_Building7_Rehab_Basis/Land_Acquisition" xmlDataType="string"/>
    </xmlCellPr>
  </singleXmlCell>
  <singleXmlCell id="1581" xr6:uid="{D52B2003-4C90-4254-8CDC-B9B55337AEA7}" r="AJ8" connectionId="1">
    <xmlCellPr id="1" xr6:uid="{00000000-0010-0000-4B0C-000001000000}" uniqueName="Building_Acquisition">
      <xmlPr mapId="1" xpath="/FinancialUpdate8609/FinancialUpdate8609_DevelopmentBudget/FinancialUpdate8609_Dev_Budget_Building7/FinancialUpdate8609_Dev_Budget_Building7_Rehab_Basis/Building_Acquisition" xmlDataType="string"/>
    </xmlCellPr>
  </singleXmlCell>
  <singleXmlCell id="1582" xr6:uid="{4E484A42-A4C5-4A6F-A648-1ECE80C9F3AB}" r="AJ9" connectionId="1">
    <xmlCellPr id="1" xr6:uid="{00000000-0010-0000-4D0C-000001000000}" uniqueName="Contractor_Price">
      <xmlPr mapId="1" xpath="/FinancialUpdate8609/FinancialUpdate8609_DevelopmentBudget/FinancialUpdate8609_Dev_Budget_Building7/FinancialUpdate8609_Dev_Budget_Building7_Rehab_Basis/Contractor_Price" xmlDataType="string"/>
    </xmlCellPr>
  </singleXmlCell>
  <singleXmlCell id="1583" xr6:uid="{7770CF62-08FC-4611-8C6A-26F9769DAA73}" r="AJ10" connectionId="1">
    <xmlCellPr id="1" xr6:uid="{00000000-0010-0000-4F0C-000001000000}" uniqueName="Furnishings">
      <xmlPr mapId="1" xpath="/FinancialUpdate8609/FinancialUpdate8609_DevelopmentBudget/FinancialUpdate8609_Dev_Budget_Building7/FinancialUpdate8609_Dev_Budget_Building7_Rehab_Basis/Furnishings" xmlDataType="string"/>
    </xmlCellPr>
  </singleXmlCell>
  <singleXmlCell id="1584" xr6:uid="{6E4A2116-7705-4FA9-8F7D-D607E28A60E4}" r="AJ11" connectionId="1">
    <xmlCellPr id="1" xr6:uid="{00000000-0010-0000-510C-000001000000}" uniqueName="Hard_Cost_Other_Description1">
      <xmlPr mapId="1" xpath="/FinancialUpdate8609/FinancialUpdate8609_DevelopmentBudget/FinancialUpdate8609_Dev_Budget_Building7/FinancialUpdate8609_Dev_Budget_Building7_Rehab_Basis/Hard_Cost_Other_Description1" xmlDataType="string"/>
    </xmlCellPr>
  </singleXmlCell>
  <singleXmlCell id="1585" xr6:uid="{5BC6F98F-56ED-482F-92E5-4782BF543E4A}" r="AJ14" connectionId="1">
    <xmlCellPr id="1" xr6:uid="{00000000-0010-0000-530C-000001000000}" uniqueName="Architect">
      <xmlPr mapId="1" xpath="/FinancialUpdate8609/FinancialUpdate8609_DevelopmentBudget/FinancialUpdate8609_Dev_Budget_Building7/FinancialUpdate8609_Dev_Budget_Building7_Rehab_Basis/Architect" xmlDataType="string"/>
    </xmlCellPr>
  </singleXmlCell>
  <singleXmlCell id="1586" xr6:uid="{21ED84D8-A73D-40D7-91FC-BE4A20C4EB4A}" r="AJ15" connectionId="1">
    <xmlCellPr id="1" xr6:uid="{00000000-0010-0000-550C-000001000000}" uniqueName="Owners_Legal">
      <xmlPr mapId="1" xpath="/FinancialUpdate8609/FinancialUpdate8609_DevelopmentBudget/FinancialUpdate8609_Dev_Budget_Building7/FinancialUpdate8609_Dev_Budget_Building7_Rehab_Basis/Owners_Legal" xmlDataType="string"/>
    </xmlCellPr>
  </singleXmlCell>
  <singleXmlCell id="1587" xr6:uid="{473ACD7F-94C0-449A-A1CA-BE9B022F3536}" r="AJ16" connectionId="1">
    <xmlCellPr id="1" xr6:uid="{00000000-0010-0000-570C-000001000000}" uniqueName="Development_Consultant">
      <xmlPr mapId="1" xpath="/FinancialUpdate8609/FinancialUpdate8609_DevelopmentBudget/FinancialUpdate8609_Dev_Budget_Building7/FinancialUpdate8609_Dev_Budget_Building7_Rehab_Basis/Development_Consultant" xmlDataType="string"/>
    </xmlCellPr>
  </singleXmlCell>
  <singleXmlCell id="1588" xr6:uid="{60F0E963-EA2E-492F-A84A-FD5403B70C7E}" r="AJ17" connectionId="1">
    <xmlCellPr id="1" xr6:uid="{00000000-0010-0000-590C-000001000000}" uniqueName="J51_421a_421b_Filing_Fees">
      <xmlPr mapId="1" xpath="/FinancialUpdate8609/FinancialUpdate8609_DevelopmentBudget/FinancialUpdate8609_Dev_Budget_Building7/FinancialUpdate8609_Dev_Budget_Building7_Rehab_Basis/J51_421a_421b_Filing_Fees" xmlDataType="string"/>
    </xmlCellPr>
  </singleXmlCell>
  <singleXmlCell id="1589" xr6:uid="{2E4D6CCD-9CB2-4484-82E6-E46765718D94}" r="AJ18" connectionId="1">
    <xmlCellPr id="1" xr6:uid="{00000000-0010-0000-5B0C-000001000000}" uniqueName="Construction_Interest">
      <xmlPr mapId="1" xpath="/FinancialUpdate8609/FinancialUpdate8609_DevelopmentBudget/FinancialUpdate8609_Dev_Budget_Building7/FinancialUpdate8609_Dev_Budget_Building7_Rehab_Basis/Construction_Interest" xmlDataType="string"/>
    </xmlCellPr>
  </singleXmlCell>
  <singleXmlCell id="1590" xr6:uid="{45DBABB3-773B-483C-8169-EBF9B6D0428E}" r="AJ19" connectionId="1">
    <xmlCellPr id="1" xr6:uid="{00000000-0010-0000-5D0C-000001000000}" uniqueName="Real_Estate_Taxes">
      <xmlPr mapId="1" xpath="/FinancialUpdate8609/FinancialUpdate8609_DevelopmentBudget/FinancialUpdate8609_Dev_Budget_Building7/FinancialUpdate8609_Dev_Budget_Building7_Rehab_Basis/Real_Estate_Taxes" xmlDataType="string"/>
    </xmlCellPr>
  </singleXmlCell>
  <singleXmlCell id="1591" xr6:uid="{9DDDEC51-9992-4603-8370-8329718F6C9F}" r="AJ20" connectionId="1">
    <xmlCellPr id="1" xr6:uid="{00000000-0010-0000-5F0C-000001000000}" uniqueName="Water_Sewer">
      <xmlPr mapId="1" xpath="/FinancialUpdate8609/FinancialUpdate8609_DevelopmentBudget/FinancialUpdate8609_Dev_Budget_Building7/FinancialUpdate8609_Dev_Budget_Building7_Rehab_Basis/Water_Sewer" xmlDataType="string"/>
    </xmlCellPr>
  </singleXmlCell>
  <singleXmlCell id="1592" xr6:uid="{1E3E641A-4E22-4CEB-8ADD-FB9CE8E70F2C}" r="AJ21" connectionId="1">
    <xmlCellPr id="1" xr6:uid="{00000000-0010-0000-610C-000001000000}" uniqueName="Title_Insurance">
      <xmlPr mapId="1" xpath="/FinancialUpdate8609/FinancialUpdate8609_DevelopmentBudget/FinancialUpdate8609_Dev_Budget_Building7/FinancialUpdate8609_Dev_Budget_Building7_Rehab_Basis/Title_Insurance" xmlDataType="string"/>
    </xmlCellPr>
  </singleXmlCell>
  <singleXmlCell id="1593" xr6:uid="{DA06DB4F-C179-473C-85CB-9AFFBFD18507}" r="AJ22" connectionId="1">
    <xmlCellPr id="1" xr6:uid="{00000000-0010-0000-630C-000001000000}" uniqueName="Constr_Insurance">
      <xmlPr mapId="1" xpath="/FinancialUpdate8609/FinancialUpdate8609_DevelopmentBudget/FinancialUpdate8609_Dev_Budget_Building7/FinancialUpdate8609_Dev_Budget_Building7_Rehab_Basis/Constr_Insurance" xmlDataType="string"/>
    </xmlCellPr>
  </singleXmlCell>
  <singleXmlCell id="1594" xr6:uid="{0C229686-FEA6-428D-B0A8-94578CEF332F}" r="AJ23" connectionId="1">
    <xmlCellPr id="1" xr6:uid="{00000000-0010-0000-650C-000001000000}" uniqueName="License_Agreement_Insurance">
      <xmlPr mapId="1" xpath="/FinancialUpdate8609/FinancialUpdate8609_DevelopmentBudget/FinancialUpdate8609_Dev_Budget_Building7/FinancialUpdate8609_Dev_Budget_Building7_Rehab_Basis/License_Agreement_Insurance" xmlDataType="string"/>
    </xmlCellPr>
  </singleXmlCell>
  <singleXmlCell id="1595" xr6:uid="{E4CAF53A-E21E-4222-9AA9-D9A721562AE2}" r="AJ24" connectionId="1">
    <xmlCellPr id="1" xr6:uid="{00000000-0010-0000-670C-000001000000}" uniqueName="Leasing_Marketing_Expense">
      <xmlPr mapId="1" xpath="/FinancialUpdate8609/FinancialUpdate8609_DevelopmentBudget/FinancialUpdate8609_Dev_Budget_Building7/FinancialUpdate8609_Dev_Budget_Building7_Rehab_Basis/Leasing_Marketing_Expense" xmlDataType="string"/>
    </xmlCellPr>
  </singleXmlCell>
  <singleXmlCell id="1596" xr6:uid="{20260261-CB94-42E4-95CA-5AB197BC3195}" r="AJ25" connectionId="1">
    <xmlCellPr id="1" xr6:uid="{00000000-0010-0000-690C-000001000000}" uniqueName="Lease_Up_Period_Expense">
      <xmlPr mapId="1" xpath="/FinancialUpdate8609/FinancialUpdate8609_DevelopmentBudget/FinancialUpdate8609_Dev_Budget_Building7/FinancialUpdate8609_Dev_Budget_Building7_Rehab_Basis/Lease_Up_Period_Expense" xmlDataType="string"/>
    </xmlCellPr>
  </singleXmlCell>
  <singleXmlCell id="1597" xr6:uid="{1396F311-ECC9-4D38-A74F-DF9C7D1690A4}" r="AJ26" connectionId="1">
    <xmlCellPr id="1" xr6:uid="{00000000-0010-0000-6B0C-000001000000}" uniqueName="Working_Capital">
      <xmlPr mapId="1" xpath="/FinancialUpdate8609/FinancialUpdate8609_DevelopmentBudget/FinancialUpdate8609_Dev_Budget_Building7/FinancialUpdate8609_Dev_Budget_Building7_Rehab_Basis/Working_Capital" xmlDataType="string"/>
    </xmlCellPr>
  </singleXmlCell>
  <singleXmlCell id="1598" xr6:uid="{F745BEF5-EAA2-46B8-92B8-2D1EF883CE11}" r="AJ27" connectionId="1">
    <xmlCellPr id="1" xr6:uid="{00000000-0010-0000-6D0C-000001000000}" uniqueName="Survey_Environmental_Reports">
      <xmlPr mapId="1" xpath="/FinancialUpdate8609/FinancialUpdate8609_DevelopmentBudget/FinancialUpdate8609_Dev_Budget_Building7/FinancialUpdate8609_Dev_Budget_Building7_Rehab_Basis/Survey_Environmental_Reports" xmlDataType="string"/>
    </xmlCellPr>
  </singleXmlCell>
  <singleXmlCell id="1599" xr6:uid="{1ABD686E-554F-4C3F-BF0C-764AD52A18C0}" r="AJ28" connectionId="1">
    <xmlCellPr id="1" xr6:uid="{00000000-0010-0000-6F0C-000001000000}" uniqueName="Loan_Commitment_Fees">
      <xmlPr mapId="1" xpath="/FinancialUpdate8609/FinancialUpdate8609_DevelopmentBudget/FinancialUpdate8609_Dev_Budget_Building7/FinancialUpdate8609_Dev_Budget_Building7_Rehab_Basis/Loan_Commitment_Fees" xmlDataType="string"/>
    </xmlCellPr>
  </singleXmlCell>
  <singleXmlCell id="1600" xr6:uid="{6BC8449C-8A8D-4BDC-AE3F-3ACE10249B0A}" r="AJ29" connectionId="1">
    <xmlCellPr id="1" xr6:uid="{00000000-0010-0000-710C-000001000000}" uniqueName="Relocation">
      <xmlPr mapId="1" xpath="/FinancialUpdate8609/FinancialUpdate8609_DevelopmentBudget/FinancialUpdate8609_Dev_Budget_Building7/FinancialUpdate8609_Dev_Budget_Building7_Rehab_Basis/Relocation" xmlDataType="string"/>
    </xmlCellPr>
  </singleXmlCell>
  <singleXmlCell id="1601" xr6:uid="{33E30C19-2FE5-4376-915C-1FDEFCD087ED}" r="AJ30" connectionId="1">
    <xmlCellPr id="1" xr6:uid="{00000000-0010-0000-730C-000001000000}" uniqueName="NPHDFC_Administration_Fee">
      <xmlPr mapId="1" xpath="/FinancialUpdate8609/FinancialUpdate8609_DevelopmentBudget/FinancialUpdate8609_Dev_Budget_Building7/FinancialUpdate8609_Dev_Budget_Building7_Rehab_Basis/NPHDFC_Administration_Fee" xmlDataType="string"/>
    </xmlCellPr>
  </singleXmlCell>
  <singleXmlCell id="1602" xr6:uid="{5797E778-31F5-40F1-891A-3EFD55075054}" r="AJ31" connectionId="1">
    <xmlCellPr id="1" xr6:uid="{00000000-0010-0000-750C-000001000000}" uniqueName="Project_Supervision">
      <xmlPr mapId="1" xpath="/FinancialUpdate8609/FinancialUpdate8609_DevelopmentBudget/FinancialUpdate8609_Dev_Budget_Building7/FinancialUpdate8609_Dev_Budget_Building7_Rehab_Basis/Project_Supervision" xmlDataType="string"/>
    </xmlCellPr>
  </singleXmlCell>
  <singleXmlCell id="1603" xr6:uid="{5C4FCD73-BF6B-40A5-AAD5-8C00842AE9B6}" r="AJ32" connectionId="1">
    <xmlCellPr id="1" xr6:uid="{00000000-0010-0000-770C-000001000000}" uniqueName="Tax_Credit_Allocation_Fee">
      <xmlPr mapId="1" xpath="/FinancialUpdate8609/FinancialUpdate8609_DevelopmentBudget/FinancialUpdate8609_Dev_Budget_Building7/FinancialUpdate8609_Dev_Budget_Building7_Rehab_Basis/Tax_Credit_Allocation_Fee" xmlDataType="string"/>
    </xmlCellPr>
  </singleXmlCell>
  <singleXmlCell id="1604" xr6:uid="{1D207F0A-BE79-4A0D-8F33-7EB7D55359BB}" r="AJ33" connectionId="1">
    <xmlCellPr id="1" xr6:uid="{00000000-0010-0000-790C-000001000000}" uniqueName="Bond_Fees_Cost_of_Issuance_Fee">
      <xmlPr mapId="1" xpath="/FinancialUpdate8609/FinancialUpdate8609_DevelopmentBudget/FinancialUpdate8609_Dev_Budget_Building7/FinancialUpdate8609_Dev_Budget_Building7_Rehab_Basis/Bond_Fees_Cost_of_Issuance_Fee" xmlDataType="string"/>
    </xmlCellPr>
  </singleXmlCell>
  <singleXmlCell id="1605" xr6:uid="{383C36EC-7332-4391-82DB-6EAF3AA74C01}" r="AJ34" connectionId="1">
    <xmlCellPr id="1" xr6:uid="{00000000-0010-0000-7B0C-000001000000}" uniqueName="Letter_of_Credit_Fee">
      <xmlPr mapId="1" xpath="/FinancialUpdate8609/FinancialUpdate8609_DevelopmentBudget/FinancialUpdate8609_Dev_Budget_Building7/FinancialUpdate8609_Dev_Budget_Building7_Rehab_Basis/Letter_of_Credit_Fee" xmlDataType="string"/>
    </xmlCellPr>
  </singleXmlCell>
  <singleXmlCell id="1606" xr6:uid="{03AE0067-D982-4937-8C12-B36562D1EF70}" r="AJ35" connectionId="1">
    <xmlCellPr id="1" xr6:uid="{00000000-0010-0000-7D0C-000001000000}" uniqueName="Interest_Rate_Cap">
      <xmlPr mapId="1" xpath="/FinancialUpdate8609/FinancialUpdate8609_DevelopmentBudget/FinancialUpdate8609_Dev_Budget_Building7/FinancialUpdate8609_Dev_Budget_Building7_Rehab_Basis/Interest_Rate_Cap" xmlDataType="string"/>
    </xmlCellPr>
  </singleXmlCell>
  <singleXmlCell id="1607" xr6:uid="{CCFFB9B1-E229-4057-AB73-8F939D8C76B9}" r="AJ36" connectionId="1">
    <xmlCellPr id="1" xr6:uid="{00000000-0010-0000-7F0C-000001000000}" uniqueName="Bank_Engineering_Fee">
      <xmlPr mapId="1" xpath="/FinancialUpdate8609/FinancialUpdate8609_DevelopmentBudget/FinancialUpdate8609_Dev_Budget_Building7/FinancialUpdate8609_Dev_Budget_Building7_Rehab_Basis/Bank_Engineering_Fee" xmlDataType="string"/>
    </xmlCellPr>
  </singleXmlCell>
  <singleXmlCell id="1608" xr6:uid="{5C8D234A-6F8F-4DB3-AACB-E6CF44DB22B2}" r="AJ37" connectionId="1">
    <xmlCellPr id="1" xr6:uid="{00000000-0010-0000-810C-000001000000}" uniqueName="NYS_Transfer_Tax">
      <xmlPr mapId="1" xpath="/FinancialUpdate8609/FinancialUpdate8609_DevelopmentBudget/FinancialUpdate8609_Dev_Budget_Building7/FinancialUpdate8609_Dev_Budget_Building7_Rehab_Basis/NYS_Transfer_Tax" xmlDataType="string"/>
    </xmlCellPr>
  </singleXmlCell>
  <singleXmlCell id="1609" xr6:uid="{3B8ACE45-9AE1-4A65-81B6-DAC980BBD4E8}" r="AJ38" connectionId="1">
    <xmlCellPr id="1" xr6:uid="{00000000-0010-0000-830C-000001000000}" uniqueName="Soft_Cost_Other_Description1">
      <xmlPr mapId="1" xpath="/FinancialUpdate8609/FinancialUpdate8609_DevelopmentBudget/FinancialUpdate8609_Dev_Budget_Building7/FinancialUpdate8609_Dev_Budget_Building7_Rehab_Basis/Soft_Cost_Other_Description1" xmlDataType="string"/>
    </xmlCellPr>
  </singleXmlCell>
  <singleXmlCell id="1610" xr6:uid="{E2208145-DD17-48EF-9B5C-F2F44EF0E6A6}" r="AJ39" connectionId="1">
    <xmlCellPr id="1" xr6:uid="{00000000-0010-0000-850C-000001000000}" uniqueName="Soft_Cost_Other_Description2">
      <xmlPr mapId="1" xpath="/FinancialUpdate8609/FinancialUpdate8609_DevelopmentBudget/FinancialUpdate8609_Dev_Budget_Building7/FinancialUpdate8609_Dev_Budget_Building7_Rehab_Basis/Soft_Cost_Other_Description2" xmlDataType="string"/>
    </xmlCellPr>
  </singleXmlCell>
  <singleXmlCell id="1611" xr6:uid="{A9FCEF9F-8F2B-4E82-B555-4B8CAA635E6D}" r="AJ40" connectionId="1">
    <xmlCellPr id="1" xr6:uid="{00000000-0010-0000-870C-000001000000}" uniqueName="Soft_Cost_Other_Description3">
      <xmlPr mapId="1" xpath="/FinancialUpdate8609/FinancialUpdate8609_DevelopmentBudget/FinancialUpdate8609_Dev_Budget_Building7/FinancialUpdate8609_Dev_Budget_Building7_Rehab_Basis/Soft_Cost_Other_Description3" xmlDataType="string"/>
    </xmlCellPr>
  </singleXmlCell>
  <singleXmlCell id="1612" xr6:uid="{E9A1A71C-CD82-4AEA-B7A9-95E4D430EEB8}" r="AJ41" connectionId="1">
    <xmlCellPr id="1" xr6:uid="{00000000-0010-0000-890C-000001000000}" uniqueName="Soft_Cost_Other_Description4">
      <xmlPr mapId="1" xpath="/FinancialUpdate8609/FinancialUpdate8609_DevelopmentBudget/FinancialUpdate8609_Dev_Budget_Building7/FinancialUpdate8609_Dev_Budget_Building7_Rehab_Basis/Soft_Cost_Other_Description4" xmlDataType="string"/>
    </xmlCellPr>
  </singleXmlCell>
  <singleXmlCell id="1613" xr6:uid="{199C73DC-C22D-4E7A-AAFE-200C1C120F67}" r="AJ44" connectionId="1">
    <xmlCellPr id="1" xr6:uid="{00000000-0010-0000-8B0C-000001000000}" uniqueName="Developer_Financing_or_Equity">
      <xmlPr mapId="1" xpath="/FinancialUpdate8609/FinancialUpdate8609_DevelopmentBudget/FinancialUpdate8609_Dev_Budget_Building7/FinancialUpdate8609_Dev_Budget_Building7_Rehab_Basis/Developer_Financing_or_Equity" xmlDataType="string"/>
    </xmlCellPr>
  </singleXmlCell>
  <singleXmlCell id="1614" xr6:uid="{8DA31186-1ACD-4E27-8657-FC36EBC6F8D1}" r="AJ45" connectionId="1">
    <xmlCellPr id="1" xr6:uid="{00000000-0010-0000-8D0C-000001000000}" uniqueName="Deferred_Developer_Fee">
      <xmlPr mapId="1" xpath="/FinancialUpdate8609/FinancialUpdate8609_DevelopmentBudget/FinancialUpdate8609_Dev_Budget_Building7/FinancialUpdate8609_Dev_Budget_Building7_Rehab_Basis/Deferred_Developer_Fee" xmlDataType="string"/>
    </xmlCellPr>
  </singleXmlCell>
  <singleXmlCell id="1615" xr6:uid="{B8ACDB24-CFCD-4624-81E0-A4E1B7EDBD01}" r="AJ48" connectionId="1">
    <xmlCellPr id="1" xr6:uid="{00000000-0010-0000-8F0C-000001000000}" uniqueName="Syndicator_Fee_and_Overhead">
      <xmlPr mapId="1" xpath="/FinancialUpdate8609/FinancialUpdate8609_DevelopmentBudget/FinancialUpdate8609_Dev_Budget_Building7/FinancialUpdate8609_Dev_Budget_Building7_Rehab_Basis/Syndicator_Fee_and_Overhead" xmlDataType="string"/>
    </xmlCellPr>
  </singleXmlCell>
  <singleXmlCell id="1616" xr6:uid="{E15CED6A-D86D-49E4-9C01-2117B0EB3CBA}" r="AJ49" connectionId="1">
    <xmlCellPr id="1" xr6:uid="{00000000-0010-0000-910C-000001000000}" uniqueName="LP_Upper_Tier_Reserves">
      <xmlPr mapId="1" xpath="/FinancialUpdate8609/FinancialUpdate8609_DevelopmentBudget/FinancialUpdate8609_Dev_Budget_Building7/FinancialUpdate8609_Dev_Budget_Building7_Rehab_Basis/LP_Upper_Tier_Reserves" xmlDataType="string"/>
    </xmlCellPr>
  </singleXmlCell>
  <singleXmlCell id="1617" xr6:uid="{B01EE022-F677-40A5-B538-5FE2D73083E0}" r="AJ50" connectionId="1">
    <xmlCellPr id="1" xr6:uid="{00000000-0010-0000-930C-000001000000}" uniqueName="Tax_Credit_Consultant">
      <xmlPr mapId="1" xpath="/FinancialUpdate8609/FinancialUpdate8609_DevelopmentBudget/FinancialUpdate8609_Dev_Budget_Building7/FinancialUpdate8609_Dev_Budget_Building7_Rehab_Basis/Tax_Credit_Consultant" xmlDataType="string"/>
    </xmlCellPr>
  </singleXmlCell>
  <singleXmlCell id="1618" xr6:uid="{4D63BDD9-AB91-47E4-B983-7E0019E00BE4}" r="AJ51" connectionId="1">
    <xmlCellPr id="1" xr6:uid="{00000000-0010-0000-950C-000001000000}" uniqueName="Tax_Opinion">
      <xmlPr mapId="1" xpath="/FinancialUpdate8609/FinancialUpdate8609_DevelopmentBudget/FinancialUpdate8609_Dev_Budget_Building7/FinancialUpdate8609_Dev_Budget_Building7_Rehab_Basis/Tax_Opinion" xmlDataType="string"/>
    </xmlCellPr>
  </singleXmlCell>
  <singleXmlCell id="1619" xr6:uid="{1AB84699-1928-404F-A91F-9DF4539FDA21}" r="AJ52" connectionId="1">
    <xmlCellPr id="1" xr6:uid="{00000000-0010-0000-970C-000001000000}" uniqueName="Accounting_Cost_Certification">
      <xmlPr mapId="1" xpath="/FinancialUpdate8609/FinancialUpdate8609_DevelopmentBudget/FinancialUpdate8609_Dev_Budget_Building7/FinancialUpdate8609_Dev_Budget_Building7_Rehab_Basis/Accounting_Cost_Certification" xmlDataType="string"/>
    </xmlCellPr>
  </singleXmlCell>
  <singleXmlCell id="1620" xr6:uid="{6FD77D0B-72B9-47DA-9E2F-9E583D3BB163}" r="AJ53" connectionId="1">
    <xmlCellPr id="1" xr6:uid="{00000000-0010-0000-990C-000001000000}" uniqueName="Partnership_Management_Fee">
      <xmlPr mapId="1" xpath="/FinancialUpdate8609/FinancialUpdate8609_DevelopmentBudget/FinancialUpdate8609_Dev_Budget_Building7/FinancialUpdate8609_Dev_Budget_Building7_Rehab_Basis/Partnership_Management_Fee" xmlDataType="string"/>
    </xmlCellPr>
  </singleXmlCell>
  <singleXmlCell id="1621" xr6:uid="{29C65416-7AFA-4DD8-84D1-0DD5BBA74F7E}" r="AJ54" connectionId="1">
    <xmlCellPr id="1" xr6:uid="{00000000-0010-0000-9B0C-000001000000}" uniqueName="Partnership_Publication">
      <xmlPr mapId="1" xpath="/FinancialUpdate8609/FinancialUpdate8609_DevelopmentBudget/FinancialUpdate8609_Dev_Budget_Building7/FinancialUpdate8609_Dev_Budget_Building7_Rehab_Basis/Partnership_Publication" xmlDataType="string"/>
    </xmlCellPr>
  </singleXmlCell>
  <singleXmlCell id="1622" xr6:uid="{A7405162-C176-47FC-A62A-EFC441AEF679}" r="AJ55" connectionId="1">
    <xmlCellPr id="1" xr6:uid="{00000000-0010-0000-9D0C-000001000000}" uniqueName="Bridge_Loan_Fees_and_Interest">
      <xmlPr mapId="1" xpath="/FinancialUpdate8609/FinancialUpdate8609_DevelopmentBudget/FinancialUpdate8609_Dev_Budget_Building7/FinancialUpdate8609_Dev_Budget_Building7_Rehab_Basis/Bridge_Loan_Fees_and_Interest" xmlDataType="string"/>
    </xmlCellPr>
  </singleXmlCell>
  <singleXmlCell id="1623" xr6:uid="{95C57443-66C1-4ECA-A2D2-14AC8529AB42}" r="AJ56" connectionId="1">
    <xmlCellPr id="1" xr6:uid="{00000000-0010-0000-9F0C-000001000000}" uniqueName="Partnership_Organization_Legal">
      <xmlPr mapId="1" xpath="/FinancialUpdate8609/FinancialUpdate8609_DevelopmentBudget/FinancialUpdate8609_Dev_Budget_Building7/FinancialUpdate8609_Dev_Budget_Building7_Rehab_Basis/Partnership_Organization_Legal" xmlDataType="string"/>
    </xmlCellPr>
  </singleXmlCell>
  <singleXmlCell id="1624" xr6:uid="{F7180BF8-F9F8-42AA-B579-7C0A7E3DF710}" r="AJ57" connectionId="1">
    <xmlCellPr id="1" xr6:uid="{00000000-0010-0000-A10C-000001000000}" uniqueName="Syndication_Expense_Other_Description1">
      <xmlPr mapId="1" xpath="/FinancialUpdate8609/FinancialUpdate8609_DevelopmentBudget/FinancialUpdate8609_Dev_Budget_Building7/FinancialUpdate8609_Dev_Budget_Building7_Rehab_Basis/Syndication_Expense_Other_Description1" xmlDataType="string"/>
    </xmlCellPr>
  </singleXmlCell>
  <singleXmlCell id="1625" xr6:uid="{4DDB9F0B-B909-4BD6-9BD9-5525E62771E7}" r="AJ60" connectionId="1">
    <xmlCellPr id="1" xr6:uid="{00000000-0010-0000-A30C-000001000000}" uniqueName="Operating_Reserve">
      <xmlPr mapId="1" xpath="/FinancialUpdate8609/FinancialUpdate8609_DevelopmentBudget/FinancialUpdate8609_Dev_Budget_Building7/FinancialUpdate8609_Dev_Budget_Building7_Rehab_Basis/Operating_Reserve" xmlDataType="string"/>
    </xmlCellPr>
  </singleXmlCell>
  <singleXmlCell id="1626" xr6:uid="{ABB53136-F37C-471D-8E57-871DF22273E4}" r="AJ61" connectionId="1">
    <xmlCellPr id="1" xr6:uid="{00000000-0010-0000-A50C-000001000000}" uniqueName="Social_Service_Reserves">
      <xmlPr mapId="1" xpath="/FinancialUpdate8609/FinancialUpdate8609_DevelopmentBudget/FinancialUpdate8609_Dev_Budget_Building7/FinancialUpdate8609_Dev_Budget_Building7_Rehab_Basis/Social_Service_Reserves" xmlDataType="string"/>
    </xmlCellPr>
  </singleXmlCell>
  <singleXmlCell id="1627" xr6:uid="{8C3E236E-86AF-4EF6-9F28-398A0FB2EC84}" r="AJ62" connectionId="1">
    <xmlCellPr id="1" xr6:uid="{00000000-0010-0000-A70C-000001000000}" uniqueName="Reserve_Other_Description1">
      <xmlPr mapId="1" xpath="/FinancialUpdate8609/FinancialUpdate8609_DevelopmentBudget/FinancialUpdate8609_Dev_Budget_Building7/FinancialUpdate8609_Dev_Budget_Building7_Rehab_Basis/Reserve_Other_Description1" xmlDataType="string"/>
    </xmlCellPr>
  </singleXmlCell>
  <singleXmlCell id="1678" xr6:uid="{FFAE5C95-5F11-47EC-8A69-ABE484926256}" r="AM1" connectionId="1">
    <xmlCellPr id="1" xr6:uid="{00000000-0010-0000-A90C-000001000000}" uniqueName="ApplicationNumber">
      <xmlPr mapId="1" xpath="/FinancialUpdate8609/FinancialUpdate8609_DevelopmentBudget/FinancialUpdate8609_Dev_Budget_Building8/FinancialUpdate8609_Dev_Budget_Building8_Total_Costs/ApplicationNumber" xmlDataType="string"/>
    </xmlCellPr>
  </singleXmlCell>
  <singleXmlCell id="1679" xr6:uid="{76E135D8-EC45-44A3-8377-8A4FE89D3E9C}" r="AM2" connectionId="1">
    <xmlCellPr id="1" xr6:uid="{00000000-0010-0000-AB0C-000001000000}" uniqueName="BIN">
      <xmlPr mapId="1" xpath="/FinancialUpdate8609/FinancialUpdate8609_DevelopmentBudget/FinancialUpdate8609_Dev_Budget_Building8/FinancialUpdate8609_Dev_Budget_Building8_Total_Costs/BIN" xmlDataType="string"/>
    </xmlCellPr>
  </singleXmlCell>
  <singleXmlCell id="1680" xr6:uid="{A573CA32-FF10-4129-A0EF-D6CC31F1B20B}" r="AL7" connectionId="1">
    <xmlCellPr id="1" xr6:uid="{00000000-0010-0000-AD0C-000001000000}" uniqueName="Land_Acquisition">
      <xmlPr mapId="1" xpath="/FinancialUpdate8609/FinancialUpdate8609_DevelopmentBudget/FinancialUpdate8609_Dev_Budget_Building8/FinancialUpdate8609_Dev_Budget_Building8_Total_Costs/Land_Acquisition" xmlDataType="string"/>
    </xmlCellPr>
  </singleXmlCell>
  <singleXmlCell id="1681" xr6:uid="{545EA095-DFE1-417C-8211-AAC7C06EF9C5}" r="AL8" connectionId="1">
    <xmlCellPr id="1" xr6:uid="{00000000-0010-0000-AF0C-000001000000}" uniqueName="Building_Acquisition">
      <xmlPr mapId="1" xpath="/FinancialUpdate8609/FinancialUpdate8609_DevelopmentBudget/FinancialUpdate8609_Dev_Budget_Building8/FinancialUpdate8609_Dev_Budget_Building8_Total_Costs/Building_Acquisition" xmlDataType="string"/>
    </xmlCellPr>
  </singleXmlCell>
  <singleXmlCell id="1682" xr6:uid="{3BF7AE8E-C466-4C01-9AC1-55AD58800A6C}" r="AL9" connectionId="1">
    <xmlCellPr id="1" xr6:uid="{00000000-0010-0000-B10C-000001000000}" uniqueName="Contractor_Price">
      <xmlPr mapId="1" xpath="/FinancialUpdate8609/FinancialUpdate8609_DevelopmentBudget/FinancialUpdate8609_Dev_Budget_Building8/FinancialUpdate8609_Dev_Budget_Building8_Total_Costs/Contractor_Price" xmlDataType="string"/>
    </xmlCellPr>
  </singleXmlCell>
  <singleXmlCell id="1683" xr6:uid="{56877583-6161-475A-B574-93B950BFC2C0}" r="AL10" connectionId="1">
    <xmlCellPr id="1" xr6:uid="{00000000-0010-0000-B30C-000001000000}" uniqueName="Furnishings">
      <xmlPr mapId="1" xpath="/FinancialUpdate8609/FinancialUpdate8609_DevelopmentBudget/FinancialUpdate8609_Dev_Budget_Building8/FinancialUpdate8609_Dev_Budget_Building8_Total_Costs/Furnishings" xmlDataType="string"/>
    </xmlCellPr>
  </singleXmlCell>
  <singleXmlCell id="1684" xr6:uid="{46F55842-4FF6-48FB-8527-C6677262F094}" r="AL11" connectionId="1">
    <xmlCellPr id="1" xr6:uid="{00000000-0010-0000-B50C-000001000000}" uniqueName="Hard_Cost_Other_Description1">
      <xmlPr mapId="1" xpath="/FinancialUpdate8609/FinancialUpdate8609_DevelopmentBudget/FinancialUpdate8609_Dev_Budget_Building8/FinancialUpdate8609_Dev_Budget_Building8_Total_Costs/Hard_Cost_Other_Description1" xmlDataType="string"/>
    </xmlCellPr>
  </singleXmlCell>
  <singleXmlCell id="1685" xr6:uid="{32CDDB74-F11E-4B24-B136-616B65852E44}" r="AL14" connectionId="1">
    <xmlCellPr id="1" xr6:uid="{00000000-0010-0000-B70C-000001000000}" uniqueName="Architect">
      <xmlPr mapId="1" xpath="/FinancialUpdate8609/FinancialUpdate8609_DevelopmentBudget/FinancialUpdate8609_Dev_Budget_Building8/FinancialUpdate8609_Dev_Budget_Building8_Total_Costs/Architect" xmlDataType="string"/>
    </xmlCellPr>
  </singleXmlCell>
  <singleXmlCell id="1686" xr6:uid="{35CDBBA1-FB28-4655-A461-54C88D051CD5}" r="AL15" connectionId="1">
    <xmlCellPr id="1" xr6:uid="{00000000-0010-0000-B90C-000001000000}" uniqueName="Owners_Legal">
      <xmlPr mapId="1" xpath="/FinancialUpdate8609/FinancialUpdate8609_DevelopmentBudget/FinancialUpdate8609_Dev_Budget_Building8/FinancialUpdate8609_Dev_Budget_Building8_Total_Costs/Owners_Legal" xmlDataType="string"/>
    </xmlCellPr>
  </singleXmlCell>
  <singleXmlCell id="1687" xr6:uid="{4ED1031F-8FC9-45E1-A3FB-798E5738D6B2}" r="AL16" connectionId="1">
    <xmlCellPr id="1" xr6:uid="{00000000-0010-0000-BB0C-000001000000}" uniqueName="Development_Consultant">
      <xmlPr mapId="1" xpath="/FinancialUpdate8609/FinancialUpdate8609_DevelopmentBudget/FinancialUpdate8609_Dev_Budget_Building8/FinancialUpdate8609_Dev_Budget_Building8_Total_Costs/Development_Consultant" xmlDataType="string"/>
    </xmlCellPr>
  </singleXmlCell>
  <singleXmlCell id="1688" xr6:uid="{B5E30C9E-E101-4BCA-A331-BE9F1300CE5B}" r="AL17" connectionId="1">
    <xmlCellPr id="1" xr6:uid="{00000000-0010-0000-BD0C-000001000000}" uniqueName="J51_421a_421b_Filing_Fees">
      <xmlPr mapId="1" xpath="/FinancialUpdate8609/FinancialUpdate8609_DevelopmentBudget/FinancialUpdate8609_Dev_Budget_Building8/FinancialUpdate8609_Dev_Budget_Building8_Total_Costs/J51_421a_421b_Filing_Fees" xmlDataType="string"/>
    </xmlCellPr>
  </singleXmlCell>
  <singleXmlCell id="1689" xr6:uid="{EE9ED7B6-4084-4F27-A4E7-B4DB06153267}" r="AL18" connectionId="1">
    <xmlCellPr id="1" xr6:uid="{00000000-0010-0000-BF0C-000001000000}" uniqueName="Construction_Interest">
      <xmlPr mapId="1" xpath="/FinancialUpdate8609/FinancialUpdate8609_DevelopmentBudget/FinancialUpdate8609_Dev_Budget_Building8/FinancialUpdate8609_Dev_Budget_Building8_Total_Costs/Construction_Interest" xmlDataType="string"/>
    </xmlCellPr>
  </singleXmlCell>
  <singleXmlCell id="1690" xr6:uid="{9C7D86BA-B912-471A-97C3-56CD1400A3EA}" r="AL19" connectionId="1">
    <xmlCellPr id="1" xr6:uid="{00000000-0010-0000-C10C-000001000000}" uniqueName="Real_Estate_Taxes">
      <xmlPr mapId="1" xpath="/FinancialUpdate8609/FinancialUpdate8609_DevelopmentBudget/FinancialUpdate8609_Dev_Budget_Building8/FinancialUpdate8609_Dev_Budget_Building8_Total_Costs/Real_Estate_Taxes" xmlDataType="string"/>
    </xmlCellPr>
  </singleXmlCell>
  <singleXmlCell id="1691" xr6:uid="{9282245A-8882-4688-8B6F-4170667935FF}" r="AL20" connectionId="1">
    <xmlCellPr id="1" xr6:uid="{00000000-0010-0000-C30C-000001000000}" uniqueName="Water_Sewer">
      <xmlPr mapId="1" xpath="/FinancialUpdate8609/FinancialUpdate8609_DevelopmentBudget/FinancialUpdate8609_Dev_Budget_Building8/FinancialUpdate8609_Dev_Budget_Building8_Total_Costs/Water_Sewer" xmlDataType="string"/>
    </xmlCellPr>
  </singleXmlCell>
  <singleXmlCell id="1692" xr6:uid="{4F7BE456-7909-4965-BC1A-E1B78DF62F97}" r="AL21" connectionId="1">
    <xmlCellPr id="1" xr6:uid="{00000000-0010-0000-C50C-000001000000}" uniqueName="Title_Insurance">
      <xmlPr mapId="1" xpath="/FinancialUpdate8609/FinancialUpdate8609_DevelopmentBudget/FinancialUpdate8609_Dev_Budget_Building8/FinancialUpdate8609_Dev_Budget_Building8_Total_Costs/Title_Insurance" xmlDataType="string"/>
    </xmlCellPr>
  </singleXmlCell>
  <singleXmlCell id="1693" xr6:uid="{CC42FB63-4278-40A7-B614-321EE81E00B8}" r="AL22" connectionId="1">
    <xmlCellPr id="1" xr6:uid="{00000000-0010-0000-C70C-000001000000}" uniqueName="Constr_Insurance">
      <xmlPr mapId="1" xpath="/FinancialUpdate8609/FinancialUpdate8609_DevelopmentBudget/FinancialUpdate8609_Dev_Budget_Building8/FinancialUpdate8609_Dev_Budget_Building8_Total_Costs/Constr_Insurance" xmlDataType="string"/>
    </xmlCellPr>
  </singleXmlCell>
  <singleXmlCell id="1694" xr6:uid="{0B754721-F2D6-4691-9BD7-F08941ACE523}" r="AL23" connectionId="1">
    <xmlCellPr id="1" xr6:uid="{00000000-0010-0000-C90C-000001000000}" uniqueName="License_Agreement_Insurance">
      <xmlPr mapId="1" xpath="/FinancialUpdate8609/FinancialUpdate8609_DevelopmentBudget/FinancialUpdate8609_Dev_Budget_Building8/FinancialUpdate8609_Dev_Budget_Building8_Total_Costs/License_Agreement_Insurance" xmlDataType="string"/>
    </xmlCellPr>
  </singleXmlCell>
  <singleXmlCell id="1695" xr6:uid="{20D957FD-D42B-4AE3-A06A-BD62E86131B9}" r="AL24" connectionId="1">
    <xmlCellPr id="1" xr6:uid="{00000000-0010-0000-CB0C-000001000000}" uniqueName="Leasing_Marketing_Expense">
      <xmlPr mapId="1" xpath="/FinancialUpdate8609/FinancialUpdate8609_DevelopmentBudget/FinancialUpdate8609_Dev_Budget_Building8/FinancialUpdate8609_Dev_Budget_Building8_Total_Costs/Leasing_Marketing_Expense" xmlDataType="string"/>
    </xmlCellPr>
  </singleXmlCell>
  <singleXmlCell id="1696" xr6:uid="{EC6CC011-7817-4975-AB24-59D630959C74}" r="AL25" connectionId="1">
    <xmlCellPr id="1" xr6:uid="{00000000-0010-0000-CD0C-000001000000}" uniqueName="Lease_Up_Period_Expense">
      <xmlPr mapId="1" xpath="/FinancialUpdate8609/FinancialUpdate8609_DevelopmentBudget/FinancialUpdate8609_Dev_Budget_Building8/FinancialUpdate8609_Dev_Budget_Building8_Total_Costs/Lease_Up_Period_Expense" xmlDataType="string"/>
    </xmlCellPr>
  </singleXmlCell>
  <singleXmlCell id="1697" xr6:uid="{CBE02DD4-FFFB-4EC6-8575-DC6205BBDD99}" r="AL26" connectionId="1">
    <xmlCellPr id="1" xr6:uid="{00000000-0010-0000-CF0C-000001000000}" uniqueName="Working_Capital">
      <xmlPr mapId="1" xpath="/FinancialUpdate8609/FinancialUpdate8609_DevelopmentBudget/FinancialUpdate8609_Dev_Budget_Building8/FinancialUpdate8609_Dev_Budget_Building8_Total_Costs/Working_Capital" xmlDataType="string"/>
    </xmlCellPr>
  </singleXmlCell>
  <singleXmlCell id="1698" xr6:uid="{6392F9A6-5F39-4F2A-9871-8AD66C01F1CD}" r="AL27" connectionId="1">
    <xmlCellPr id="1" xr6:uid="{00000000-0010-0000-D10C-000001000000}" uniqueName="Survey_Environmental_Reports">
      <xmlPr mapId="1" xpath="/FinancialUpdate8609/FinancialUpdate8609_DevelopmentBudget/FinancialUpdate8609_Dev_Budget_Building8/FinancialUpdate8609_Dev_Budget_Building8_Total_Costs/Survey_Environmental_Reports" xmlDataType="string"/>
    </xmlCellPr>
  </singleXmlCell>
  <singleXmlCell id="1699" xr6:uid="{82B120FA-1C9E-4B8F-A75A-203ED33ABD06}" r="AL28" connectionId="1">
    <xmlCellPr id="1" xr6:uid="{00000000-0010-0000-D30C-000001000000}" uniqueName="Loan_Commitment_Fees">
      <xmlPr mapId="1" xpath="/FinancialUpdate8609/FinancialUpdate8609_DevelopmentBudget/FinancialUpdate8609_Dev_Budget_Building8/FinancialUpdate8609_Dev_Budget_Building8_Total_Costs/Loan_Commitment_Fees" xmlDataType="string"/>
    </xmlCellPr>
  </singleXmlCell>
  <singleXmlCell id="1700" xr6:uid="{BE370B88-BF29-4419-8F7E-CA84EE39941A}" r="AL29" connectionId="1">
    <xmlCellPr id="1" xr6:uid="{00000000-0010-0000-D50C-000001000000}" uniqueName="Relocation">
      <xmlPr mapId="1" xpath="/FinancialUpdate8609/FinancialUpdate8609_DevelopmentBudget/FinancialUpdate8609_Dev_Budget_Building8/FinancialUpdate8609_Dev_Budget_Building8_Total_Costs/Relocation" xmlDataType="string"/>
    </xmlCellPr>
  </singleXmlCell>
  <singleXmlCell id="1701" xr6:uid="{A920747D-2EB8-4BBA-A9EA-07B0085A4E95}" r="AL30" connectionId="1">
    <xmlCellPr id="1" xr6:uid="{00000000-0010-0000-D70C-000001000000}" uniqueName="NPHDFC_Administration_Fee">
      <xmlPr mapId="1" xpath="/FinancialUpdate8609/FinancialUpdate8609_DevelopmentBudget/FinancialUpdate8609_Dev_Budget_Building8/FinancialUpdate8609_Dev_Budget_Building8_Total_Costs/NPHDFC_Administration_Fee" xmlDataType="string"/>
    </xmlCellPr>
  </singleXmlCell>
  <singleXmlCell id="1702" xr6:uid="{203A9387-302E-4C41-8CE1-267F056CC4EC}" r="AL31" connectionId="1">
    <xmlCellPr id="1" xr6:uid="{00000000-0010-0000-D90C-000001000000}" uniqueName="Project_Supervision">
      <xmlPr mapId="1" xpath="/FinancialUpdate8609/FinancialUpdate8609_DevelopmentBudget/FinancialUpdate8609_Dev_Budget_Building8/FinancialUpdate8609_Dev_Budget_Building8_Total_Costs/Project_Supervision" xmlDataType="string"/>
    </xmlCellPr>
  </singleXmlCell>
  <singleXmlCell id="1703" xr6:uid="{D58DCB44-67A4-4FCA-865E-D3A123A790C9}" r="AL32" connectionId="1">
    <xmlCellPr id="1" xr6:uid="{00000000-0010-0000-DB0C-000001000000}" uniqueName="Tax_Credit_Allocation_Fee">
      <xmlPr mapId="1" xpath="/FinancialUpdate8609/FinancialUpdate8609_DevelopmentBudget/FinancialUpdate8609_Dev_Budget_Building8/FinancialUpdate8609_Dev_Budget_Building8_Total_Costs/Tax_Credit_Allocation_Fee" xmlDataType="string"/>
    </xmlCellPr>
  </singleXmlCell>
  <singleXmlCell id="1704" xr6:uid="{95801815-2034-46CF-974B-92EF086DC80B}" r="AL33" connectionId="1">
    <xmlCellPr id="1" xr6:uid="{00000000-0010-0000-DD0C-000001000000}" uniqueName="Bond_Fees_Cost_of_Issuance_Fee">
      <xmlPr mapId="1" xpath="/FinancialUpdate8609/FinancialUpdate8609_DevelopmentBudget/FinancialUpdate8609_Dev_Budget_Building8/FinancialUpdate8609_Dev_Budget_Building8_Total_Costs/Bond_Fees_Cost_of_Issuance_Fee" xmlDataType="string"/>
    </xmlCellPr>
  </singleXmlCell>
  <singleXmlCell id="1705" xr6:uid="{DA4E1755-DDA5-4E24-A2AE-1BF1EA7660F0}" r="AL34" connectionId="1">
    <xmlCellPr id="1" xr6:uid="{00000000-0010-0000-DF0C-000001000000}" uniqueName="Letter_of_Credit_Fee">
      <xmlPr mapId="1" xpath="/FinancialUpdate8609/FinancialUpdate8609_DevelopmentBudget/FinancialUpdate8609_Dev_Budget_Building8/FinancialUpdate8609_Dev_Budget_Building8_Total_Costs/Letter_of_Credit_Fee" xmlDataType="string"/>
    </xmlCellPr>
  </singleXmlCell>
  <singleXmlCell id="1706" xr6:uid="{A083F201-90F2-4B71-A054-9FE93C8636D8}" r="AL35" connectionId="1">
    <xmlCellPr id="1" xr6:uid="{00000000-0010-0000-E10C-000001000000}" uniqueName="Interest_Rate_Cap">
      <xmlPr mapId="1" xpath="/FinancialUpdate8609/FinancialUpdate8609_DevelopmentBudget/FinancialUpdate8609_Dev_Budget_Building8/FinancialUpdate8609_Dev_Budget_Building8_Total_Costs/Interest_Rate_Cap" xmlDataType="string"/>
    </xmlCellPr>
  </singleXmlCell>
  <singleXmlCell id="1707" xr6:uid="{0530157B-75CE-4C9B-8088-5050487FA88D}" r="AL36" connectionId="1">
    <xmlCellPr id="1" xr6:uid="{00000000-0010-0000-E30C-000001000000}" uniqueName="Bank_Engineering_Fee">
      <xmlPr mapId="1" xpath="/FinancialUpdate8609/FinancialUpdate8609_DevelopmentBudget/FinancialUpdate8609_Dev_Budget_Building8/FinancialUpdate8609_Dev_Budget_Building8_Total_Costs/Bank_Engineering_Fee" xmlDataType="string"/>
    </xmlCellPr>
  </singleXmlCell>
  <singleXmlCell id="1708" xr6:uid="{B1085AE5-C707-4367-B70A-5FD5BE454105}" r="AL37" connectionId="1">
    <xmlCellPr id="1" xr6:uid="{00000000-0010-0000-E50C-000001000000}" uniqueName="NYS_Transfer_Tax">
      <xmlPr mapId="1" xpath="/FinancialUpdate8609/FinancialUpdate8609_DevelopmentBudget/FinancialUpdate8609_Dev_Budget_Building8/FinancialUpdate8609_Dev_Budget_Building8_Total_Costs/NYS_Transfer_Tax" xmlDataType="string"/>
    </xmlCellPr>
  </singleXmlCell>
  <singleXmlCell id="1709" xr6:uid="{6EF9F3DC-9313-4317-949C-D4C83A73BC42}" r="AL38" connectionId="1">
    <xmlCellPr id="1" xr6:uid="{00000000-0010-0000-E70C-000001000000}" uniqueName="Soft_Cost_Other_Description1">
      <xmlPr mapId="1" xpath="/FinancialUpdate8609/FinancialUpdate8609_DevelopmentBudget/FinancialUpdate8609_Dev_Budget_Building8/FinancialUpdate8609_Dev_Budget_Building8_Total_Costs/Soft_Cost_Other_Description1" xmlDataType="string"/>
    </xmlCellPr>
  </singleXmlCell>
  <singleXmlCell id="1710" xr6:uid="{8E381783-8A41-4815-9155-65A8F98BB0A6}" r="AL39" connectionId="1">
    <xmlCellPr id="1" xr6:uid="{00000000-0010-0000-E90C-000001000000}" uniqueName="Soft_Cost_Other_Description2">
      <xmlPr mapId="1" xpath="/FinancialUpdate8609/FinancialUpdate8609_DevelopmentBudget/FinancialUpdate8609_Dev_Budget_Building8/FinancialUpdate8609_Dev_Budget_Building8_Total_Costs/Soft_Cost_Other_Description2" xmlDataType="string"/>
    </xmlCellPr>
  </singleXmlCell>
  <singleXmlCell id="1711" xr6:uid="{8AA6F5BC-ED40-4A70-BD55-6F94A3508150}" r="AL40" connectionId="1">
    <xmlCellPr id="1" xr6:uid="{00000000-0010-0000-EB0C-000001000000}" uniqueName="Soft_Cost_Other_Description3">
      <xmlPr mapId="1" xpath="/FinancialUpdate8609/FinancialUpdate8609_DevelopmentBudget/FinancialUpdate8609_Dev_Budget_Building8/FinancialUpdate8609_Dev_Budget_Building8_Total_Costs/Soft_Cost_Other_Description3" xmlDataType="string"/>
    </xmlCellPr>
  </singleXmlCell>
  <singleXmlCell id="1712" xr6:uid="{25167A8C-B34D-4A79-B400-6520A547568C}" r="AL41" connectionId="1">
    <xmlCellPr id="1" xr6:uid="{00000000-0010-0000-ED0C-000001000000}" uniqueName="Soft_Cost_Other_Description4">
      <xmlPr mapId="1" xpath="/FinancialUpdate8609/FinancialUpdate8609_DevelopmentBudget/FinancialUpdate8609_Dev_Budget_Building8/FinancialUpdate8609_Dev_Budget_Building8_Total_Costs/Soft_Cost_Other_Description4" xmlDataType="string"/>
    </xmlCellPr>
  </singleXmlCell>
  <singleXmlCell id="1713" xr6:uid="{A24C4C88-4567-4996-8ACF-563CF1938251}" r="AL44" connectionId="1">
    <xmlCellPr id="1" xr6:uid="{00000000-0010-0000-EF0C-000001000000}" uniqueName="Developer_Financing_or_Equity">
      <xmlPr mapId="1" xpath="/FinancialUpdate8609/FinancialUpdate8609_DevelopmentBudget/FinancialUpdate8609_Dev_Budget_Building8/FinancialUpdate8609_Dev_Budget_Building8_Total_Costs/Developer_Financing_or_Equity" xmlDataType="string"/>
    </xmlCellPr>
  </singleXmlCell>
  <singleXmlCell id="1714" xr6:uid="{3D2D28E3-6F53-43A2-B55A-AF1BCBD933A8}" r="AL45" connectionId="1">
    <xmlCellPr id="1" xr6:uid="{00000000-0010-0000-F10C-000001000000}" uniqueName="Deferred_Developer_Fee">
      <xmlPr mapId="1" xpath="/FinancialUpdate8609/FinancialUpdate8609_DevelopmentBudget/FinancialUpdate8609_Dev_Budget_Building8/FinancialUpdate8609_Dev_Budget_Building8_Total_Costs/Deferred_Developer_Fee" xmlDataType="string"/>
    </xmlCellPr>
  </singleXmlCell>
  <singleXmlCell id="1717" xr6:uid="{5094ECB8-C03D-4CD0-BB12-F7BFA678577B}" r="AL50" connectionId="1">
    <xmlCellPr id="1" xr6:uid="{00000000-0010-0000-F30C-000001000000}" uniqueName="Tax_Credit_Consultant">
      <xmlPr mapId="1" xpath="/FinancialUpdate8609/FinancialUpdate8609_DevelopmentBudget/FinancialUpdate8609_Dev_Budget_Building8/FinancialUpdate8609_Dev_Budget_Building8_Total_Costs/Tax_Credit_Consultant" xmlDataType="string"/>
    </xmlCellPr>
  </singleXmlCell>
  <singleXmlCell id="1718" xr6:uid="{A56EA7E1-E97F-4E75-B261-92EFB4047CDC}" r="AL48" connectionId="1">
    <xmlCellPr id="1" xr6:uid="{00000000-0010-0000-F50C-000001000000}" uniqueName="Syndicator_Fee_and_Overhead">
      <xmlPr mapId="1" xpath="/FinancialUpdate8609/FinancialUpdate8609_DevelopmentBudget/FinancialUpdate8609_Dev_Budget_Building8/FinancialUpdate8609_Dev_Budget_Building8_Total_Costs/Syndicator_Fee_and_Overhead" xmlDataType="string"/>
    </xmlCellPr>
  </singleXmlCell>
  <singleXmlCell id="1719" xr6:uid="{8D18819B-FBE6-4180-8058-E5DD220E3061}" r="AL49" connectionId="1">
    <xmlCellPr id="1" xr6:uid="{00000000-0010-0000-F70C-000001000000}" uniqueName="LP_Upper_Tier_Reserves">
      <xmlPr mapId="1" xpath="/FinancialUpdate8609/FinancialUpdate8609_DevelopmentBudget/FinancialUpdate8609_Dev_Budget_Building8/FinancialUpdate8609_Dev_Budget_Building8_Total_Costs/LP_Upper_Tier_Reserves" xmlDataType="string"/>
    </xmlCellPr>
  </singleXmlCell>
  <singleXmlCell id="1720" xr6:uid="{D9C614F6-BBE0-4A46-B68D-82AF33E3C58E}" r="AL51" connectionId="1">
    <xmlCellPr id="1" xr6:uid="{00000000-0010-0000-F90C-000001000000}" uniqueName="Tax_Opinion">
      <xmlPr mapId="1" xpath="/FinancialUpdate8609/FinancialUpdate8609_DevelopmentBudget/FinancialUpdate8609_Dev_Budget_Building8/FinancialUpdate8609_Dev_Budget_Building8_Total_Costs/Tax_Opinion" xmlDataType="string"/>
    </xmlCellPr>
  </singleXmlCell>
  <singleXmlCell id="1721" xr6:uid="{DD1D7F4F-5747-4906-8057-02590E255E67}" r="AL52" connectionId="1">
    <xmlCellPr id="1" xr6:uid="{00000000-0010-0000-FB0C-000001000000}" uniqueName="Accounting_Cost_Certification">
      <xmlPr mapId="1" xpath="/FinancialUpdate8609/FinancialUpdate8609_DevelopmentBudget/FinancialUpdate8609_Dev_Budget_Building8/FinancialUpdate8609_Dev_Budget_Building8_Total_Costs/Accounting_Cost_Certification" xmlDataType="string"/>
    </xmlCellPr>
  </singleXmlCell>
  <singleXmlCell id="1722" xr6:uid="{95BB26A1-D4CE-4974-B83D-7B973A205665}" r="AL53" connectionId="1">
    <xmlCellPr id="1" xr6:uid="{00000000-0010-0000-FD0C-000001000000}" uniqueName="Partnership_Management_Fee">
      <xmlPr mapId="1" xpath="/FinancialUpdate8609/FinancialUpdate8609_DevelopmentBudget/FinancialUpdate8609_Dev_Budget_Building8/FinancialUpdate8609_Dev_Budget_Building8_Total_Costs/Partnership_Management_Fee" xmlDataType="string"/>
    </xmlCellPr>
  </singleXmlCell>
  <singleXmlCell id="1723" xr6:uid="{F27B50F5-CE70-4FD7-B4A4-A64F41BC41FE}" r="AL54" connectionId="1">
    <xmlCellPr id="1" xr6:uid="{00000000-0010-0000-FF0C-000001000000}" uniqueName="Partnership_Publication">
      <xmlPr mapId="1" xpath="/FinancialUpdate8609/FinancialUpdate8609_DevelopmentBudget/FinancialUpdate8609_Dev_Budget_Building8/FinancialUpdate8609_Dev_Budget_Building8_Total_Costs/Partnership_Publication" xmlDataType="string"/>
    </xmlCellPr>
  </singleXmlCell>
  <singleXmlCell id="1724" xr6:uid="{E189F2E5-AD03-4889-A6EE-69168DF67FA7}" r="AL55" connectionId="1">
    <xmlCellPr id="1" xr6:uid="{00000000-0010-0000-010D-000001000000}" uniqueName="Bridge_Loan_Fees_and_Interest">
      <xmlPr mapId="1" xpath="/FinancialUpdate8609/FinancialUpdate8609_DevelopmentBudget/FinancialUpdate8609_Dev_Budget_Building8/FinancialUpdate8609_Dev_Budget_Building8_Total_Costs/Bridge_Loan_Fees_and_Interest" xmlDataType="string"/>
    </xmlCellPr>
  </singleXmlCell>
  <singleXmlCell id="1725" xr6:uid="{7B7F2BD0-99F3-4977-ADAB-BB5BC94130CD}" r="AL56" connectionId="1">
    <xmlCellPr id="1" xr6:uid="{00000000-0010-0000-030D-000001000000}" uniqueName="Partnership_Organization_Legal">
      <xmlPr mapId="1" xpath="/FinancialUpdate8609/FinancialUpdate8609_DevelopmentBudget/FinancialUpdate8609_Dev_Budget_Building8/FinancialUpdate8609_Dev_Budget_Building8_Total_Costs/Partnership_Organization_Legal" xmlDataType="string"/>
    </xmlCellPr>
  </singleXmlCell>
  <singleXmlCell id="1726" xr6:uid="{EBFAD638-DD11-4A04-AF10-E67ABEF1DE11}" r="AL57" connectionId="1">
    <xmlCellPr id="1" xr6:uid="{00000000-0010-0000-050D-000001000000}" uniqueName="Syndication_Expense_Other_Description1">
      <xmlPr mapId="1" xpath="/FinancialUpdate8609/FinancialUpdate8609_DevelopmentBudget/FinancialUpdate8609_Dev_Budget_Building8/FinancialUpdate8609_Dev_Budget_Building8_Total_Costs/Syndication_Expense_Other_Description1" xmlDataType="string"/>
    </xmlCellPr>
  </singleXmlCell>
  <singleXmlCell id="1727" xr6:uid="{1568948F-A0D7-47D7-A9B4-37941BCD6C44}" r="AL60" connectionId="1">
    <xmlCellPr id="1" xr6:uid="{00000000-0010-0000-070D-000001000000}" uniqueName="Operating_Reserve">
      <xmlPr mapId="1" xpath="/FinancialUpdate8609/FinancialUpdate8609_DevelopmentBudget/FinancialUpdate8609_Dev_Budget_Building8/FinancialUpdate8609_Dev_Budget_Building8_Total_Costs/Operating_Reserve" xmlDataType="string"/>
    </xmlCellPr>
  </singleXmlCell>
  <singleXmlCell id="1728" xr6:uid="{75D90FF9-4804-4494-80AD-623DA72B5C9A}" r="AL61" connectionId="1">
    <xmlCellPr id="1" xr6:uid="{00000000-0010-0000-090D-000001000000}" uniqueName="Social_Service_Reserves">
      <xmlPr mapId="1" xpath="/FinancialUpdate8609/FinancialUpdate8609_DevelopmentBudget/FinancialUpdate8609_Dev_Budget_Building8/FinancialUpdate8609_Dev_Budget_Building8_Total_Costs/Social_Service_Reserves" xmlDataType="string"/>
    </xmlCellPr>
  </singleXmlCell>
  <singleXmlCell id="1729" xr6:uid="{F6CCEF25-64C5-419E-94A8-DA89AD7A3819}" r="AL62" connectionId="1">
    <xmlCellPr id="1" xr6:uid="{00000000-0010-0000-0B0D-000001000000}" uniqueName="Reserve_Other_Description1">
      <xmlPr mapId="1" xpath="/FinancialUpdate8609/FinancialUpdate8609_DevelopmentBudget/FinancialUpdate8609_Dev_Budget_Building8/FinancialUpdate8609_Dev_Budget_Building8_Total_Costs/Reserve_Other_Description1" xmlDataType="string"/>
    </xmlCellPr>
  </singleXmlCell>
  <singleXmlCell id="1730" xr6:uid="{D58150D9-73FE-47C6-85B6-6EFE969227A3}" r="AN1" connectionId="1">
    <xmlCellPr id="1" xr6:uid="{00000000-0010-0000-0D0D-000001000000}" uniqueName="ApplicationNumber">
      <xmlPr mapId="1" xpath="/FinancialUpdate8609/FinancialUpdate8609_DevelopmentBudget/FinancialUpdate8609_Dev_Budget_Building8/FinancialUpdate8609_Dev_Budget_Building8_Acquisition_Basis/ApplicationNumber" xmlDataType="string"/>
    </xmlCellPr>
  </singleXmlCell>
  <singleXmlCell id="1731" xr6:uid="{EBA9727A-BA41-41E5-BEE7-8D5DC1405272}" r="AN2" connectionId="1">
    <xmlCellPr id="1" xr6:uid="{00000000-0010-0000-0F0D-000001000000}" uniqueName="BIN">
      <xmlPr mapId="1" xpath="/FinancialUpdate8609/FinancialUpdate8609_DevelopmentBudget/FinancialUpdate8609_Dev_Budget_Building8/FinancialUpdate8609_Dev_Budget_Building8_Acquisition_Basis/BIN" xmlDataType="string"/>
    </xmlCellPr>
  </singleXmlCell>
  <singleXmlCell id="1732" xr6:uid="{D6C53B53-7836-4889-A019-43B171006853}" r="AM7" connectionId="1">
    <xmlCellPr id="1" xr6:uid="{00000000-0010-0000-110D-000001000000}" uniqueName="Land_Acquisition">
      <xmlPr mapId="1" xpath="/FinancialUpdate8609/FinancialUpdate8609_DevelopmentBudget/FinancialUpdate8609_Dev_Budget_Building8/FinancialUpdate8609_Dev_Budget_Building8_Acquisition_Basis/Land_Acquisition" xmlDataType="string"/>
    </xmlCellPr>
  </singleXmlCell>
  <singleXmlCell id="1733" xr6:uid="{3AE80CAB-0070-4E3A-984E-0558887D17C1}" r="AM8" connectionId="1">
    <xmlCellPr id="1" xr6:uid="{00000000-0010-0000-130D-000001000000}" uniqueName="Building_Acquisition">
      <xmlPr mapId="1" xpath="/FinancialUpdate8609/FinancialUpdate8609_DevelopmentBudget/FinancialUpdate8609_Dev_Budget_Building8/FinancialUpdate8609_Dev_Budget_Building8_Acquisition_Basis/Building_Acquisition" xmlDataType="string"/>
    </xmlCellPr>
  </singleXmlCell>
  <singleXmlCell id="1734" xr6:uid="{A9D655C6-AB7A-4785-B481-A1580188F3B2}" r="AM9" connectionId="1">
    <xmlCellPr id="1" xr6:uid="{00000000-0010-0000-150D-000001000000}" uniqueName="Contractor_Price">
      <xmlPr mapId="1" xpath="/FinancialUpdate8609/FinancialUpdate8609_DevelopmentBudget/FinancialUpdate8609_Dev_Budget_Building8/FinancialUpdate8609_Dev_Budget_Building8_Acquisition_Basis/Contractor_Price" xmlDataType="string"/>
    </xmlCellPr>
  </singleXmlCell>
  <singleXmlCell id="1735" xr6:uid="{2429876F-12D8-4A93-8D73-65364DF2E467}" r="AM10" connectionId="1">
    <xmlCellPr id="1" xr6:uid="{00000000-0010-0000-170D-000001000000}" uniqueName="Furnishings">
      <xmlPr mapId="1" xpath="/FinancialUpdate8609/FinancialUpdate8609_DevelopmentBudget/FinancialUpdate8609_Dev_Budget_Building8/FinancialUpdate8609_Dev_Budget_Building8_Acquisition_Basis/Furnishings" xmlDataType="string"/>
    </xmlCellPr>
  </singleXmlCell>
  <singleXmlCell id="1736" xr6:uid="{B27C684A-BA1C-449C-95F8-4A0337CA73A5}" r="AM11" connectionId="1">
    <xmlCellPr id="1" xr6:uid="{00000000-0010-0000-190D-000001000000}" uniqueName="Hard_Cost_Other_Description1">
      <xmlPr mapId="1" xpath="/FinancialUpdate8609/FinancialUpdate8609_DevelopmentBudget/FinancialUpdate8609_Dev_Budget_Building8/FinancialUpdate8609_Dev_Budget_Building8_Acquisition_Basis/Hard_Cost_Other_Description1" xmlDataType="string"/>
    </xmlCellPr>
  </singleXmlCell>
  <singleXmlCell id="1737" xr6:uid="{1A44FCE9-FF92-45CC-A74B-474B147A9FFD}" r="AM14" connectionId="1">
    <xmlCellPr id="1" xr6:uid="{00000000-0010-0000-1B0D-000001000000}" uniqueName="Architect">
      <xmlPr mapId="1" xpath="/FinancialUpdate8609/FinancialUpdate8609_DevelopmentBudget/FinancialUpdate8609_Dev_Budget_Building8/FinancialUpdate8609_Dev_Budget_Building8_Acquisition_Basis/Architect" xmlDataType="string"/>
    </xmlCellPr>
  </singleXmlCell>
  <singleXmlCell id="1738" xr6:uid="{564A42AB-ABAE-4313-B785-1BAA3A2C255A}" r="AM15" connectionId="1">
    <xmlCellPr id="1" xr6:uid="{00000000-0010-0000-1D0D-000001000000}" uniqueName="Owners_Legal">
      <xmlPr mapId="1" xpath="/FinancialUpdate8609/FinancialUpdate8609_DevelopmentBudget/FinancialUpdate8609_Dev_Budget_Building8/FinancialUpdate8609_Dev_Budget_Building8_Acquisition_Basis/Owners_Legal" xmlDataType="string"/>
    </xmlCellPr>
  </singleXmlCell>
  <singleXmlCell id="1739" xr6:uid="{3BA5CAF1-5D42-4D95-9794-980287F6BD20}" r="AM16" connectionId="1">
    <xmlCellPr id="1" xr6:uid="{00000000-0010-0000-1F0D-000001000000}" uniqueName="Development_Consultant">
      <xmlPr mapId="1" xpath="/FinancialUpdate8609/FinancialUpdate8609_DevelopmentBudget/FinancialUpdate8609_Dev_Budget_Building8/FinancialUpdate8609_Dev_Budget_Building8_Acquisition_Basis/Development_Consultant" xmlDataType="string"/>
    </xmlCellPr>
  </singleXmlCell>
  <singleXmlCell id="1740" xr6:uid="{38247990-05C7-4653-AF76-6B8A45D96077}" r="AM17" connectionId="1">
    <xmlCellPr id="1" xr6:uid="{00000000-0010-0000-210D-000001000000}" uniqueName="J51_421a_421b_Filing_Fees">
      <xmlPr mapId="1" xpath="/FinancialUpdate8609/FinancialUpdate8609_DevelopmentBudget/FinancialUpdate8609_Dev_Budget_Building8/FinancialUpdate8609_Dev_Budget_Building8_Acquisition_Basis/J51_421a_421b_Filing_Fees" xmlDataType="string"/>
    </xmlCellPr>
  </singleXmlCell>
  <singleXmlCell id="1741" xr6:uid="{ECBF4A6C-EF6F-412E-A2E5-090FD779ABF6}" r="AM18" connectionId="1">
    <xmlCellPr id="1" xr6:uid="{00000000-0010-0000-230D-000001000000}" uniqueName="Construction_Interest">
      <xmlPr mapId="1" xpath="/FinancialUpdate8609/FinancialUpdate8609_DevelopmentBudget/FinancialUpdate8609_Dev_Budget_Building8/FinancialUpdate8609_Dev_Budget_Building8_Acquisition_Basis/Construction_Interest" xmlDataType="string"/>
    </xmlCellPr>
  </singleXmlCell>
  <singleXmlCell id="1742" xr6:uid="{A0C64CBD-D23C-4DD5-BD30-8DC15C9E572F}" r="AM19" connectionId="1">
    <xmlCellPr id="1" xr6:uid="{00000000-0010-0000-250D-000001000000}" uniqueName="Real_Estate_Taxes">
      <xmlPr mapId="1" xpath="/FinancialUpdate8609/FinancialUpdate8609_DevelopmentBudget/FinancialUpdate8609_Dev_Budget_Building8/FinancialUpdate8609_Dev_Budget_Building8_Acquisition_Basis/Real_Estate_Taxes" xmlDataType="string"/>
    </xmlCellPr>
  </singleXmlCell>
  <singleXmlCell id="1743" xr6:uid="{8A0C2ED7-9C8B-4B74-981F-AEF75AC33C07}" r="AM20" connectionId="1">
    <xmlCellPr id="1" xr6:uid="{00000000-0010-0000-270D-000001000000}" uniqueName="Water_Sewer">
      <xmlPr mapId="1" xpath="/FinancialUpdate8609/FinancialUpdate8609_DevelopmentBudget/FinancialUpdate8609_Dev_Budget_Building8/FinancialUpdate8609_Dev_Budget_Building8_Acquisition_Basis/Water_Sewer" xmlDataType="string"/>
    </xmlCellPr>
  </singleXmlCell>
  <singleXmlCell id="1744" xr6:uid="{824C6D22-981E-403B-8658-CD18AA462246}" r="AM21" connectionId="1">
    <xmlCellPr id="1" xr6:uid="{00000000-0010-0000-290D-000001000000}" uniqueName="Title_Insurance">
      <xmlPr mapId="1" xpath="/FinancialUpdate8609/FinancialUpdate8609_DevelopmentBudget/FinancialUpdate8609_Dev_Budget_Building8/FinancialUpdate8609_Dev_Budget_Building8_Acquisition_Basis/Title_Insurance" xmlDataType="string"/>
    </xmlCellPr>
  </singleXmlCell>
  <singleXmlCell id="1745" xr6:uid="{95497F98-6213-4167-9C79-C9984E27B232}" r="AM22" connectionId="1">
    <xmlCellPr id="1" xr6:uid="{00000000-0010-0000-2B0D-000001000000}" uniqueName="Constr_Insurance">
      <xmlPr mapId="1" xpath="/FinancialUpdate8609/FinancialUpdate8609_DevelopmentBudget/FinancialUpdate8609_Dev_Budget_Building8/FinancialUpdate8609_Dev_Budget_Building8_Acquisition_Basis/Constr_Insurance" xmlDataType="string"/>
    </xmlCellPr>
  </singleXmlCell>
  <singleXmlCell id="1746" xr6:uid="{E75F96A2-2D7F-4F6B-9AAC-22A388312721}" r="AM23" connectionId="1">
    <xmlCellPr id="1" xr6:uid="{00000000-0010-0000-2D0D-000001000000}" uniqueName="License_Agreement_Insurance">
      <xmlPr mapId="1" xpath="/FinancialUpdate8609/FinancialUpdate8609_DevelopmentBudget/FinancialUpdate8609_Dev_Budget_Building8/FinancialUpdate8609_Dev_Budget_Building8_Acquisition_Basis/License_Agreement_Insurance" xmlDataType="string"/>
    </xmlCellPr>
  </singleXmlCell>
  <singleXmlCell id="1747" xr6:uid="{F56AA175-40EF-4788-A9F3-69BC4AC2A423}" r="AM24" connectionId="1">
    <xmlCellPr id="1" xr6:uid="{00000000-0010-0000-2F0D-000001000000}" uniqueName="Leasing_Marketing_Expense">
      <xmlPr mapId="1" xpath="/FinancialUpdate8609/FinancialUpdate8609_DevelopmentBudget/FinancialUpdate8609_Dev_Budget_Building8/FinancialUpdate8609_Dev_Budget_Building8_Acquisition_Basis/Leasing_Marketing_Expense" xmlDataType="string"/>
    </xmlCellPr>
  </singleXmlCell>
  <singleXmlCell id="1748" xr6:uid="{43C79C26-757B-45DD-8FE8-D3EFF9499C69}" r="AM25" connectionId="1">
    <xmlCellPr id="1" xr6:uid="{00000000-0010-0000-310D-000001000000}" uniqueName="Lease_Up_Period_Expense">
      <xmlPr mapId="1" xpath="/FinancialUpdate8609/FinancialUpdate8609_DevelopmentBudget/FinancialUpdate8609_Dev_Budget_Building8/FinancialUpdate8609_Dev_Budget_Building8_Acquisition_Basis/Lease_Up_Period_Expense" xmlDataType="string"/>
    </xmlCellPr>
  </singleXmlCell>
  <singleXmlCell id="1749" xr6:uid="{3EB825C4-E181-4054-8A2D-A2D374A4D9F0}" r="AM26" connectionId="1">
    <xmlCellPr id="1" xr6:uid="{00000000-0010-0000-330D-000001000000}" uniqueName="Working_Capital">
      <xmlPr mapId="1" xpath="/FinancialUpdate8609/FinancialUpdate8609_DevelopmentBudget/FinancialUpdate8609_Dev_Budget_Building8/FinancialUpdate8609_Dev_Budget_Building8_Acquisition_Basis/Working_Capital" xmlDataType="string"/>
    </xmlCellPr>
  </singleXmlCell>
  <singleXmlCell id="1750" xr6:uid="{9C53315E-C60D-4117-8C8B-23358755983F}" r="AM27" connectionId="1">
    <xmlCellPr id="1" xr6:uid="{00000000-0010-0000-350D-000001000000}" uniqueName="Survey_Environmental_Reports">
      <xmlPr mapId="1" xpath="/FinancialUpdate8609/FinancialUpdate8609_DevelopmentBudget/FinancialUpdate8609_Dev_Budget_Building8/FinancialUpdate8609_Dev_Budget_Building8_Acquisition_Basis/Survey_Environmental_Reports" xmlDataType="string"/>
    </xmlCellPr>
  </singleXmlCell>
  <singleXmlCell id="1751" xr6:uid="{B9E9302E-F857-4D9F-A42F-C97FC0B77D88}" r="AM28" connectionId="1">
    <xmlCellPr id="1" xr6:uid="{00000000-0010-0000-370D-000001000000}" uniqueName="Loan_Commitment_Fees">
      <xmlPr mapId="1" xpath="/FinancialUpdate8609/FinancialUpdate8609_DevelopmentBudget/FinancialUpdate8609_Dev_Budget_Building8/FinancialUpdate8609_Dev_Budget_Building8_Acquisition_Basis/Loan_Commitment_Fees" xmlDataType="string"/>
    </xmlCellPr>
  </singleXmlCell>
  <singleXmlCell id="1752" xr6:uid="{9F30768D-E7F7-43F1-A1E1-6896830CE233}" r="AM29" connectionId="1">
    <xmlCellPr id="1" xr6:uid="{00000000-0010-0000-390D-000001000000}" uniqueName="Relocation">
      <xmlPr mapId="1" xpath="/FinancialUpdate8609/FinancialUpdate8609_DevelopmentBudget/FinancialUpdate8609_Dev_Budget_Building8/FinancialUpdate8609_Dev_Budget_Building8_Acquisition_Basis/Relocation" xmlDataType="string"/>
    </xmlCellPr>
  </singleXmlCell>
  <singleXmlCell id="1753" xr6:uid="{C775FB85-1892-4631-9AC5-C98F48803BB5}" r="AM30" connectionId="1">
    <xmlCellPr id="1" xr6:uid="{00000000-0010-0000-3B0D-000001000000}" uniqueName="NPHDFC_Administration_Fee">
      <xmlPr mapId="1" xpath="/FinancialUpdate8609/FinancialUpdate8609_DevelopmentBudget/FinancialUpdate8609_Dev_Budget_Building8/FinancialUpdate8609_Dev_Budget_Building8_Acquisition_Basis/NPHDFC_Administration_Fee" xmlDataType="string"/>
    </xmlCellPr>
  </singleXmlCell>
  <singleXmlCell id="1754" xr6:uid="{091980E5-FF51-4F2D-8DEE-16D407ED7E97}" r="AM31" connectionId="1">
    <xmlCellPr id="1" xr6:uid="{00000000-0010-0000-3D0D-000001000000}" uniqueName="Project_Supervision">
      <xmlPr mapId="1" xpath="/FinancialUpdate8609/FinancialUpdate8609_DevelopmentBudget/FinancialUpdate8609_Dev_Budget_Building8/FinancialUpdate8609_Dev_Budget_Building8_Acquisition_Basis/Project_Supervision" xmlDataType="string"/>
    </xmlCellPr>
  </singleXmlCell>
  <singleXmlCell id="1755" xr6:uid="{17B07644-F1E6-42BE-B104-9AE54D9F9891}" r="AM32" connectionId="1">
    <xmlCellPr id="1" xr6:uid="{00000000-0010-0000-3F0D-000001000000}" uniqueName="Tax_Credit_Allocation_Fee">
      <xmlPr mapId="1" xpath="/FinancialUpdate8609/FinancialUpdate8609_DevelopmentBudget/FinancialUpdate8609_Dev_Budget_Building8/FinancialUpdate8609_Dev_Budget_Building8_Acquisition_Basis/Tax_Credit_Allocation_Fee" xmlDataType="string"/>
    </xmlCellPr>
  </singleXmlCell>
  <singleXmlCell id="1756" xr6:uid="{B6683D15-991E-4F77-A439-E7FEAF4023EE}" r="AM33" connectionId="1">
    <xmlCellPr id="1" xr6:uid="{00000000-0010-0000-410D-000001000000}" uniqueName="Bond_Fees_Cost_of_Issuance_Fee">
      <xmlPr mapId="1" xpath="/FinancialUpdate8609/FinancialUpdate8609_DevelopmentBudget/FinancialUpdate8609_Dev_Budget_Building8/FinancialUpdate8609_Dev_Budget_Building8_Acquisition_Basis/Bond_Fees_Cost_of_Issuance_Fee" xmlDataType="string"/>
    </xmlCellPr>
  </singleXmlCell>
  <singleXmlCell id="1757" xr6:uid="{92E1E7C7-ED9E-411E-8A6A-BBD3E0172C12}" r="AM34" connectionId="1">
    <xmlCellPr id="1" xr6:uid="{00000000-0010-0000-430D-000001000000}" uniqueName="Letter_of_Credit_Fee">
      <xmlPr mapId="1" xpath="/FinancialUpdate8609/FinancialUpdate8609_DevelopmentBudget/FinancialUpdate8609_Dev_Budget_Building8/FinancialUpdate8609_Dev_Budget_Building8_Acquisition_Basis/Letter_of_Credit_Fee" xmlDataType="string"/>
    </xmlCellPr>
  </singleXmlCell>
  <singleXmlCell id="1758" xr6:uid="{7B7CEB2C-4C0A-4A36-96CA-2A13EB938577}" r="AM35" connectionId="1">
    <xmlCellPr id="1" xr6:uid="{00000000-0010-0000-450D-000001000000}" uniqueName="Interest_Rate_Cap">
      <xmlPr mapId="1" xpath="/FinancialUpdate8609/FinancialUpdate8609_DevelopmentBudget/FinancialUpdate8609_Dev_Budget_Building8/FinancialUpdate8609_Dev_Budget_Building8_Acquisition_Basis/Interest_Rate_Cap" xmlDataType="string"/>
    </xmlCellPr>
  </singleXmlCell>
  <singleXmlCell id="1759" xr6:uid="{F4204853-65D5-4B7A-9069-64008C4BF0A4}" r="AM36" connectionId="1">
    <xmlCellPr id="1" xr6:uid="{00000000-0010-0000-470D-000001000000}" uniqueName="Bank_Engineering_Fee">
      <xmlPr mapId="1" xpath="/FinancialUpdate8609/FinancialUpdate8609_DevelopmentBudget/FinancialUpdate8609_Dev_Budget_Building8/FinancialUpdate8609_Dev_Budget_Building8_Acquisition_Basis/Bank_Engineering_Fee" xmlDataType="string"/>
    </xmlCellPr>
  </singleXmlCell>
  <singleXmlCell id="1760" xr6:uid="{1D5FD5EB-D6B1-4461-ACE5-E23C89C31205}" r="AM37" connectionId="1">
    <xmlCellPr id="1" xr6:uid="{00000000-0010-0000-490D-000001000000}" uniqueName="NYS_Transfer_Tax">
      <xmlPr mapId="1" xpath="/FinancialUpdate8609/FinancialUpdate8609_DevelopmentBudget/FinancialUpdate8609_Dev_Budget_Building8/FinancialUpdate8609_Dev_Budget_Building8_Acquisition_Basis/NYS_Transfer_Tax" xmlDataType="string"/>
    </xmlCellPr>
  </singleXmlCell>
  <singleXmlCell id="1761" xr6:uid="{A46FBCBD-384B-48A4-9300-952690ED2954}" r="AM38" connectionId="1">
    <xmlCellPr id="1" xr6:uid="{00000000-0010-0000-4B0D-000001000000}" uniqueName="Soft_Cost_Other_Description1">
      <xmlPr mapId="1" xpath="/FinancialUpdate8609/FinancialUpdate8609_DevelopmentBudget/FinancialUpdate8609_Dev_Budget_Building8/FinancialUpdate8609_Dev_Budget_Building8_Acquisition_Basis/Soft_Cost_Other_Description1" xmlDataType="string"/>
    </xmlCellPr>
  </singleXmlCell>
  <singleXmlCell id="1762" xr6:uid="{A060B00E-1E0D-4380-BA54-81122D21F707}" r="AM39" connectionId="1">
    <xmlCellPr id="1" xr6:uid="{00000000-0010-0000-4D0D-000001000000}" uniqueName="Soft_Cost_Other_Description2">
      <xmlPr mapId="1" xpath="/FinancialUpdate8609/FinancialUpdate8609_DevelopmentBudget/FinancialUpdate8609_Dev_Budget_Building8/FinancialUpdate8609_Dev_Budget_Building8_Acquisition_Basis/Soft_Cost_Other_Description2" xmlDataType="string"/>
    </xmlCellPr>
  </singleXmlCell>
  <singleXmlCell id="1763" xr6:uid="{F5B264EF-0B72-4E97-AD68-BAFD4D03B620}" r="AM40" connectionId="1">
    <xmlCellPr id="1" xr6:uid="{00000000-0010-0000-4F0D-000001000000}" uniqueName="Soft_Cost_Other_Description3">
      <xmlPr mapId="1" xpath="/FinancialUpdate8609/FinancialUpdate8609_DevelopmentBudget/FinancialUpdate8609_Dev_Budget_Building8/FinancialUpdate8609_Dev_Budget_Building8_Acquisition_Basis/Soft_Cost_Other_Description3" xmlDataType="string"/>
    </xmlCellPr>
  </singleXmlCell>
  <singleXmlCell id="1764" xr6:uid="{DBEA29B0-CE83-447E-8C6F-5E266FA8D620}" r="AM41" connectionId="1">
    <xmlCellPr id="1" xr6:uid="{00000000-0010-0000-510D-000001000000}" uniqueName="Soft_Cost_Other_Description4">
      <xmlPr mapId="1" xpath="/FinancialUpdate8609/FinancialUpdate8609_DevelopmentBudget/FinancialUpdate8609_Dev_Budget_Building8/FinancialUpdate8609_Dev_Budget_Building8_Acquisition_Basis/Soft_Cost_Other_Description4" xmlDataType="string"/>
    </xmlCellPr>
  </singleXmlCell>
  <singleXmlCell id="1765" xr6:uid="{D9514E4E-1C1B-47A6-91BF-7760FD4FEDEB}" r="AM44" connectionId="1">
    <xmlCellPr id="1" xr6:uid="{00000000-0010-0000-530D-000001000000}" uniqueName="Developer_Financing_or_Equity">
      <xmlPr mapId="1" xpath="/FinancialUpdate8609/FinancialUpdate8609_DevelopmentBudget/FinancialUpdate8609_Dev_Budget_Building8/FinancialUpdate8609_Dev_Budget_Building8_Acquisition_Basis/Developer_Financing_or_Equity" xmlDataType="string"/>
    </xmlCellPr>
  </singleXmlCell>
  <singleXmlCell id="1766" xr6:uid="{5A83300E-C039-4A5B-9ADC-D050F31B1972}" r="AM45" connectionId="1">
    <xmlCellPr id="1" xr6:uid="{00000000-0010-0000-550D-000001000000}" uniqueName="Deferred_Developer_Fee">
      <xmlPr mapId="1" xpath="/FinancialUpdate8609/FinancialUpdate8609_DevelopmentBudget/FinancialUpdate8609_Dev_Budget_Building8/FinancialUpdate8609_Dev_Budget_Building8_Acquisition_Basis/Deferred_Developer_Fee" xmlDataType="string"/>
    </xmlCellPr>
  </singleXmlCell>
  <singleXmlCell id="1767" xr6:uid="{72CFD37A-344E-473A-9D3E-6A101D4ACB49}" r="AM48" connectionId="1">
    <xmlCellPr id="1" xr6:uid="{00000000-0010-0000-570D-000001000000}" uniqueName="Syndicator_Fee_and_Overhead">
      <xmlPr mapId="1" xpath="/FinancialUpdate8609/FinancialUpdate8609_DevelopmentBudget/FinancialUpdate8609_Dev_Budget_Building8/FinancialUpdate8609_Dev_Budget_Building8_Acquisition_Basis/Syndicator_Fee_and_Overhead" xmlDataType="string"/>
    </xmlCellPr>
  </singleXmlCell>
  <singleXmlCell id="1768" xr6:uid="{7461CA57-1FCE-467C-B55D-3CD3F6699F7F}" r="AM49" connectionId="1">
    <xmlCellPr id="1" xr6:uid="{00000000-0010-0000-590D-000001000000}" uniqueName="LP_Upper_Tier_Reserves">
      <xmlPr mapId="1" xpath="/FinancialUpdate8609/FinancialUpdate8609_DevelopmentBudget/FinancialUpdate8609_Dev_Budget_Building8/FinancialUpdate8609_Dev_Budget_Building8_Acquisition_Basis/LP_Upper_Tier_Reserves" xmlDataType="string"/>
    </xmlCellPr>
  </singleXmlCell>
  <singleXmlCell id="1769" xr6:uid="{51FFEDA0-E33F-44BE-98A8-786826A8BC0B}" r="AM50" connectionId="1">
    <xmlCellPr id="1" xr6:uid="{00000000-0010-0000-5B0D-000001000000}" uniqueName="Tax_Credit_Consultant">
      <xmlPr mapId="1" xpath="/FinancialUpdate8609/FinancialUpdate8609_DevelopmentBudget/FinancialUpdate8609_Dev_Budget_Building8/FinancialUpdate8609_Dev_Budget_Building8_Acquisition_Basis/Tax_Credit_Consultant" xmlDataType="string"/>
    </xmlCellPr>
  </singleXmlCell>
  <singleXmlCell id="1770" xr6:uid="{7554BA1F-C557-4504-8A3F-B9427509E500}" r="AM51" connectionId="1">
    <xmlCellPr id="1" xr6:uid="{00000000-0010-0000-5D0D-000001000000}" uniqueName="Tax_Opinion">
      <xmlPr mapId="1" xpath="/FinancialUpdate8609/FinancialUpdate8609_DevelopmentBudget/FinancialUpdate8609_Dev_Budget_Building8/FinancialUpdate8609_Dev_Budget_Building8_Acquisition_Basis/Tax_Opinion" xmlDataType="string"/>
    </xmlCellPr>
  </singleXmlCell>
  <singleXmlCell id="1771" xr6:uid="{E76F023A-2B51-41B2-B722-24728B0C1493}" r="AM52" connectionId="1">
    <xmlCellPr id="1" xr6:uid="{00000000-0010-0000-5F0D-000001000000}" uniqueName="Accounting_Cost_Certification">
      <xmlPr mapId="1" xpath="/FinancialUpdate8609/FinancialUpdate8609_DevelopmentBudget/FinancialUpdate8609_Dev_Budget_Building8/FinancialUpdate8609_Dev_Budget_Building8_Acquisition_Basis/Accounting_Cost_Certification" xmlDataType="string"/>
    </xmlCellPr>
  </singleXmlCell>
  <singleXmlCell id="1772" xr6:uid="{82524674-A714-4113-B20C-F722904DDE3B}" r="AM53" connectionId="1">
    <xmlCellPr id="1" xr6:uid="{00000000-0010-0000-610D-000001000000}" uniqueName="Partnership_Management_Fee">
      <xmlPr mapId="1" xpath="/FinancialUpdate8609/FinancialUpdate8609_DevelopmentBudget/FinancialUpdate8609_Dev_Budget_Building8/FinancialUpdate8609_Dev_Budget_Building8_Acquisition_Basis/Partnership_Management_Fee" xmlDataType="string"/>
    </xmlCellPr>
  </singleXmlCell>
  <singleXmlCell id="1773" xr6:uid="{416418E6-4EE4-4099-863A-4D5DAE8CDB53}" r="AM54" connectionId="1">
    <xmlCellPr id="1" xr6:uid="{00000000-0010-0000-630D-000001000000}" uniqueName="Partnership_Publication">
      <xmlPr mapId="1" xpath="/FinancialUpdate8609/FinancialUpdate8609_DevelopmentBudget/FinancialUpdate8609_Dev_Budget_Building8/FinancialUpdate8609_Dev_Budget_Building8_Acquisition_Basis/Partnership_Publication" xmlDataType="string"/>
    </xmlCellPr>
  </singleXmlCell>
  <singleXmlCell id="1774" xr6:uid="{DD53990B-69A8-4E0C-B7D8-E3A17D18927C}" r="AM55" connectionId="1">
    <xmlCellPr id="1" xr6:uid="{00000000-0010-0000-650D-000001000000}" uniqueName="Bridge_Loan_Fees_and_Interest">
      <xmlPr mapId="1" xpath="/FinancialUpdate8609/FinancialUpdate8609_DevelopmentBudget/FinancialUpdate8609_Dev_Budget_Building8/FinancialUpdate8609_Dev_Budget_Building8_Acquisition_Basis/Bridge_Loan_Fees_and_Interest" xmlDataType="string"/>
    </xmlCellPr>
  </singleXmlCell>
  <singleXmlCell id="1775" xr6:uid="{13D6BDAE-C0F5-4CBF-8333-C7F094361EA0}" r="AM56" connectionId="1">
    <xmlCellPr id="1" xr6:uid="{00000000-0010-0000-670D-000001000000}" uniqueName="Partnership_Organization_Legal">
      <xmlPr mapId="1" xpath="/FinancialUpdate8609/FinancialUpdate8609_DevelopmentBudget/FinancialUpdate8609_Dev_Budget_Building8/FinancialUpdate8609_Dev_Budget_Building8_Acquisition_Basis/Partnership_Organization_Legal" xmlDataType="string"/>
    </xmlCellPr>
  </singleXmlCell>
  <singleXmlCell id="1776" xr6:uid="{444A970A-DF3A-4227-BEF4-BDFD5A28A8C9}" r="AM57" connectionId="1">
    <xmlCellPr id="1" xr6:uid="{00000000-0010-0000-690D-000001000000}" uniqueName="Syndication_Expense_Other_Description1">
      <xmlPr mapId="1" xpath="/FinancialUpdate8609/FinancialUpdate8609_DevelopmentBudget/FinancialUpdate8609_Dev_Budget_Building8/FinancialUpdate8609_Dev_Budget_Building8_Acquisition_Basis/Syndication_Expense_Other_Description1" xmlDataType="string"/>
    </xmlCellPr>
  </singleXmlCell>
  <singleXmlCell id="1777" xr6:uid="{8537BEA4-5B2A-4A12-BED0-A7BDBC6EF78B}" r="AM60" connectionId="1">
    <xmlCellPr id="1" xr6:uid="{00000000-0010-0000-6B0D-000001000000}" uniqueName="Operating_Reserve">
      <xmlPr mapId="1" xpath="/FinancialUpdate8609/FinancialUpdate8609_DevelopmentBudget/FinancialUpdate8609_Dev_Budget_Building8/FinancialUpdate8609_Dev_Budget_Building8_Acquisition_Basis/Operating_Reserve" xmlDataType="string"/>
    </xmlCellPr>
  </singleXmlCell>
  <singleXmlCell id="1778" xr6:uid="{E2EB5789-B422-441B-B0B6-24DA66DFEF82}" r="AM61" connectionId="1">
    <xmlCellPr id="1" xr6:uid="{00000000-0010-0000-6D0D-000001000000}" uniqueName="Social_Service_Reserves">
      <xmlPr mapId="1" xpath="/FinancialUpdate8609/FinancialUpdate8609_DevelopmentBudget/FinancialUpdate8609_Dev_Budget_Building8/FinancialUpdate8609_Dev_Budget_Building8_Acquisition_Basis/Social_Service_Reserves" xmlDataType="string"/>
    </xmlCellPr>
  </singleXmlCell>
  <singleXmlCell id="1779" xr6:uid="{6C884426-8828-4A81-82DC-2F30D6E0B955}" r="AM62" connectionId="1">
    <xmlCellPr id="1" xr6:uid="{00000000-0010-0000-6F0D-000001000000}" uniqueName="Reserve_Other_Description1">
      <xmlPr mapId="1" xpath="/FinancialUpdate8609/FinancialUpdate8609_DevelopmentBudget/FinancialUpdate8609_Dev_Budget_Building8/FinancialUpdate8609_Dev_Budget_Building8_Acquisition_Basis/Reserve_Other_Description1" xmlDataType="string"/>
    </xmlCellPr>
  </singleXmlCell>
  <singleXmlCell id="1780" xr6:uid="{48984FD9-39FE-4539-A44C-09A607015919}" r="AO1" connectionId="1">
    <xmlCellPr id="1" xr6:uid="{00000000-0010-0000-710D-000001000000}" uniqueName="ApplicationNumber">
      <xmlPr mapId="1" xpath="/FinancialUpdate8609/FinancialUpdate8609_DevelopmentBudget/FinancialUpdate8609_Dev_Budget_Building8/FinancialUpdate8609_Dev_Budget_Building8_Rehab_Basis/ApplicationNumber" xmlDataType="string"/>
    </xmlCellPr>
  </singleXmlCell>
  <singleXmlCell id="1781" xr6:uid="{24F5E374-A078-41A9-A026-E5FD9491DD9C}" r="AO2" connectionId="1">
    <xmlCellPr id="1" xr6:uid="{00000000-0010-0000-730D-000001000000}" uniqueName="BIN">
      <xmlPr mapId="1" xpath="/FinancialUpdate8609/FinancialUpdate8609_DevelopmentBudget/FinancialUpdate8609_Dev_Budget_Building8/FinancialUpdate8609_Dev_Budget_Building8_Rehab_Basis/BIN" xmlDataType="string"/>
    </xmlCellPr>
  </singleXmlCell>
  <singleXmlCell id="1782" xr6:uid="{7F046136-0E2B-495E-8A04-4EEE28FA7314}" r="AN7" connectionId="1">
    <xmlCellPr id="1" xr6:uid="{00000000-0010-0000-750D-000001000000}" uniqueName="Land_Acquisition">
      <xmlPr mapId="1" xpath="/FinancialUpdate8609/FinancialUpdate8609_DevelopmentBudget/FinancialUpdate8609_Dev_Budget_Building8/FinancialUpdate8609_Dev_Budget_Building8_Rehab_Basis/Land_Acquisition" xmlDataType="string"/>
    </xmlCellPr>
  </singleXmlCell>
  <singleXmlCell id="1783" xr6:uid="{6AD11353-C8FB-4F71-8CD1-639E318BB448}" r="AN8" connectionId="1">
    <xmlCellPr id="1" xr6:uid="{00000000-0010-0000-770D-000001000000}" uniqueName="Building_Acquisition">
      <xmlPr mapId="1" xpath="/FinancialUpdate8609/FinancialUpdate8609_DevelopmentBudget/FinancialUpdate8609_Dev_Budget_Building8/FinancialUpdate8609_Dev_Budget_Building8_Rehab_Basis/Building_Acquisition" xmlDataType="string"/>
    </xmlCellPr>
  </singleXmlCell>
  <singleXmlCell id="1784" xr6:uid="{10D3F799-64E2-42AC-9B11-9D67C184D159}" r="AN9" connectionId="1">
    <xmlCellPr id="1" xr6:uid="{00000000-0010-0000-790D-000001000000}" uniqueName="Contractor_Price">
      <xmlPr mapId="1" xpath="/FinancialUpdate8609/FinancialUpdate8609_DevelopmentBudget/FinancialUpdate8609_Dev_Budget_Building8/FinancialUpdate8609_Dev_Budget_Building8_Rehab_Basis/Contractor_Price" xmlDataType="string"/>
    </xmlCellPr>
  </singleXmlCell>
  <singleXmlCell id="1785" xr6:uid="{ED400551-C6F2-4251-9247-26CED0B761A5}" r="AN10" connectionId="1">
    <xmlCellPr id="1" xr6:uid="{00000000-0010-0000-7B0D-000001000000}" uniqueName="Furnishings">
      <xmlPr mapId="1" xpath="/FinancialUpdate8609/FinancialUpdate8609_DevelopmentBudget/FinancialUpdate8609_Dev_Budget_Building8/FinancialUpdate8609_Dev_Budget_Building8_Rehab_Basis/Furnishings" xmlDataType="string"/>
    </xmlCellPr>
  </singleXmlCell>
  <singleXmlCell id="1786" xr6:uid="{CABE0738-0B1A-4A1C-A0B4-6287A73021C7}" r="AN11" connectionId="1">
    <xmlCellPr id="1" xr6:uid="{00000000-0010-0000-7D0D-000001000000}" uniqueName="Hard_Cost_Other_Description1">
      <xmlPr mapId="1" xpath="/FinancialUpdate8609/FinancialUpdate8609_DevelopmentBudget/FinancialUpdate8609_Dev_Budget_Building8/FinancialUpdate8609_Dev_Budget_Building8_Rehab_Basis/Hard_Cost_Other_Description1" xmlDataType="string"/>
    </xmlCellPr>
  </singleXmlCell>
  <singleXmlCell id="1787" xr6:uid="{2751CBDE-6738-44A9-A435-9A1EC41EE177}" r="AN14" connectionId="1">
    <xmlCellPr id="1" xr6:uid="{00000000-0010-0000-7F0D-000001000000}" uniqueName="Architect">
      <xmlPr mapId="1" xpath="/FinancialUpdate8609/FinancialUpdate8609_DevelopmentBudget/FinancialUpdate8609_Dev_Budget_Building8/FinancialUpdate8609_Dev_Budget_Building8_Rehab_Basis/Architect" xmlDataType="string"/>
    </xmlCellPr>
  </singleXmlCell>
  <singleXmlCell id="1788" xr6:uid="{985E3340-67EE-48E9-AE95-6D9DF33CBDF0}" r="AN15" connectionId="1">
    <xmlCellPr id="1" xr6:uid="{00000000-0010-0000-810D-000001000000}" uniqueName="Owners_Legal">
      <xmlPr mapId="1" xpath="/FinancialUpdate8609/FinancialUpdate8609_DevelopmentBudget/FinancialUpdate8609_Dev_Budget_Building8/FinancialUpdate8609_Dev_Budget_Building8_Rehab_Basis/Owners_Legal" xmlDataType="string"/>
    </xmlCellPr>
  </singleXmlCell>
  <singleXmlCell id="1789" xr6:uid="{2E326345-41A3-4098-8984-394D35B01821}" r="AN16" connectionId="1">
    <xmlCellPr id="1" xr6:uid="{00000000-0010-0000-830D-000001000000}" uniqueName="Development_Consultant">
      <xmlPr mapId="1" xpath="/FinancialUpdate8609/FinancialUpdate8609_DevelopmentBudget/FinancialUpdate8609_Dev_Budget_Building8/FinancialUpdate8609_Dev_Budget_Building8_Rehab_Basis/Development_Consultant" xmlDataType="string"/>
    </xmlCellPr>
  </singleXmlCell>
  <singleXmlCell id="1790" xr6:uid="{1A93D4EE-5049-41BB-B6E1-779F683C078F}" r="AN17" connectionId="1">
    <xmlCellPr id="1" xr6:uid="{00000000-0010-0000-850D-000001000000}" uniqueName="J51_421a_421b_Filing_Fees">
      <xmlPr mapId="1" xpath="/FinancialUpdate8609/FinancialUpdate8609_DevelopmentBudget/FinancialUpdate8609_Dev_Budget_Building8/FinancialUpdate8609_Dev_Budget_Building8_Rehab_Basis/J51_421a_421b_Filing_Fees" xmlDataType="string"/>
    </xmlCellPr>
  </singleXmlCell>
  <singleXmlCell id="1791" xr6:uid="{2F687F21-B013-4025-801E-3E1972E96CC4}" r="AN18" connectionId="1">
    <xmlCellPr id="1" xr6:uid="{00000000-0010-0000-870D-000001000000}" uniqueName="Construction_Interest">
      <xmlPr mapId="1" xpath="/FinancialUpdate8609/FinancialUpdate8609_DevelopmentBudget/FinancialUpdate8609_Dev_Budget_Building8/FinancialUpdate8609_Dev_Budget_Building8_Rehab_Basis/Construction_Interest" xmlDataType="string"/>
    </xmlCellPr>
  </singleXmlCell>
  <singleXmlCell id="1792" xr6:uid="{FECAFD89-5EBE-425E-B846-19E488290AAC}" r="AN19" connectionId="1">
    <xmlCellPr id="1" xr6:uid="{00000000-0010-0000-890D-000001000000}" uniqueName="Real_Estate_Taxes">
      <xmlPr mapId="1" xpath="/FinancialUpdate8609/FinancialUpdate8609_DevelopmentBudget/FinancialUpdate8609_Dev_Budget_Building8/FinancialUpdate8609_Dev_Budget_Building8_Rehab_Basis/Real_Estate_Taxes" xmlDataType="string"/>
    </xmlCellPr>
  </singleXmlCell>
  <singleXmlCell id="1793" xr6:uid="{80B50087-8A41-44E3-A252-730FDC54B074}" r="AN20" connectionId="1">
    <xmlCellPr id="1" xr6:uid="{00000000-0010-0000-8B0D-000001000000}" uniqueName="Water_Sewer">
      <xmlPr mapId="1" xpath="/FinancialUpdate8609/FinancialUpdate8609_DevelopmentBudget/FinancialUpdate8609_Dev_Budget_Building8/FinancialUpdate8609_Dev_Budget_Building8_Rehab_Basis/Water_Sewer" xmlDataType="string"/>
    </xmlCellPr>
  </singleXmlCell>
  <singleXmlCell id="1794" xr6:uid="{E9950FE0-972D-41E3-A6B0-B839236AC350}" r="AN21" connectionId="1">
    <xmlCellPr id="1" xr6:uid="{00000000-0010-0000-8D0D-000001000000}" uniqueName="Title_Insurance">
      <xmlPr mapId="1" xpath="/FinancialUpdate8609/FinancialUpdate8609_DevelopmentBudget/FinancialUpdate8609_Dev_Budget_Building8/FinancialUpdate8609_Dev_Budget_Building8_Rehab_Basis/Title_Insurance" xmlDataType="string"/>
    </xmlCellPr>
  </singleXmlCell>
  <singleXmlCell id="1795" xr6:uid="{58B46E81-94E4-43C9-8135-9A188E3AE56C}" r="AN22" connectionId="1">
    <xmlCellPr id="1" xr6:uid="{00000000-0010-0000-8F0D-000001000000}" uniqueName="Constr_Insurance">
      <xmlPr mapId="1" xpath="/FinancialUpdate8609/FinancialUpdate8609_DevelopmentBudget/FinancialUpdate8609_Dev_Budget_Building8/FinancialUpdate8609_Dev_Budget_Building8_Rehab_Basis/Constr_Insurance" xmlDataType="string"/>
    </xmlCellPr>
  </singleXmlCell>
  <singleXmlCell id="1796" xr6:uid="{DFBB471B-E988-4806-8D0C-364B598EFE34}" r="AN23" connectionId="1">
    <xmlCellPr id="1" xr6:uid="{00000000-0010-0000-910D-000001000000}" uniqueName="License_Agreement_Insurance">
      <xmlPr mapId="1" xpath="/FinancialUpdate8609/FinancialUpdate8609_DevelopmentBudget/FinancialUpdate8609_Dev_Budget_Building8/FinancialUpdate8609_Dev_Budget_Building8_Rehab_Basis/License_Agreement_Insurance" xmlDataType="string"/>
    </xmlCellPr>
  </singleXmlCell>
  <singleXmlCell id="1797" xr6:uid="{6A7C1255-9303-4F1E-AF2B-73CFB87013D6}" r="AN24" connectionId="1">
    <xmlCellPr id="1" xr6:uid="{00000000-0010-0000-930D-000001000000}" uniqueName="Leasing_Marketing_Expense">
      <xmlPr mapId="1" xpath="/FinancialUpdate8609/FinancialUpdate8609_DevelopmentBudget/FinancialUpdate8609_Dev_Budget_Building8/FinancialUpdate8609_Dev_Budget_Building8_Rehab_Basis/Leasing_Marketing_Expense" xmlDataType="string"/>
    </xmlCellPr>
  </singleXmlCell>
  <singleXmlCell id="1798" xr6:uid="{5B29641B-F782-48B6-A1DD-61FDE6C84A76}" r="AN25" connectionId="1">
    <xmlCellPr id="1" xr6:uid="{00000000-0010-0000-950D-000001000000}" uniqueName="Lease_Up_Period_Expense">
      <xmlPr mapId="1" xpath="/FinancialUpdate8609/FinancialUpdate8609_DevelopmentBudget/FinancialUpdate8609_Dev_Budget_Building8/FinancialUpdate8609_Dev_Budget_Building8_Rehab_Basis/Lease_Up_Period_Expense" xmlDataType="string"/>
    </xmlCellPr>
  </singleXmlCell>
  <singleXmlCell id="1799" xr6:uid="{E4AB4DEC-D826-44B7-9794-E72E9A99401D}" r="AN26" connectionId="1">
    <xmlCellPr id="1" xr6:uid="{00000000-0010-0000-970D-000001000000}" uniqueName="Working_Capital">
      <xmlPr mapId="1" xpath="/FinancialUpdate8609/FinancialUpdate8609_DevelopmentBudget/FinancialUpdate8609_Dev_Budget_Building8/FinancialUpdate8609_Dev_Budget_Building8_Rehab_Basis/Working_Capital" xmlDataType="string"/>
    </xmlCellPr>
  </singleXmlCell>
  <singleXmlCell id="1800" xr6:uid="{8A73A4B0-CC10-494E-9B5A-0302AF93074F}" r="AN27" connectionId="1">
    <xmlCellPr id="1" xr6:uid="{00000000-0010-0000-990D-000001000000}" uniqueName="Survey_Environmental_Reports">
      <xmlPr mapId="1" xpath="/FinancialUpdate8609/FinancialUpdate8609_DevelopmentBudget/FinancialUpdate8609_Dev_Budget_Building8/FinancialUpdate8609_Dev_Budget_Building8_Rehab_Basis/Survey_Environmental_Reports" xmlDataType="string"/>
    </xmlCellPr>
  </singleXmlCell>
  <singleXmlCell id="1801" xr6:uid="{EBA0B36F-D3EF-4535-9309-702AAFFAC9E9}" r="AN28" connectionId="1">
    <xmlCellPr id="1" xr6:uid="{00000000-0010-0000-9B0D-000001000000}" uniqueName="Loan_Commitment_Fees">
      <xmlPr mapId="1" xpath="/FinancialUpdate8609/FinancialUpdate8609_DevelopmentBudget/FinancialUpdate8609_Dev_Budget_Building8/FinancialUpdate8609_Dev_Budget_Building8_Rehab_Basis/Loan_Commitment_Fees" xmlDataType="string"/>
    </xmlCellPr>
  </singleXmlCell>
  <singleXmlCell id="1802" xr6:uid="{CF0DADBE-A9CD-433B-ACAC-0815A6B8CC1C}" r="AN29" connectionId="1">
    <xmlCellPr id="1" xr6:uid="{00000000-0010-0000-9D0D-000001000000}" uniqueName="Relocation">
      <xmlPr mapId="1" xpath="/FinancialUpdate8609/FinancialUpdate8609_DevelopmentBudget/FinancialUpdate8609_Dev_Budget_Building8/FinancialUpdate8609_Dev_Budget_Building8_Rehab_Basis/Relocation" xmlDataType="string"/>
    </xmlCellPr>
  </singleXmlCell>
  <singleXmlCell id="1803" xr6:uid="{F90FD2B9-585C-44C1-BE06-901C3A3FDF12}" r="AN30" connectionId="1">
    <xmlCellPr id="1" xr6:uid="{00000000-0010-0000-9F0D-000001000000}" uniqueName="NPHDFC_Administration_Fee">
      <xmlPr mapId="1" xpath="/FinancialUpdate8609/FinancialUpdate8609_DevelopmentBudget/FinancialUpdate8609_Dev_Budget_Building8/FinancialUpdate8609_Dev_Budget_Building8_Rehab_Basis/NPHDFC_Administration_Fee" xmlDataType="string"/>
    </xmlCellPr>
  </singleXmlCell>
  <singleXmlCell id="1804" xr6:uid="{2D441B3B-3291-42FB-A9C3-7668BA08572C}" r="AN31" connectionId="1">
    <xmlCellPr id="1" xr6:uid="{00000000-0010-0000-A10D-000001000000}" uniqueName="Project_Supervision">
      <xmlPr mapId="1" xpath="/FinancialUpdate8609/FinancialUpdate8609_DevelopmentBudget/FinancialUpdate8609_Dev_Budget_Building8/FinancialUpdate8609_Dev_Budget_Building8_Rehab_Basis/Project_Supervision" xmlDataType="string"/>
    </xmlCellPr>
  </singleXmlCell>
  <singleXmlCell id="1805" xr6:uid="{6D05581F-DEFA-4D00-B6BD-564F9889D78D}" r="AN32" connectionId="1">
    <xmlCellPr id="1" xr6:uid="{00000000-0010-0000-A30D-000001000000}" uniqueName="Tax_Credit_Allocation_Fee">
      <xmlPr mapId="1" xpath="/FinancialUpdate8609/FinancialUpdate8609_DevelopmentBudget/FinancialUpdate8609_Dev_Budget_Building8/FinancialUpdate8609_Dev_Budget_Building8_Rehab_Basis/Tax_Credit_Allocation_Fee" xmlDataType="string"/>
    </xmlCellPr>
  </singleXmlCell>
  <singleXmlCell id="1806" xr6:uid="{058854C3-A0BA-41C5-BCE7-66E4DD52DE63}" r="AN33" connectionId="1">
    <xmlCellPr id="1" xr6:uid="{00000000-0010-0000-A50D-000001000000}" uniqueName="Bond_Fees_Cost_of_Issuance_Fee">
      <xmlPr mapId="1" xpath="/FinancialUpdate8609/FinancialUpdate8609_DevelopmentBudget/FinancialUpdate8609_Dev_Budget_Building8/FinancialUpdate8609_Dev_Budget_Building8_Rehab_Basis/Bond_Fees_Cost_of_Issuance_Fee" xmlDataType="string"/>
    </xmlCellPr>
  </singleXmlCell>
  <singleXmlCell id="1807" xr6:uid="{7C82301E-1759-4036-8DB3-B080A9069A40}" r="AN34" connectionId="1">
    <xmlCellPr id="1" xr6:uid="{00000000-0010-0000-A70D-000001000000}" uniqueName="Letter_of_Credit_Fee">
      <xmlPr mapId="1" xpath="/FinancialUpdate8609/FinancialUpdate8609_DevelopmentBudget/FinancialUpdate8609_Dev_Budget_Building8/FinancialUpdate8609_Dev_Budget_Building8_Rehab_Basis/Letter_of_Credit_Fee" xmlDataType="string"/>
    </xmlCellPr>
  </singleXmlCell>
  <singleXmlCell id="1808" xr6:uid="{EC7A8776-A102-4DF1-ABDF-084C3382426D}" r="AN35" connectionId="1">
    <xmlCellPr id="1" xr6:uid="{00000000-0010-0000-A90D-000001000000}" uniqueName="Interest_Rate_Cap">
      <xmlPr mapId="1" xpath="/FinancialUpdate8609/FinancialUpdate8609_DevelopmentBudget/FinancialUpdate8609_Dev_Budget_Building8/FinancialUpdate8609_Dev_Budget_Building8_Rehab_Basis/Interest_Rate_Cap" xmlDataType="string"/>
    </xmlCellPr>
  </singleXmlCell>
  <singleXmlCell id="1809" xr6:uid="{2D18E11C-A873-4EF9-A426-A0BD98657E09}" r="AN36" connectionId="1">
    <xmlCellPr id="1" xr6:uid="{00000000-0010-0000-AB0D-000001000000}" uniqueName="Bank_Engineering_Fee">
      <xmlPr mapId="1" xpath="/FinancialUpdate8609/FinancialUpdate8609_DevelopmentBudget/FinancialUpdate8609_Dev_Budget_Building8/FinancialUpdate8609_Dev_Budget_Building8_Rehab_Basis/Bank_Engineering_Fee" xmlDataType="string"/>
    </xmlCellPr>
  </singleXmlCell>
  <singleXmlCell id="1810" xr6:uid="{2BDEF60C-3109-49C4-BA56-00A761D6CBEC}" r="AN37" connectionId="1">
    <xmlCellPr id="1" xr6:uid="{00000000-0010-0000-AD0D-000001000000}" uniqueName="NYS_Transfer_Tax">
      <xmlPr mapId="1" xpath="/FinancialUpdate8609/FinancialUpdate8609_DevelopmentBudget/FinancialUpdate8609_Dev_Budget_Building8/FinancialUpdate8609_Dev_Budget_Building8_Rehab_Basis/NYS_Transfer_Tax" xmlDataType="string"/>
    </xmlCellPr>
  </singleXmlCell>
  <singleXmlCell id="1811" xr6:uid="{52C1A307-522A-4F4F-959D-C8090B4E8CB3}" r="AN38" connectionId="1">
    <xmlCellPr id="1" xr6:uid="{00000000-0010-0000-AF0D-000001000000}" uniqueName="Soft_Cost_Other_Description1">
      <xmlPr mapId="1" xpath="/FinancialUpdate8609/FinancialUpdate8609_DevelopmentBudget/FinancialUpdate8609_Dev_Budget_Building8/FinancialUpdate8609_Dev_Budget_Building8_Rehab_Basis/Soft_Cost_Other_Description1" xmlDataType="string"/>
    </xmlCellPr>
  </singleXmlCell>
  <singleXmlCell id="1812" xr6:uid="{B6C4E80E-027D-4855-804A-15712B1C653E}" r="AN39" connectionId="1">
    <xmlCellPr id="1" xr6:uid="{00000000-0010-0000-B10D-000001000000}" uniqueName="Soft_Cost_Other_Description2">
      <xmlPr mapId="1" xpath="/FinancialUpdate8609/FinancialUpdate8609_DevelopmentBudget/FinancialUpdate8609_Dev_Budget_Building8/FinancialUpdate8609_Dev_Budget_Building8_Rehab_Basis/Soft_Cost_Other_Description2" xmlDataType="string"/>
    </xmlCellPr>
  </singleXmlCell>
  <singleXmlCell id="1813" xr6:uid="{F51B3B15-0031-4B18-89DA-27B4056B27DE}" r="AN40" connectionId="1">
    <xmlCellPr id="1" xr6:uid="{00000000-0010-0000-B30D-000001000000}" uniqueName="Soft_Cost_Other_Description3">
      <xmlPr mapId="1" xpath="/FinancialUpdate8609/FinancialUpdate8609_DevelopmentBudget/FinancialUpdate8609_Dev_Budget_Building8/FinancialUpdate8609_Dev_Budget_Building8_Rehab_Basis/Soft_Cost_Other_Description3" xmlDataType="string"/>
    </xmlCellPr>
  </singleXmlCell>
  <singleXmlCell id="1814" xr6:uid="{57099030-1B7A-4F60-88FE-A3E35B7B9C27}" r="AN41" connectionId="1">
    <xmlCellPr id="1" xr6:uid="{00000000-0010-0000-B50D-000001000000}" uniqueName="Soft_Cost_Other_Description4">
      <xmlPr mapId="1" xpath="/FinancialUpdate8609/FinancialUpdate8609_DevelopmentBudget/FinancialUpdate8609_Dev_Budget_Building8/FinancialUpdate8609_Dev_Budget_Building8_Rehab_Basis/Soft_Cost_Other_Description4" xmlDataType="string"/>
    </xmlCellPr>
  </singleXmlCell>
  <singleXmlCell id="1815" xr6:uid="{770A93AF-E71D-4337-AD7E-142407A117A6}" r="AN44" connectionId="1">
    <xmlCellPr id="1" xr6:uid="{00000000-0010-0000-B70D-000001000000}" uniqueName="Developer_Financing_or_Equity">
      <xmlPr mapId="1" xpath="/FinancialUpdate8609/FinancialUpdate8609_DevelopmentBudget/FinancialUpdate8609_Dev_Budget_Building8/FinancialUpdate8609_Dev_Budget_Building8_Rehab_Basis/Developer_Financing_or_Equity" xmlDataType="string"/>
    </xmlCellPr>
  </singleXmlCell>
  <singleXmlCell id="1816" xr6:uid="{8310FCDB-532E-4A5A-83E5-FBF5E7343B5A}" r="AN45" connectionId="1">
    <xmlCellPr id="1" xr6:uid="{00000000-0010-0000-B90D-000001000000}" uniqueName="Deferred_Developer_Fee">
      <xmlPr mapId="1" xpath="/FinancialUpdate8609/FinancialUpdate8609_DevelopmentBudget/FinancialUpdate8609_Dev_Budget_Building8/FinancialUpdate8609_Dev_Budget_Building8_Rehab_Basis/Deferred_Developer_Fee" xmlDataType="string"/>
    </xmlCellPr>
  </singleXmlCell>
  <singleXmlCell id="1817" xr6:uid="{623F7A2B-66B9-439D-87FA-1856F92F8D5F}" r="AN48" connectionId="1">
    <xmlCellPr id="1" xr6:uid="{00000000-0010-0000-BB0D-000001000000}" uniqueName="Syndicator_Fee_and_Overhead">
      <xmlPr mapId="1" xpath="/FinancialUpdate8609/FinancialUpdate8609_DevelopmentBudget/FinancialUpdate8609_Dev_Budget_Building8/FinancialUpdate8609_Dev_Budget_Building8_Rehab_Basis/Syndicator_Fee_and_Overhead" xmlDataType="string"/>
    </xmlCellPr>
  </singleXmlCell>
  <singleXmlCell id="1818" xr6:uid="{226D423F-D419-445F-8076-717D9E24EDD1}" r="AN49" connectionId="1">
    <xmlCellPr id="1" xr6:uid="{00000000-0010-0000-BD0D-000001000000}" uniqueName="LP_Upper_Tier_Reserves">
      <xmlPr mapId="1" xpath="/FinancialUpdate8609/FinancialUpdate8609_DevelopmentBudget/FinancialUpdate8609_Dev_Budget_Building8/FinancialUpdate8609_Dev_Budget_Building8_Rehab_Basis/LP_Upper_Tier_Reserves" xmlDataType="string"/>
    </xmlCellPr>
  </singleXmlCell>
  <singleXmlCell id="1819" xr6:uid="{EB86C674-587D-456F-843E-E1F67DDED617}" r="AN50" connectionId="1">
    <xmlCellPr id="1" xr6:uid="{00000000-0010-0000-BF0D-000001000000}" uniqueName="Tax_Credit_Consultant">
      <xmlPr mapId="1" xpath="/FinancialUpdate8609/FinancialUpdate8609_DevelopmentBudget/FinancialUpdate8609_Dev_Budget_Building8/FinancialUpdate8609_Dev_Budget_Building8_Rehab_Basis/Tax_Credit_Consultant" xmlDataType="string"/>
    </xmlCellPr>
  </singleXmlCell>
  <singleXmlCell id="1820" xr6:uid="{4ACB87FD-B0F5-4377-9620-6D9A2E899121}" r="AN51" connectionId="1">
    <xmlCellPr id="1" xr6:uid="{00000000-0010-0000-C10D-000001000000}" uniqueName="Tax_Opinion">
      <xmlPr mapId="1" xpath="/FinancialUpdate8609/FinancialUpdate8609_DevelopmentBudget/FinancialUpdate8609_Dev_Budget_Building8/FinancialUpdate8609_Dev_Budget_Building8_Rehab_Basis/Tax_Opinion" xmlDataType="string"/>
    </xmlCellPr>
  </singleXmlCell>
  <singleXmlCell id="1821" xr6:uid="{D743ED44-08E9-440F-BCE5-4271C92D9C37}" r="AN52" connectionId="1">
    <xmlCellPr id="1" xr6:uid="{00000000-0010-0000-C30D-000001000000}" uniqueName="Accounting_Cost_Certification">
      <xmlPr mapId="1" xpath="/FinancialUpdate8609/FinancialUpdate8609_DevelopmentBudget/FinancialUpdate8609_Dev_Budget_Building8/FinancialUpdate8609_Dev_Budget_Building8_Rehab_Basis/Accounting_Cost_Certification" xmlDataType="string"/>
    </xmlCellPr>
  </singleXmlCell>
  <singleXmlCell id="1822" xr6:uid="{7A1A82C5-53B3-4128-BA77-82EC03E5F36A}" r="AN53" connectionId="1">
    <xmlCellPr id="1" xr6:uid="{00000000-0010-0000-C50D-000001000000}" uniqueName="Partnership_Management_Fee">
      <xmlPr mapId="1" xpath="/FinancialUpdate8609/FinancialUpdate8609_DevelopmentBudget/FinancialUpdate8609_Dev_Budget_Building8/FinancialUpdate8609_Dev_Budget_Building8_Rehab_Basis/Partnership_Management_Fee" xmlDataType="string"/>
    </xmlCellPr>
  </singleXmlCell>
  <singleXmlCell id="1823" xr6:uid="{E0C84659-A810-4C07-AB31-8738D7D6A5E6}" r="AN54" connectionId="1">
    <xmlCellPr id="1" xr6:uid="{00000000-0010-0000-C70D-000001000000}" uniqueName="Partnership_Publication">
      <xmlPr mapId="1" xpath="/FinancialUpdate8609/FinancialUpdate8609_DevelopmentBudget/FinancialUpdate8609_Dev_Budget_Building8/FinancialUpdate8609_Dev_Budget_Building8_Rehab_Basis/Partnership_Publication" xmlDataType="string"/>
    </xmlCellPr>
  </singleXmlCell>
  <singleXmlCell id="1824" xr6:uid="{04AB4131-D93E-4178-9B35-A9B52DB32164}" r="AN55" connectionId="1">
    <xmlCellPr id="1" xr6:uid="{00000000-0010-0000-C90D-000001000000}" uniqueName="Bridge_Loan_Fees_and_Interest">
      <xmlPr mapId="1" xpath="/FinancialUpdate8609/FinancialUpdate8609_DevelopmentBudget/FinancialUpdate8609_Dev_Budget_Building8/FinancialUpdate8609_Dev_Budget_Building8_Rehab_Basis/Bridge_Loan_Fees_and_Interest" xmlDataType="string"/>
    </xmlCellPr>
  </singleXmlCell>
  <singleXmlCell id="1825" xr6:uid="{88DDA564-4EAC-4451-B809-3C98A6920F55}" r="AN56" connectionId="1">
    <xmlCellPr id="1" xr6:uid="{00000000-0010-0000-CB0D-000001000000}" uniqueName="Partnership_Organization_Legal">
      <xmlPr mapId="1" xpath="/FinancialUpdate8609/FinancialUpdate8609_DevelopmentBudget/FinancialUpdate8609_Dev_Budget_Building8/FinancialUpdate8609_Dev_Budget_Building8_Rehab_Basis/Partnership_Organization_Legal" xmlDataType="string"/>
    </xmlCellPr>
  </singleXmlCell>
  <singleXmlCell id="1826" xr6:uid="{755E231C-7BC6-45BD-8DC4-4D850C567DD9}" r="AN57" connectionId="1">
    <xmlCellPr id="1" xr6:uid="{00000000-0010-0000-CD0D-000001000000}" uniqueName="Syndication_Expense_Other_Description1">
      <xmlPr mapId="1" xpath="/FinancialUpdate8609/FinancialUpdate8609_DevelopmentBudget/FinancialUpdate8609_Dev_Budget_Building8/FinancialUpdate8609_Dev_Budget_Building8_Rehab_Basis/Syndication_Expense_Other_Description1" xmlDataType="string"/>
    </xmlCellPr>
  </singleXmlCell>
  <singleXmlCell id="1827" xr6:uid="{2E24472A-46EE-467B-91DF-721F43A4148F}" r="AN60" connectionId="1">
    <xmlCellPr id="1" xr6:uid="{00000000-0010-0000-CF0D-000001000000}" uniqueName="Operating_Reserve">
      <xmlPr mapId="1" xpath="/FinancialUpdate8609/FinancialUpdate8609_DevelopmentBudget/FinancialUpdate8609_Dev_Budget_Building8/FinancialUpdate8609_Dev_Budget_Building8_Rehab_Basis/Operating_Reserve" xmlDataType="string"/>
    </xmlCellPr>
  </singleXmlCell>
  <singleXmlCell id="1828" xr6:uid="{13D8E12F-2D2F-4E18-93A5-F57AB7112F76}" r="AN61" connectionId="1">
    <xmlCellPr id="1" xr6:uid="{00000000-0010-0000-D10D-000001000000}" uniqueName="Social_Service_Reserves">
      <xmlPr mapId="1" xpath="/FinancialUpdate8609/FinancialUpdate8609_DevelopmentBudget/FinancialUpdate8609_Dev_Budget_Building8/FinancialUpdate8609_Dev_Budget_Building8_Rehab_Basis/Social_Service_Reserves" xmlDataType="string"/>
    </xmlCellPr>
  </singleXmlCell>
  <singleXmlCell id="1829" xr6:uid="{60EFED52-C516-4738-B5AE-58BBCE02EF44}" r="AN62" connectionId="1">
    <xmlCellPr id="1" xr6:uid="{00000000-0010-0000-D30D-000001000000}" uniqueName="Reserve_Other_Description1">
      <xmlPr mapId="1" xpath="/FinancialUpdate8609/FinancialUpdate8609_DevelopmentBudget/FinancialUpdate8609_Dev_Budget_Building8/FinancialUpdate8609_Dev_Budget_Building8_Rehab_Basis/Reserve_Other_Description1" xmlDataType="string"/>
    </xmlCellPr>
  </singleXmlCell>
  <singleXmlCell id="1830" xr6:uid="{EA1AA5A9-61C2-4CB5-9A17-846F6C61EB05}" r="AQ1" connectionId="1">
    <xmlCellPr id="1" xr6:uid="{00000000-0010-0000-D50D-000001000000}" uniqueName="ApplicationNumber">
      <xmlPr mapId="1" xpath="/FinancialUpdate8609/FinancialUpdate8609_DevelopmentBudget/FinancialUpdate8609_Dev_Budget_Building9/FinancialUpdate8609_Dev_Budget_Building9_Total_Costs/ApplicationNumber" xmlDataType="string"/>
    </xmlCellPr>
  </singleXmlCell>
  <singleXmlCell id="1831" xr6:uid="{2BB21CF9-9674-40E0-94AB-8F226CD7F91C}" r="AQ2" connectionId="1">
    <xmlCellPr id="1" xr6:uid="{00000000-0010-0000-D70D-000001000000}" uniqueName="BIN">
      <xmlPr mapId="1" xpath="/FinancialUpdate8609/FinancialUpdate8609_DevelopmentBudget/FinancialUpdate8609_Dev_Budget_Building9/FinancialUpdate8609_Dev_Budget_Building9_Total_Costs/BIN" xmlDataType="string"/>
    </xmlCellPr>
  </singleXmlCell>
  <singleXmlCell id="1832" xr6:uid="{463AB823-9B55-48B3-BC00-EFB9C5007548}" r="AP7" connectionId="1">
    <xmlCellPr id="1" xr6:uid="{00000000-0010-0000-D90D-000001000000}" uniqueName="Land_Acquisition">
      <xmlPr mapId="1" xpath="/FinancialUpdate8609/FinancialUpdate8609_DevelopmentBudget/FinancialUpdate8609_Dev_Budget_Building9/FinancialUpdate8609_Dev_Budget_Building9_Total_Costs/Land_Acquisition" xmlDataType="string"/>
    </xmlCellPr>
  </singleXmlCell>
  <singleXmlCell id="1833" xr6:uid="{04BCA616-8F90-48C3-B907-D937927C307C}" r="AP8" connectionId="1">
    <xmlCellPr id="1" xr6:uid="{00000000-0010-0000-DB0D-000001000000}" uniqueName="Building_Acquisition">
      <xmlPr mapId="1" xpath="/FinancialUpdate8609/FinancialUpdate8609_DevelopmentBudget/FinancialUpdate8609_Dev_Budget_Building9/FinancialUpdate8609_Dev_Budget_Building9_Total_Costs/Building_Acquisition" xmlDataType="string"/>
    </xmlCellPr>
  </singleXmlCell>
  <singleXmlCell id="1834" xr6:uid="{8CB3AFD5-A986-4432-8519-EC60C424D7FB}" r="AP9" connectionId="1">
    <xmlCellPr id="1" xr6:uid="{00000000-0010-0000-DD0D-000001000000}" uniqueName="Contractor_Price">
      <xmlPr mapId="1" xpath="/FinancialUpdate8609/FinancialUpdate8609_DevelopmentBudget/FinancialUpdate8609_Dev_Budget_Building9/FinancialUpdate8609_Dev_Budget_Building9_Total_Costs/Contractor_Price" xmlDataType="string"/>
    </xmlCellPr>
  </singleXmlCell>
  <singleXmlCell id="1835" xr6:uid="{7E67801A-C5B7-4FA0-876F-5E7AF7DC1BBF}" r="AP10" connectionId="1">
    <xmlCellPr id="1" xr6:uid="{00000000-0010-0000-DF0D-000001000000}" uniqueName="Furnishings">
      <xmlPr mapId="1" xpath="/FinancialUpdate8609/FinancialUpdate8609_DevelopmentBudget/FinancialUpdate8609_Dev_Budget_Building9/FinancialUpdate8609_Dev_Budget_Building9_Total_Costs/Furnishings" xmlDataType="string"/>
    </xmlCellPr>
  </singleXmlCell>
  <singleXmlCell id="1836" xr6:uid="{C926C94E-131B-4F80-9090-B9DDEB9A8EDD}" r="AP11" connectionId="1">
    <xmlCellPr id="1" xr6:uid="{00000000-0010-0000-E10D-000001000000}" uniqueName="Hard_Cost_Other_Description1">
      <xmlPr mapId="1" xpath="/FinancialUpdate8609/FinancialUpdate8609_DevelopmentBudget/FinancialUpdate8609_Dev_Budget_Building9/FinancialUpdate8609_Dev_Budget_Building9_Total_Costs/Hard_Cost_Other_Description1" xmlDataType="string"/>
    </xmlCellPr>
  </singleXmlCell>
  <singleXmlCell id="1837" xr6:uid="{1B45243A-4E0B-43B8-9539-BC08C8519E83}" r="AP14" connectionId="1">
    <xmlCellPr id="1" xr6:uid="{00000000-0010-0000-E30D-000001000000}" uniqueName="Architect">
      <xmlPr mapId="1" xpath="/FinancialUpdate8609/FinancialUpdate8609_DevelopmentBudget/FinancialUpdate8609_Dev_Budget_Building9/FinancialUpdate8609_Dev_Budget_Building9_Total_Costs/Architect" xmlDataType="string"/>
    </xmlCellPr>
  </singleXmlCell>
  <singleXmlCell id="1838" xr6:uid="{A5432E1A-F7CB-4103-BF89-542995166622}" r="AP15" connectionId="1">
    <xmlCellPr id="1" xr6:uid="{00000000-0010-0000-E50D-000001000000}" uniqueName="Owners_Legal">
      <xmlPr mapId="1" xpath="/FinancialUpdate8609/FinancialUpdate8609_DevelopmentBudget/FinancialUpdate8609_Dev_Budget_Building9/FinancialUpdate8609_Dev_Budget_Building9_Total_Costs/Owners_Legal" xmlDataType="string"/>
    </xmlCellPr>
  </singleXmlCell>
  <singleXmlCell id="1839" xr6:uid="{E5CA6F69-BA50-4E49-8D17-7FA52A6E7FBB}" r="AP16" connectionId="1">
    <xmlCellPr id="1" xr6:uid="{00000000-0010-0000-E70D-000001000000}" uniqueName="Development_Consultant">
      <xmlPr mapId="1" xpath="/FinancialUpdate8609/FinancialUpdate8609_DevelopmentBudget/FinancialUpdate8609_Dev_Budget_Building9/FinancialUpdate8609_Dev_Budget_Building9_Total_Costs/Development_Consultant" xmlDataType="string"/>
    </xmlCellPr>
  </singleXmlCell>
  <singleXmlCell id="1840" xr6:uid="{40D99CF4-385E-4ABE-9377-21902E0386F7}" r="AP17" connectionId="1">
    <xmlCellPr id="1" xr6:uid="{00000000-0010-0000-E90D-000001000000}" uniqueName="J51_421a_421b_Filing_Fees">
      <xmlPr mapId="1" xpath="/FinancialUpdate8609/FinancialUpdate8609_DevelopmentBudget/FinancialUpdate8609_Dev_Budget_Building9/FinancialUpdate8609_Dev_Budget_Building9_Total_Costs/J51_421a_421b_Filing_Fees" xmlDataType="string"/>
    </xmlCellPr>
  </singleXmlCell>
  <singleXmlCell id="1841" xr6:uid="{3D8536A6-FA9E-4AB3-B22A-2493CE878609}" r="AP18" connectionId="1">
    <xmlCellPr id="1" xr6:uid="{00000000-0010-0000-EB0D-000001000000}" uniqueName="Construction_Interest">
      <xmlPr mapId="1" xpath="/FinancialUpdate8609/FinancialUpdate8609_DevelopmentBudget/FinancialUpdate8609_Dev_Budget_Building9/FinancialUpdate8609_Dev_Budget_Building9_Total_Costs/Construction_Interest" xmlDataType="string"/>
    </xmlCellPr>
  </singleXmlCell>
  <singleXmlCell id="1842" xr6:uid="{5C4349FC-7FD0-48B8-B5C9-9C1EB2ED0BF8}" r="AP19" connectionId="1">
    <xmlCellPr id="1" xr6:uid="{00000000-0010-0000-ED0D-000001000000}" uniqueName="Real_Estate_Taxes">
      <xmlPr mapId="1" xpath="/FinancialUpdate8609/FinancialUpdate8609_DevelopmentBudget/FinancialUpdate8609_Dev_Budget_Building9/FinancialUpdate8609_Dev_Budget_Building9_Total_Costs/Real_Estate_Taxes" xmlDataType="string"/>
    </xmlCellPr>
  </singleXmlCell>
  <singleXmlCell id="1843" xr6:uid="{1D65357F-1DA8-4132-9762-D24EE2B2A962}" r="AP20" connectionId="1">
    <xmlCellPr id="1" xr6:uid="{00000000-0010-0000-EF0D-000001000000}" uniqueName="Water_Sewer">
      <xmlPr mapId="1" xpath="/FinancialUpdate8609/FinancialUpdate8609_DevelopmentBudget/FinancialUpdate8609_Dev_Budget_Building9/FinancialUpdate8609_Dev_Budget_Building9_Total_Costs/Water_Sewer" xmlDataType="string"/>
    </xmlCellPr>
  </singleXmlCell>
  <singleXmlCell id="1844" xr6:uid="{74F06FB6-6AB5-4CCF-8795-8AB94EE5A647}" r="AP21" connectionId="1">
    <xmlCellPr id="1" xr6:uid="{00000000-0010-0000-F10D-000001000000}" uniqueName="Title_Insurance">
      <xmlPr mapId="1" xpath="/FinancialUpdate8609/FinancialUpdate8609_DevelopmentBudget/FinancialUpdate8609_Dev_Budget_Building9/FinancialUpdate8609_Dev_Budget_Building9_Total_Costs/Title_Insurance" xmlDataType="string"/>
    </xmlCellPr>
  </singleXmlCell>
  <singleXmlCell id="1845" xr6:uid="{F49D8549-06A7-4F11-BA31-4A09B21886B7}" r="AP22" connectionId="1">
    <xmlCellPr id="1" xr6:uid="{00000000-0010-0000-F30D-000001000000}" uniqueName="Constr_Insurance">
      <xmlPr mapId="1" xpath="/FinancialUpdate8609/FinancialUpdate8609_DevelopmentBudget/FinancialUpdate8609_Dev_Budget_Building9/FinancialUpdate8609_Dev_Budget_Building9_Total_Costs/Constr_Insurance" xmlDataType="string"/>
    </xmlCellPr>
  </singleXmlCell>
  <singleXmlCell id="1846" xr6:uid="{11737393-F36F-4C76-B413-0265A7D233DB}" r="AP23" connectionId="1">
    <xmlCellPr id="1" xr6:uid="{00000000-0010-0000-F50D-000001000000}" uniqueName="License_Agreement_Insurance">
      <xmlPr mapId="1" xpath="/FinancialUpdate8609/FinancialUpdate8609_DevelopmentBudget/FinancialUpdate8609_Dev_Budget_Building9/FinancialUpdate8609_Dev_Budget_Building9_Total_Costs/License_Agreement_Insurance" xmlDataType="string"/>
    </xmlCellPr>
  </singleXmlCell>
  <singleXmlCell id="1847" xr6:uid="{1821F86D-F9A3-423A-8D1F-5B223F231C0B}" r="AP24" connectionId="1">
    <xmlCellPr id="1" xr6:uid="{00000000-0010-0000-F70D-000001000000}" uniqueName="Leasing_Marketing_Expense">
      <xmlPr mapId="1" xpath="/FinancialUpdate8609/FinancialUpdate8609_DevelopmentBudget/FinancialUpdate8609_Dev_Budget_Building9/FinancialUpdate8609_Dev_Budget_Building9_Total_Costs/Leasing_Marketing_Expense" xmlDataType="string"/>
    </xmlCellPr>
  </singleXmlCell>
  <singleXmlCell id="1848" xr6:uid="{6EFD9863-5608-4800-93F8-9CAC6318CD0C}" r="AP25" connectionId="1">
    <xmlCellPr id="1" xr6:uid="{00000000-0010-0000-F90D-000001000000}" uniqueName="Lease_Up_Period_Expense">
      <xmlPr mapId="1" xpath="/FinancialUpdate8609/FinancialUpdate8609_DevelopmentBudget/FinancialUpdate8609_Dev_Budget_Building9/FinancialUpdate8609_Dev_Budget_Building9_Total_Costs/Lease_Up_Period_Expense" xmlDataType="string"/>
    </xmlCellPr>
  </singleXmlCell>
  <singleXmlCell id="1849" xr6:uid="{B9BDFF47-ED26-4212-9409-E0F75083EC26}" r="AP26" connectionId="1">
    <xmlCellPr id="1" xr6:uid="{00000000-0010-0000-FB0D-000001000000}" uniqueName="Working_Capital">
      <xmlPr mapId="1" xpath="/FinancialUpdate8609/FinancialUpdate8609_DevelopmentBudget/FinancialUpdate8609_Dev_Budget_Building9/FinancialUpdate8609_Dev_Budget_Building9_Total_Costs/Working_Capital" xmlDataType="string"/>
    </xmlCellPr>
  </singleXmlCell>
  <singleXmlCell id="1850" xr6:uid="{9F85266F-9431-4353-8ADE-F91021B19DC3}" r="AP27" connectionId="1">
    <xmlCellPr id="1" xr6:uid="{00000000-0010-0000-FD0D-000001000000}" uniqueName="Survey_Environmental_Reports">
      <xmlPr mapId="1" xpath="/FinancialUpdate8609/FinancialUpdate8609_DevelopmentBudget/FinancialUpdate8609_Dev_Budget_Building9/FinancialUpdate8609_Dev_Budget_Building9_Total_Costs/Survey_Environmental_Reports" xmlDataType="string"/>
    </xmlCellPr>
  </singleXmlCell>
  <singleXmlCell id="1851" xr6:uid="{CEF94FBF-4C6C-4049-9057-4B5025D4EED0}" r="AP28" connectionId="1">
    <xmlCellPr id="1" xr6:uid="{00000000-0010-0000-FF0D-000001000000}" uniqueName="Loan_Commitment_Fees">
      <xmlPr mapId="1" xpath="/FinancialUpdate8609/FinancialUpdate8609_DevelopmentBudget/FinancialUpdate8609_Dev_Budget_Building9/FinancialUpdate8609_Dev_Budget_Building9_Total_Costs/Loan_Commitment_Fees" xmlDataType="string"/>
    </xmlCellPr>
  </singleXmlCell>
  <singleXmlCell id="1852" xr6:uid="{7D3BCF78-546C-49E7-B327-E66F04B9C8D2}" r="AP29" connectionId="1">
    <xmlCellPr id="1" xr6:uid="{00000000-0010-0000-010E-000001000000}" uniqueName="Relocation">
      <xmlPr mapId="1" xpath="/FinancialUpdate8609/FinancialUpdate8609_DevelopmentBudget/FinancialUpdate8609_Dev_Budget_Building9/FinancialUpdate8609_Dev_Budget_Building9_Total_Costs/Relocation" xmlDataType="string"/>
    </xmlCellPr>
  </singleXmlCell>
  <singleXmlCell id="1853" xr6:uid="{2A4BA251-D408-4F68-9823-908B57BCA016}" r="AP30" connectionId="1">
    <xmlCellPr id="1" xr6:uid="{00000000-0010-0000-030E-000001000000}" uniqueName="NPHDFC_Administration_Fee">
      <xmlPr mapId="1" xpath="/FinancialUpdate8609/FinancialUpdate8609_DevelopmentBudget/FinancialUpdate8609_Dev_Budget_Building9/FinancialUpdate8609_Dev_Budget_Building9_Total_Costs/NPHDFC_Administration_Fee" xmlDataType="string"/>
    </xmlCellPr>
  </singleXmlCell>
  <singleXmlCell id="1854" xr6:uid="{1552A941-C37A-405E-A956-F4C59F8CE0F4}" r="AP31" connectionId="1">
    <xmlCellPr id="1" xr6:uid="{00000000-0010-0000-050E-000001000000}" uniqueName="Project_Supervision">
      <xmlPr mapId="1" xpath="/FinancialUpdate8609/FinancialUpdate8609_DevelopmentBudget/FinancialUpdate8609_Dev_Budget_Building9/FinancialUpdate8609_Dev_Budget_Building9_Total_Costs/Project_Supervision" xmlDataType="string"/>
    </xmlCellPr>
  </singleXmlCell>
  <singleXmlCell id="1855" xr6:uid="{94841B23-CEA4-446E-A85B-A5052863636A}" r="AP32" connectionId="1">
    <xmlCellPr id="1" xr6:uid="{00000000-0010-0000-070E-000001000000}" uniqueName="Tax_Credit_Allocation_Fee">
      <xmlPr mapId="1" xpath="/FinancialUpdate8609/FinancialUpdate8609_DevelopmentBudget/FinancialUpdate8609_Dev_Budget_Building9/FinancialUpdate8609_Dev_Budget_Building9_Total_Costs/Tax_Credit_Allocation_Fee" xmlDataType="string"/>
    </xmlCellPr>
  </singleXmlCell>
  <singleXmlCell id="1856" xr6:uid="{C30C614A-AE2D-4548-9892-94BEBA8C2696}" r="AP33" connectionId="1">
    <xmlCellPr id="1" xr6:uid="{00000000-0010-0000-090E-000001000000}" uniqueName="Bond_Fees_Cost_of_Issuance_Fee">
      <xmlPr mapId="1" xpath="/FinancialUpdate8609/FinancialUpdate8609_DevelopmentBudget/FinancialUpdate8609_Dev_Budget_Building9/FinancialUpdate8609_Dev_Budget_Building9_Total_Costs/Bond_Fees_Cost_of_Issuance_Fee" xmlDataType="string"/>
    </xmlCellPr>
  </singleXmlCell>
  <singleXmlCell id="1857" xr6:uid="{AB96A4B2-B757-4890-BE66-8AB2F0082AF6}" r="AP34" connectionId="1">
    <xmlCellPr id="1" xr6:uid="{00000000-0010-0000-0B0E-000001000000}" uniqueName="Letter_of_Credit_Fee">
      <xmlPr mapId="1" xpath="/FinancialUpdate8609/FinancialUpdate8609_DevelopmentBudget/FinancialUpdate8609_Dev_Budget_Building9/FinancialUpdate8609_Dev_Budget_Building9_Total_Costs/Letter_of_Credit_Fee" xmlDataType="string"/>
    </xmlCellPr>
  </singleXmlCell>
  <singleXmlCell id="1858" xr6:uid="{170A9885-1F25-4A5F-B92A-CBDAA25F9360}" r="AP35" connectionId="1">
    <xmlCellPr id="1" xr6:uid="{00000000-0010-0000-0D0E-000001000000}" uniqueName="Interest_Rate_Cap">
      <xmlPr mapId="1" xpath="/FinancialUpdate8609/FinancialUpdate8609_DevelopmentBudget/FinancialUpdate8609_Dev_Budget_Building9/FinancialUpdate8609_Dev_Budget_Building9_Total_Costs/Interest_Rate_Cap" xmlDataType="string"/>
    </xmlCellPr>
  </singleXmlCell>
  <singleXmlCell id="1859" xr6:uid="{89F5F5CE-E0F7-4115-AC8B-FF38EB24C791}" r="AP36" connectionId="1">
    <xmlCellPr id="1" xr6:uid="{00000000-0010-0000-0F0E-000001000000}" uniqueName="Bank_Engineering_Fee">
      <xmlPr mapId="1" xpath="/FinancialUpdate8609/FinancialUpdate8609_DevelopmentBudget/FinancialUpdate8609_Dev_Budget_Building9/FinancialUpdate8609_Dev_Budget_Building9_Total_Costs/Bank_Engineering_Fee" xmlDataType="string"/>
    </xmlCellPr>
  </singleXmlCell>
  <singleXmlCell id="1860" xr6:uid="{021A7C96-5081-4507-9C8E-5D7E694D991D}" r="AP37" connectionId="1">
    <xmlCellPr id="1" xr6:uid="{00000000-0010-0000-110E-000001000000}" uniqueName="NYS_Transfer_Tax">
      <xmlPr mapId="1" xpath="/FinancialUpdate8609/FinancialUpdate8609_DevelopmentBudget/FinancialUpdate8609_Dev_Budget_Building9/FinancialUpdate8609_Dev_Budget_Building9_Total_Costs/NYS_Transfer_Tax" xmlDataType="string"/>
    </xmlCellPr>
  </singleXmlCell>
  <singleXmlCell id="1861" xr6:uid="{2532E219-0BF9-451E-A368-6DE2832386FF}" r="AP38" connectionId="1">
    <xmlCellPr id="1" xr6:uid="{00000000-0010-0000-130E-000001000000}" uniqueName="Soft_Cost_Other_Description1">
      <xmlPr mapId="1" xpath="/FinancialUpdate8609/FinancialUpdate8609_DevelopmentBudget/FinancialUpdate8609_Dev_Budget_Building9/FinancialUpdate8609_Dev_Budget_Building9_Total_Costs/Soft_Cost_Other_Description1" xmlDataType="string"/>
    </xmlCellPr>
  </singleXmlCell>
  <singleXmlCell id="1862" xr6:uid="{AED968E6-3B59-43A7-B5AF-F540CC8644B4}" r="AP39" connectionId="1">
    <xmlCellPr id="1" xr6:uid="{00000000-0010-0000-150E-000001000000}" uniqueName="Soft_Cost_Other_Description2">
      <xmlPr mapId="1" xpath="/FinancialUpdate8609/FinancialUpdate8609_DevelopmentBudget/FinancialUpdate8609_Dev_Budget_Building9/FinancialUpdate8609_Dev_Budget_Building9_Total_Costs/Soft_Cost_Other_Description2" xmlDataType="string"/>
    </xmlCellPr>
  </singleXmlCell>
  <singleXmlCell id="1863" xr6:uid="{CD243F0F-35D8-4B4A-97CA-ECD1C86A7517}" r="AP40" connectionId="1">
    <xmlCellPr id="1" xr6:uid="{00000000-0010-0000-170E-000001000000}" uniqueName="Soft_Cost_Other_Description3">
      <xmlPr mapId="1" xpath="/FinancialUpdate8609/FinancialUpdate8609_DevelopmentBudget/FinancialUpdate8609_Dev_Budget_Building9/FinancialUpdate8609_Dev_Budget_Building9_Total_Costs/Soft_Cost_Other_Description3" xmlDataType="string"/>
    </xmlCellPr>
  </singleXmlCell>
  <singleXmlCell id="1864" xr6:uid="{5DF69899-FB62-44A9-9E17-DB3D0F91F635}" r="AP41" connectionId="1">
    <xmlCellPr id="1" xr6:uid="{00000000-0010-0000-190E-000001000000}" uniqueName="Soft_Cost_Other_Description4">
      <xmlPr mapId="1" xpath="/FinancialUpdate8609/FinancialUpdate8609_DevelopmentBudget/FinancialUpdate8609_Dev_Budget_Building9/FinancialUpdate8609_Dev_Budget_Building9_Total_Costs/Soft_Cost_Other_Description4" xmlDataType="string"/>
    </xmlCellPr>
  </singleXmlCell>
  <singleXmlCell id="1865" xr6:uid="{BC519B26-4B0D-4F81-A42C-2797A8664FFC}" r="AP44" connectionId="1">
    <xmlCellPr id="1" xr6:uid="{00000000-0010-0000-1B0E-000001000000}" uniqueName="Developer_Financing_or_Equity">
      <xmlPr mapId="1" xpath="/FinancialUpdate8609/FinancialUpdate8609_DevelopmentBudget/FinancialUpdate8609_Dev_Budget_Building9/FinancialUpdate8609_Dev_Budget_Building9_Total_Costs/Developer_Financing_or_Equity" xmlDataType="string"/>
    </xmlCellPr>
  </singleXmlCell>
  <singleXmlCell id="1866" xr6:uid="{B3BCB8C8-B2A5-47EA-9321-808DC23A78D7}" r="AP45" connectionId="1">
    <xmlCellPr id="1" xr6:uid="{00000000-0010-0000-1D0E-000001000000}" uniqueName="Deferred_Developer_Fee">
      <xmlPr mapId="1" xpath="/FinancialUpdate8609/FinancialUpdate8609_DevelopmentBudget/FinancialUpdate8609_Dev_Budget_Building9/FinancialUpdate8609_Dev_Budget_Building9_Total_Costs/Deferred_Developer_Fee" xmlDataType="string"/>
    </xmlCellPr>
  </singleXmlCell>
  <singleXmlCell id="1867" xr6:uid="{0F9B814F-E090-4D27-81C2-B27B992E701B}" r="AP48" connectionId="1">
    <xmlCellPr id="1" xr6:uid="{00000000-0010-0000-1F0E-000001000000}" uniqueName="Syndicator_Fee_and_Overhead">
      <xmlPr mapId="1" xpath="/FinancialUpdate8609/FinancialUpdate8609_DevelopmentBudget/FinancialUpdate8609_Dev_Budget_Building9/FinancialUpdate8609_Dev_Budget_Building9_Total_Costs/Syndicator_Fee_and_Overhead" xmlDataType="string"/>
    </xmlCellPr>
  </singleXmlCell>
  <singleXmlCell id="1868" xr6:uid="{96AA41DD-81A2-4874-AC18-EDD3DD4FD8BC}" r="AP49" connectionId="1">
    <xmlCellPr id="1" xr6:uid="{00000000-0010-0000-210E-000001000000}" uniqueName="LP_Upper_Tier_Reserves">
      <xmlPr mapId="1" xpath="/FinancialUpdate8609/FinancialUpdate8609_DevelopmentBudget/FinancialUpdate8609_Dev_Budget_Building9/FinancialUpdate8609_Dev_Budget_Building9_Total_Costs/LP_Upper_Tier_Reserves" xmlDataType="string"/>
    </xmlCellPr>
  </singleXmlCell>
  <singleXmlCell id="1869" xr6:uid="{FA4E627D-A5F1-437F-805F-8F2FE20057E7}" r="AP50" connectionId="1">
    <xmlCellPr id="1" xr6:uid="{00000000-0010-0000-230E-000001000000}" uniqueName="Tax_Credit_Consultant">
      <xmlPr mapId="1" xpath="/FinancialUpdate8609/FinancialUpdate8609_DevelopmentBudget/FinancialUpdate8609_Dev_Budget_Building9/FinancialUpdate8609_Dev_Budget_Building9_Total_Costs/Tax_Credit_Consultant" xmlDataType="string"/>
    </xmlCellPr>
  </singleXmlCell>
  <singleXmlCell id="1870" xr6:uid="{00828F70-5666-460A-941F-51D0AEDEAA0B}" r="AP51" connectionId="1">
    <xmlCellPr id="1" xr6:uid="{00000000-0010-0000-250E-000001000000}" uniqueName="Tax_Opinion">
      <xmlPr mapId="1" xpath="/FinancialUpdate8609/FinancialUpdate8609_DevelopmentBudget/FinancialUpdate8609_Dev_Budget_Building9/FinancialUpdate8609_Dev_Budget_Building9_Total_Costs/Tax_Opinion" xmlDataType="string"/>
    </xmlCellPr>
  </singleXmlCell>
  <singleXmlCell id="1871" xr6:uid="{EF527ADD-C73F-48CC-9339-9C0F0B60BE4C}" r="AP52" connectionId="1">
    <xmlCellPr id="1" xr6:uid="{00000000-0010-0000-270E-000001000000}" uniqueName="Accounting_Cost_Certification">
      <xmlPr mapId="1" xpath="/FinancialUpdate8609/FinancialUpdate8609_DevelopmentBudget/FinancialUpdate8609_Dev_Budget_Building9/FinancialUpdate8609_Dev_Budget_Building9_Total_Costs/Accounting_Cost_Certification" xmlDataType="string"/>
    </xmlCellPr>
  </singleXmlCell>
  <singleXmlCell id="1872" xr6:uid="{BE48F9FA-8548-4098-B364-AED8BFA5950F}" r="AP53" connectionId="1">
    <xmlCellPr id="1" xr6:uid="{00000000-0010-0000-290E-000001000000}" uniqueName="Partnership_Management_Fee">
      <xmlPr mapId="1" xpath="/FinancialUpdate8609/FinancialUpdate8609_DevelopmentBudget/FinancialUpdate8609_Dev_Budget_Building9/FinancialUpdate8609_Dev_Budget_Building9_Total_Costs/Partnership_Management_Fee" xmlDataType="string"/>
    </xmlCellPr>
  </singleXmlCell>
  <singleXmlCell id="1873" xr6:uid="{0DC98686-F113-4DF2-8B3F-66C89AC0E003}" r="AP54" connectionId="1">
    <xmlCellPr id="1" xr6:uid="{00000000-0010-0000-2B0E-000001000000}" uniqueName="Partnership_Publication">
      <xmlPr mapId="1" xpath="/FinancialUpdate8609/FinancialUpdate8609_DevelopmentBudget/FinancialUpdate8609_Dev_Budget_Building9/FinancialUpdate8609_Dev_Budget_Building9_Total_Costs/Partnership_Publication" xmlDataType="string"/>
    </xmlCellPr>
  </singleXmlCell>
  <singleXmlCell id="1874" xr6:uid="{BE9A9699-6058-4FAD-8B3A-3525A22732EA}" r="AP55" connectionId="1">
    <xmlCellPr id="1" xr6:uid="{00000000-0010-0000-2D0E-000001000000}" uniqueName="Bridge_Loan_Fees_and_Interest">
      <xmlPr mapId="1" xpath="/FinancialUpdate8609/FinancialUpdate8609_DevelopmentBudget/FinancialUpdate8609_Dev_Budget_Building9/FinancialUpdate8609_Dev_Budget_Building9_Total_Costs/Bridge_Loan_Fees_and_Interest" xmlDataType="string"/>
    </xmlCellPr>
  </singleXmlCell>
  <singleXmlCell id="1875" xr6:uid="{EB3CEFFA-8C74-4763-9CDF-F2EF5EBD9EA2}" r="AP56" connectionId="1">
    <xmlCellPr id="1" xr6:uid="{00000000-0010-0000-2F0E-000001000000}" uniqueName="Partnership_Organization_Legal">
      <xmlPr mapId="1" xpath="/FinancialUpdate8609/FinancialUpdate8609_DevelopmentBudget/FinancialUpdate8609_Dev_Budget_Building9/FinancialUpdate8609_Dev_Budget_Building9_Total_Costs/Partnership_Organization_Legal" xmlDataType="string"/>
    </xmlCellPr>
  </singleXmlCell>
  <singleXmlCell id="1876" xr6:uid="{10622CE8-F74D-4C0B-9ADC-28858EDDEB19}" r="AP57" connectionId="1">
    <xmlCellPr id="1" xr6:uid="{00000000-0010-0000-310E-000001000000}" uniqueName="Syndication_Expense_Other_Description1">
      <xmlPr mapId="1" xpath="/FinancialUpdate8609/FinancialUpdate8609_DevelopmentBudget/FinancialUpdate8609_Dev_Budget_Building9/FinancialUpdate8609_Dev_Budget_Building9_Total_Costs/Syndication_Expense_Other_Description1" xmlDataType="string"/>
    </xmlCellPr>
  </singleXmlCell>
  <singleXmlCell id="1877" xr6:uid="{D8EE645F-6E31-46D8-836E-E4BCE8089574}" r="AP60" connectionId="1">
    <xmlCellPr id="1" xr6:uid="{00000000-0010-0000-330E-000001000000}" uniqueName="Operating_Reserve">
      <xmlPr mapId="1" xpath="/FinancialUpdate8609/FinancialUpdate8609_DevelopmentBudget/FinancialUpdate8609_Dev_Budget_Building9/FinancialUpdate8609_Dev_Budget_Building9_Total_Costs/Operating_Reserve" xmlDataType="string"/>
    </xmlCellPr>
  </singleXmlCell>
  <singleXmlCell id="1878" xr6:uid="{FF0CA0B5-9FDB-410C-BA4F-818D6771993A}" r="AP61" connectionId="1">
    <xmlCellPr id="1" xr6:uid="{00000000-0010-0000-350E-000001000000}" uniqueName="Social_Service_Reserves">
      <xmlPr mapId="1" xpath="/FinancialUpdate8609/FinancialUpdate8609_DevelopmentBudget/FinancialUpdate8609_Dev_Budget_Building9/FinancialUpdate8609_Dev_Budget_Building9_Total_Costs/Social_Service_Reserves" xmlDataType="string"/>
    </xmlCellPr>
  </singleXmlCell>
  <singleXmlCell id="1879" xr6:uid="{80C35586-2A44-4559-9C32-940EE4D51C35}" r="AP62" connectionId="1">
    <xmlCellPr id="1" xr6:uid="{00000000-0010-0000-370E-000001000000}" uniqueName="Reserve_Other_Description1">
      <xmlPr mapId="1" xpath="/FinancialUpdate8609/FinancialUpdate8609_DevelopmentBudget/FinancialUpdate8609_Dev_Budget_Building9/FinancialUpdate8609_Dev_Budget_Building9_Total_Costs/Reserve_Other_Description1" xmlDataType="string"/>
    </xmlCellPr>
  </singleXmlCell>
  <singleXmlCell id="1880" xr6:uid="{B5C011E7-A73F-4DFD-9BF1-FDB6026E68BF}" r="AR1" connectionId="1">
    <xmlCellPr id="1" xr6:uid="{00000000-0010-0000-390E-000001000000}" uniqueName="ApplicationNumber">
      <xmlPr mapId="1" xpath="/FinancialUpdate8609/FinancialUpdate8609_DevelopmentBudget/FinancialUpdate8609_Dev_Budget_Building9/FinancialUpdate8609_Dev_Budget_Building9_Acquisition_Basis/ApplicationNumber" xmlDataType="string"/>
    </xmlCellPr>
  </singleXmlCell>
  <singleXmlCell id="1881" xr6:uid="{FAD04FB6-1A9B-4795-95B7-92C8EBFC6A60}" r="AR2" connectionId="1">
    <xmlCellPr id="1" xr6:uid="{00000000-0010-0000-3B0E-000001000000}" uniqueName="BIN">
      <xmlPr mapId="1" xpath="/FinancialUpdate8609/FinancialUpdate8609_DevelopmentBudget/FinancialUpdate8609_Dev_Budget_Building9/FinancialUpdate8609_Dev_Budget_Building9_Acquisition_Basis/BIN" xmlDataType="string"/>
    </xmlCellPr>
  </singleXmlCell>
  <singleXmlCell id="1882" xr6:uid="{C23FB0BB-07AA-429C-A109-12661CB89785}" r="AQ7" connectionId="1">
    <xmlCellPr id="1" xr6:uid="{00000000-0010-0000-3D0E-000001000000}" uniqueName="Land_Acquisition">
      <xmlPr mapId="1" xpath="/FinancialUpdate8609/FinancialUpdate8609_DevelopmentBudget/FinancialUpdate8609_Dev_Budget_Building9/FinancialUpdate8609_Dev_Budget_Building9_Acquisition_Basis/Land_Acquisition" xmlDataType="string"/>
    </xmlCellPr>
  </singleXmlCell>
  <singleXmlCell id="1883" xr6:uid="{3C4CDEBC-9F96-426D-9619-9F1935A38589}" r="AQ8" connectionId="1">
    <xmlCellPr id="1" xr6:uid="{00000000-0010-0000-3F0E-000001000000}" uniqueName="Building_Acquisition">
      <xmlPr mapId="1" xpath="/FinancialUpdate8609/FinancialUpdate8609_DevelopmentBudget/FinancialUpdate8609_Dev_Budget_Building9/FinancialUpdate8609_Dev_Budget_Building9_Acquisition_Basis/Building_Acquisition" xmlDataType="string"/>
    </xmlCellPr>
  </singleXmlCell>
  <singleXmlCell id="1884" xr6:uid="{6E86A8CF-D743-4AC3-B845-D94B53686706}" r="AQ9" connectionId="1">
    <xmlCellPr id="1" xr6:uid="{00000000-0010-0000-410E-000001000000}" uniqueName="Contractor_Price">
      <xmlPr mapId="1" xpath="/FinancialUpdate8609/FinancialUpdate8609_DevelopmentBudget/FinancialUpdate8609_Dev_Budget_Building9/FinancialUpdate8609_Dev_Budget_Building9_Acquisition_Basis/Contractor_Price" xmlDataType="string"/>
    </xmlCellPr>
  </singleXmlCell>
  <singleXmlCell id="1885" xr6:uid="{DAF0C0A5-9DFB-445F-A837-51663CCD3ED8}" r="AQ10" connectionId="1">
    <xmlCellPr id="1" xr6:uid="{00000000-0010-0000-430E-000001000000}" uniqueName="Furnishings">
      <xmlPr mapId="1" xpath="/FinancialUpdate8609/FinancialUpdate8609_DevelopmentBudget/FinancialUpdate8609_Dev_Budget_Building9/FinancialUpdate8609_Dev_Budget_Building9_Acquisition_Basis/Furnishings" xmlDataType="string"/>
    </xmlCellPr>
  </singleXmlCell>
  <singleXmlCell id="1886" xr6:uid="{8B40B94B-2493-426A-AB3B-A1D0CFBC15F7}" r="AQ11" connectionId="1">
    <xmlCellPr id="1" xr6:uid="{00000000-0010-0000-450E-000001000000}" uniqueName="Hard_Cost_Other_Description1">
      <xmlPr mapId="1" xpath="/FinancialUpdate8609/FinancialUpdate8609_DevelopmentBudget/FinancialUpdate8609_Dev_Budget_Building9/FinancialUpdate8609_Dev_Budget_Building9_Acquisition_Basis/Hard_Cost_Other_Description1" xmlDataType="string"/>
    </xmlCellPr>
  </singleXmlCell>
  <singleXmlCell id="1887" xr6:uid="{CFF5E775-F673-4D62-8743-0AA5D59FF733}" r="AQ14" connectionId="1">
    <xmlCellPr id="1" xr6:uid="{00000000-0010-0000-470E-000001000000}" uniqueName="Architect">
      <xmlPr mapId="1" xpath="/FinancialUpdate8609/FinancialUpdate8609_DevelopmentBudget/FinancialUpdate8609_Dev_Budget_Building9/FinancialUpdate8609_Dev_Budget_Building9_Acquisition_Basis/Architect" xmlDataType="string"/>
    </xmlCellPr>
  </singleXmlCell>
  <singleXmlCell id="1888" xr6:uid="{397B6DBB-BE58-43A6-9018-C2FA90C1129A}" r="AQ15" connectionId="1">
    <xmlCellPr id="1" xr6:uid="{00000000-0010-0000-490E-000001000000}" uniqueName="Owners_Legal">
      <xmlPr mapId="1" xpath="/FinancialUpdate8609/FinancialUpdate8609_DevelopmentBudget/FinancialUpdate8609_Dev_Budget_Building9/FinancialUpdate8609_Dev_Budget_Building9_Acquisition_Basis/Owners_Legal" xmlDataType="string"/>
    </xmlCellPr>
  </singleXmlCell>
  <singleXmlCell id="1889" xr6:uid="{A62C770B-4218-4C01-A1D4-2FFCBD54A198}" r="AQ16" connectionId="1">
    <xmlCellPr id="1" xr6:uid="{00000000-0010-0000-4B0E-000001000000}" uniqueName="Development_Consultant">
      <xmlPr mapId="1" xpath="/FinancialUpdate8609/FinancialUpdate8609_DevelopmentBudget/FinancialUpdate8609_Dev_Budget_Building9/FinancialUpdate8609_Dev_Budget_Building9_Acquisition_Basis/Development_Consultant" xmlDataType="string"/>
    </xmlCellPr>
  </singleXmlCell>
  <singleXmlCell id="1890" xr6:uid="{A1544018-4537-44B3-9AF8-DC1AFE6232C6}" r="AQ17" connectionId="1">
    <xmlCellPr id="1" xr6:uid="{00000000-0010-0000-4D0E-000001000000}" uniqueName="J51_421a_421b_Filing_Fees">
      <xmlPr mapId="1" xpath="/FinancialUpdate8609/FinancialUpdate8609_DevelopmentBudget/FinancialUpdate8609_Dev_Budget_Building9/FinancialUpdate8609_Dev_Budget_Building9_Acquisition_Basis/J51_421a_421b_Filing_Fees" xmlDataType="string"/>
    </xmlCellPr>
  </singleXmlCell>
  <singleXmlCell id="1891" xr6:uid="{7F5F767A-4F96-4B13-80A1-5E27B0819835}" r="AQ18" connectionId="1">
    <xmlCellPr id="1" xr6:uid="{00000000-0010-0000-4F0E-000001000000}" uniqueName="Construction_Interest">
      <xmlPr mapId="1" xpath="/FinancialUpdate8609/FinancialUpdate8609_DevelopmentBudget/FinancialUpdate8609_Dev_Budget_Building9/FinancialUpdate8609_Dev_Budget_Building9_Acquisition_Basis/Construction_Interest" xmlDataType="string"/>
    </xmlCellPr>
  </singleXmlCell>
  <singleXmlCell id="1892" xr6:uid="{C184D2B5-8C5B-40EE-B10C-FFA410BAE302}" r="AQ19" connectionId="1">
    <xmlCellPr id="1" xr6:uid="{00000000-0010-0000-510E-000001000000}" uniqueName="Real_Estate_Taxes">
      <xmlPr mapId="1" xpath="/FinancialUpdate8609/FinancialUpdate8609_DevelopmentBudget/FinancialUpdate8609_Dev_Budget_Building9/FinancialUpdate8609_Dev_Budget_Building9_Acquisition_Basis/Real_Estate_Taxes" xmlDataType="string"/>
    </xmlCellPr>
  </singleXmlCell>
  <singleXmlCell id="1893" xr6:uid="{BC74B3BD-77FC-4D61-A638-ED626E5B8D6B}" r="AQ20" connectionId="1">
    <xmlCellPr id="1" xr6:uid="{00000000-0010-0000-530E-000001000000}" uniqueName="Water_Sewer">
      <xmlPr mapId="1" xpath="/FinancialUpdate8609/FinancialUpdate8609_DevelopmentBudget/FinancialUpdate8609_Dev_Budget_Building9/FinancialUpdate8609_Dev_Budget_Building9_Acquisition_Basis/Water_Sewer" xmlDataType="string"/>
    </xmlCellPr>
  </singleXmlCell>
  <singleXmlCell id="1894" xr6:uid="{4AFED1B9-B533-422A-A5E0-4E2AEE226090}" r="AQ21" connectionId="1">
    <xmlCellPr id="1" xr6:uid="{00000000-0010-0000-550E-000001000000}" uniqueName="Title_Insurance">
      <xmlPr mapId="1" xpath="/FinancialUpdate8609/FinancialUpdate8609_DevelopmentBudget/FinancialUpdate8609_Dev_Budget_Building9/FinancialUpdate8609_Dev_Budget_Building9_Acquisition_Basis/Title_Insurance" xmlDataType="string"/>
    </xmlCellPr>
  </singleXmlCell>
  <singleXmlCell id="1895" xr6:uid="{9CEB150D-D4C4-44F0-9EC3-D9420B093CEE}" r="AQ22" connectionId="1">
    <xmlCellPr id="1" xr6:uid="{00000000-0010-0000-570E-000001000000}" uniqueName="Constr_Insurance">
      <xmlPr mapId="1" xpath="/FinancialUpdate8609/FinancialUpdate8609_DevelopmentBudget/FinancialUpdate8609_Dev_Budget_Building9/FinancialUpdate8609_Dev_Budget_Building9_Acquisition_Basis/Constr_Insurance" xmlDataType="string"/>
    </xmlCellPr>
  </singleXmlCell>
  <singleXmlCell id="1896" xr6:uid="{2AD8031D-EF99-4C66-8897-248B3FD42106}" r="AQ23" connectionId="1">
    <xmlCellPr id="1" xr6:uid="{00000000-0010-0000-590E-000001000000}" uniqueName="License_Agreement_Insurance">
      <xmlPr mapId="1" xpath="/FinancialUpdate8609/FinancialUpdate8609_DevelopmentBudget/FinancialUpdate8609_Dev_Budget_Building9/FinancialUpdate8609_Dev_Budget_Building9_Acquisition_Basis/License_Agreement_Insurance" xmlDataType="string"/>
    </xmlCellPr>
  </singleXmlCell>
  <singleXmlCell id="1897" xr6:uid="{D0D6DC6B-4CBC-4947-B829-EE0A1DF4633A}" r="AQ24" connectionId="1">
    <xmlCellPr id="1" xr6:uid="{00000000-0010-0000-5B0E-000001000000}" uniqueName="Leasing_Marketing_Expense">
      <xmlPr mapId="1" xpath="/FinancialUpdate8609/FinancialUpdate8609_DevelopmentBudget/FinancialUpdate8609_Dev_Budget_Building9/FinancialUpdate8609_Dev_Budget_Building9_Acquisition_Basis/Leasing_Marketing_Expense" xmlDataType="string"/>
    </xmlCellPr>
  </singleXmlCell>
  <singleXmlCell id="1898" xr6:uid="{5B197BD7-2D37-4339-9697-78319204B86E}" r="AQ25" connectionId="1">
    <xmlCellPr id="1" xr6:uid="{00000000-0010-0000-5D0E-000001000000}" uniqueName="Lease_Up_Period_Expense">
      <xmlPr mapId="1" xpath="/FinancialUpdate8609/FinancialUpdate8609_DevelopmentBudget/FinancialUpdate8609_Dev_Budget_Building9/FinancialUpdate8609_Dev_Budget_Building9_Acquisition_Basis/Lease_Up_Period_Expense" xmlDataType="string"/>
    </xmlCellPr>
  </singleXmlCell>
  <singleXmlCell id="1899" xr6:uid="{A3068AFD-A4A1-4A47-AF03-36EBD83A3982}" r="AQ26" connectionId="1">
    <xmlCellPr id="1" xr6:uid="{00000000-0010-0000-5F0E-000001000000}" uniqueName="Working_Capital">
      <xmlPr mapId="1" xpath="/FinancialUpdate8609/FinancialUpdate8609_DevelopmentBudget/FinancialUpdate8609_Dev_Budget_Building9/FinancialUpdate8609_Dev_Budget_Building9_Acquisition_Basis/Working_Capital" xmlDataType="string"/>
    </xmlCellPr>
  </singleXmlCell>
  <singleXmlCell id="1900" xr6:uid="{C40D4FE6-BAFA-473B-B759-22F6652D3094}" r="AQ27" connectionId="1">
    <xmlCellPr id="1" xr6:uid="{00000000-0010-0000-610E-000001000000}" uniqueName="Survey_Environmental_Reports">
      <xmlPr mapId="1" xpath="/FinancialUpdate8609/FinancialUpdate8609_DevelopmentBudget/FinancialUpdate8609_Dev_Budget_Building9/FinancialUpdate8609_Dev_Budget_Building9_Acquisition_Basis/Survey_Environmental_Reports" xmlDataType="string"/>
    </xmlCellPr>
  </singleXmlCell>
  <singleXmlCell id="1901" xr6:uid="{0752C02C-9B93-4DBB-9C2B-0DC42BB83432}" r="AQ28" connectionId="1">
    <xmlCellPr id="1" xr6:uid="{00000000-0010-0000-630E-000001000000}" uniqueName="Loan_Commitment_Fees">
      <xmlPr mapId="1" xpath="/FinancialUpdate8609/FinancialUpdate8609_DevelopmentBudget/FinancialUpdate8609_Dev_Budget_Building9/FinancialUpdate8609_Dev_Budget_Building9_Acquisition_Basis/Loan_Commitment_Fees" xmlDataType="string"/>
    </xmlCellPr>
  </singleXmlCell>
  <singleXmlCell id="1902" xr6:uid="{106675B8-6D4B-45F2-8A89-1BBE4AFCD841}" r="AQ29" connectionId="1">
    <xmlCellPr id="1" xr6:uid="{00000000-0010-0000-650E-000001000000}" uniqueName="Relocation">
      <xmlPr mapId="1" xpath="/FinancialUpdate8609/FinancialUpdate8609_DevelopmentBudget/FinancialUpdate8609_Dev_Budget_Building9/FinancialUpdate8609_Dev_Budget_Building9_Acquisition_Basis/Relocation" xmlDataType="string"/>
    </xmlCellPr>
  </singleXmlCell>
  <singleXmlCell id="1903" xr6:uid="{AF0B5CEA-D497-46D2-A0DF-A3C01F7457BB}" r="AQ30" connectionId="1">
    <xmlCellPr id="1" xr6:uid="{00000000-0010-0000-670E-000001000000}" uniqueName="NPHDFC_Administration_Fee">
      <xmlPr mapId="1" xpath="/FinancialUpdate8609/FinancialUpdate8609_DevelopmentBudget/FinancialUpdate8609_Dev_Budget_Building9/FinancialUpdate8609_Dev_Budget_Building9_Acquisition_Basis/NPHDFC_Administration_Fee" xmlDataType="string"/>
    </xmlCellPr>
  </singleXmlCell>
  <singleXmlCell id="1904" xr6:uid="{76A1DD1F-B0E6-4BA9-B099-8673E3808C99}" r="AQ31" connectionId="1">
    <xmlCellPr id="1" xr6:uid="{00000000-0010-0000-690E-000001000000}" uniqueName="Project_Supervision">
      <xmlPr mapId="1" xpath="/FinancialUpdate8609/FinancialUpdate8609_DevelopmentBudget/FinancialUpdate8609_Dev_Budget_Building9/FinancialUpdate8609_Dev_Budget_Building9_Acquisition_Basis/Project_Supervision" xmlDataType="string"/>
    </xmlCellPr>
  </singleXmlCell>
  <singleXmlCell id="1905" xr6:uid="{788200CF-249A-4846-AAC1-4076C1747078}" r="AQ32" connectionId="1">
    <xmlCellPr id="1" xr6:uid="{00000000-0010-0000-6B0E-000001000000}" uniqueName="Tax_Credit_Allocation_Fee">
      <xmlPr mapId="1" xpath="/FinancialUpdate8609/FinancialUpdate8609_DevelopmentBudget/FinancialUpdate8609_Dev_Budget_Building9/FinancialUpdate8609_Dev_Budget_Building9_Acquisition_Basis/Tax_Credit_Allocation_Fee" xmlDataType="string"/>
    </xmlCellPr>
  </singleXmlCell>
  <singleXmlCell id="1906" xr6:uid="{8273A13C-12D6-48D6-8948-B7CB69DBAAEB}" r="AQ33" connectionId="1">
    <xmlCellPr id="1" xr6:uid="{00000000-0010-0000-6D0E-000001000000}" uniqueName="Bond_Fees_Cost_of_Issuance_Fee">
      <xmlPr mapId="1" xpath="/FinancialUpdate8609/FinancialUpdate8609_DevelopmentBudget/FinancialUpdate8609_Dev_Budget_Building9/FinancialUpdate8609_Dev_Budget_Building9_Acquisition_Basis/Bond_Fees_Cost_of_Issuance_Fee" xmlDataType="string"/>
    </xmlCellPr>
  </singleXmlCell>
  <singleXmlCell id="1907" xr6:uid="{2C08AD81-E473-4D9B-88DC-88C82C28950A}" r="AQ34" connectionId="1">
    <xmlCellPr id="1" xr6:uid="{00000000-0010-0000-6F0E-000001000000}" uniqueName="Letter_of_Credit_Fee">
      <xmlPr mapId="1" xpath="/FinancialUpdate8609/FinancialUpdate8609_DevelopmentBudget/FinancialUpdate8609_Dev_Budget_Building9/FinancialUpdate8609_Dev_Budget_Building9_Acquisition_Basis/Letter_of_Credit_Fee" xmlDataType="string"/>
    </xmlCellPr>
  </singleXmlCell>
  <singleXmlCell id="1908" xr6:uid="{1AA52D21-4E81-4A15-909F-0281A8062B71}" r="AQ35" connectionId="1">
    <xmlCellPr id="1" xr6:uid="{00000000-0010-0000-710E-000001000000}" uniqueName="Interest_Rate_Cap">
      <xmlPr mapId="1" xpath="/FinancialUpdate8609/FinancialUpdate8609_DevelopmentBudget/FinancialUpdate8609_Dev_Budget_Building9/FinancialUpdate8609_Dev_Budget_Building9_Acquisition_Basis/Interest_Rate_Cap" xmlDataType="string"/>
    </xmlCellPr>
  </singleXmlCell>
  <singleXmlCell id="1909" xr6:uid="{A3478D43-2CC2-420D-B41B-61A9B3F16C86}" r="AQ36" connectionId="1">
    <xmlCellPr id="1" xr6:uid="{00000000-0010-0000-730E-000001000000}" uniqueName="Bank_Engineering_Fee">
      <xmlPr mapId="1" xpath="/FinancialUpdate8609/FinancialUpdate8609_DevelopmentBudget/FinancialUpdate8609_Dev_Budget_Building9/FinancialUpdate8609_Dev_Budget_Building9_Acquisition_Basis/Bank_Engineering_Fee" xmlDataType="string"/>
    </xmlCellPr>
  </singleXmlCell>
  <singleXmlCell id="1910" xr6:uid="{1CF5C7BF-ACE3-44B5-8221-392E9F5083CD}" r="AQ37" connectionId="1">
    <xmlCellPr id="1" xr6:uid="{00000000-0010-0000-750E-000001000000}" uniqueName="NYS_Transfer_Tax">
      <xmlPr mapId="1" xpath="/FinancialUpdate8609/FinancialUpdate8609_DevelopmentBudget/FinancialUpdate8609_Dev_Budget_Building9/FinancialUpdate8609_Dev_Budget_Building9_Acquisition_Basis/NYS_Transfer_Tax" xmlDataType="string"/>
    </xmlCellPr>
  </singleXmlCell>
  <singleXmlCell id="1911" xr6:uid="{C3302DB1-2EA3-4484-9B5B-5DF4CCEF41F5}" r="AQ38" connectionId="1">
    <xmlCellPr id="1" xr6:uid="{00000000-0010-0000-770E-000001000000}" uniqueName="Soft_Cost_Other_Description1">
      <xmlPr mapId="1" xpath="/FinancialUpdate8609/FinancialUpdate8609_DevelopmentBudget/FinancialUpdate8609_Dev_Budget_Building9/FinancialUpdate8609_Dev_Budget_Building9_Acquisition_Basis/Soft_Cost_Other_Description1" xmlDataType="string"/>
    </xmlCellPr>
  </singleXmlCell>
  <singleXmlCell id="1912" xr6:uid="{B80ED067-D8FF-4E02-8F1D-A0CE5FB1A1CB}" r="AQ39" connectionId="1">
    <xmlCellPr id="1" xr6:uid="{00000000-0010-0000-790E-000001000000}" uniqueName="Soft_Cost_Other_Description2">
      <xmlPr mapId="1" xpath="/FinancialUpdate8609/FinancialUpdate8609_DevelopmentBudget/FinancialUpdate8609_Dev_Budget_Building9/FinancialUpdate8609_Dev_Budget_Building9_Acquisition_Basis/Soft_Cost_Other_Description2" xmlDataType="string"/>
    </xmlCellPr>
  </singleXmlCell>
  <singleXmlCell id="1913" xr6:uid="{8D3BC4C4-071E-4327-A887-5691606B8842}" r="AQ40" connectionId="1">
    <xmlCellPr id="1" xr6:uid="{00000000-0010-0000-7B0E-000001000000}" uniqueName="Soft_Cost_Other_Description3">
      <xmlPr mapId="1" xpath="/FinancialUpdate8609/FinancialUpdate8609_DevelopmentBudget/FinancialUpdate8609_Dev_Budget_Building9/FinancialUpdate8609_Dev_Budget_Building9_Acquisition_Basis/Soft_Cost_Other_Description3" xmlDataType="string"/>
    </xmlCellPr>
  </singleXmlCell>
  <singleXmlCell id="1914" xr6:uid="{04A8CBBA-FDDC-46C2-A608-494C6E054233}" r="AQ41" connectionId="1">
    <xmlCellPr id="1" xr6:uid="{00000000-0010-0000-7D0E-000001000000}" uniqueName="Soft_Cost_Other_Description4">
      <xmlPr mapId="1" xpath="/FinancialUpdate8609/FinancialUpdate8609_DevelopmentBudget/FinancialUpdate8609_Dev_Budget_Building9/FinancialUpdate8609_Dev_Budget_Building9_Acquisition_Basis/Soft_Cost_Other_Description4" xmlDataType="string"/>
    </xmlCellPr>
  </singleXmlCell>
  <singleXmlCell id="1915" xr6:uid="{3D9BBAB5-0B73-4A93-90D9-01845744E795}" r="AQ44" connectionId="1">
    <xmlCellPr id="1" xr6:uid="{00000000-0010-0000-7F0E-000001000000}" uniqueName="Developer_Financing_or_Equity">
      <xmlPr mapId="1" xpath="/FinancialUpdate8609/FinancialUpdate8609_DevelopmentBudget/FinancialUpdate8609_Dev_Budget_Building9/FinancialUpdate8609_Dev_Budget_Building9_Acquisition_Basis/Developer_Financing_or_Equity" xmlDataType="string"/>
    </xmlCellPr>
  </singleXmlCell>
  <singleXmlCell id="1916" xr6:uid="{8416954A-0561-482A-8DE7-62CD772AD6E4}" r="AQ45" connectionId="1">
    <xmlCellPr id="1" xr6:uid="{00000000-0010-0000-810E-000001000000}" uniqueName="Deferred_Developer_Fee">
      <xmlPr mapId="1" xpath="/FinancialUpdate8609/FinancialUpdate8609_DevelopmentBudget/FinancialUpdate8609_Dev_Budget_Building9/FinancialUpdate8609_Dev_Budget_Building9_Acquisition_Basis/Deferred_Developer_Fee" xmlDataType="string"/>
    </xmlCellPr>
  </singleXmlCell>
  <singleXmlCell id="1917" xr6:uid="{293624E4-DC46-4166-8633-C1C079AD308B}" r="AQ48" connectionId="1">
    <xmlCellPr id="1" xr6:uid="{00000000-0010-0000-830E-000001000000}" uniqueName="Syndicator_Fee_and_Overhead">
      <xmlPr mapId="1" xpath="/FinancialUpdate8609/FinancialUpdate8609_DevelopmentBudget/FinancialUpdate8609_Dev_Budget_Building9/FinancialUpdate8609_Dev_Budget_Building9_Acquisition_Basis/Syndicator_Fee_and_Overhead" xmlDataType="string"/>
    </xmlCellPr>
  </singleXmlCell>
  <singleXmlCell id="1918" xr6:uid="{C07ED337-F2B6-4CD6-96C4-7B4D497B5018}" r="AQ49" connectionId="1">
    <xmlCellPr id="1" xr6:uid="{00000000-0010-0000-850E-000001000000}" uniqueName="LP_Upper_Tier_Reserves">
      <xmlPr mapId="1" xpath="/FinancialUpdate8609/FinancialUpdate8609_DevelopmentBudget/FinancialUpdate8609_Dev_Budget_Building9/FinancialUpdate8609_Dev_Budget_Building9_Acquisition_Basis/LP_Upper_Tier_Reserves" xmlDataType="string"/>
    </xmlCellPr>
  </singleXmlCell>
  <singleXmlCell id="1919" xr6:uid="{3DC29983-7B75-408C-9C11-71E383EACC62}" r="AQ50" connectionId="1">
    <xmlCellPr id="1" xr6:uid="{00000000-0010-0000-870E-000001000000}" uniqueName="Tax_Credit_Consultant">
      <xmlPr mapId="1" xpath="/FinancialUpdate8609/FinancialUpdate8609_DevelopmentBudget/FinancialUpdate8609_Dev_Budget_Building9/FinancialUpdate8609_Dev_Budget_Building9_Acquisition_Basis/Tax_Credit_Consultant" xmlDataType="string"/>
    </xmlCellPr>
  </singleXmlCell>
  <singleXmlCell id="1920" xr6:uid="{666CA5BA-A837-4D27-B49C-A4C7F900594F}" r="AQ51" connectionId="1">
    <xmlCellPr id="1" xr6:uid="{00000000-0010-0000-890E-000001000000}" uniqueName="Tax_Opinion">
      <xmlPr mapId="1" xpath="/FinancialUpdate8609/FinancialUpdate8609_DevelopmentBudget/FinancialUpdate8609_Dev_Budget_Building9/FinancialUpdate8609_Dev_Budget_Building9_Acquisition_Basis/Tax_Opinion" xmlDataType="string"/>
    </xmlCellPr>
  </singleXmlCell>
  <singleXmlCell id="1921" xr6:uid="{19ABB02E-DCE1-488B-B81B-9360EA3543B4}" r="AQ52" connectionId="1">
    <xmlCellPr id="1" xr6:uid="{00000000-0010-0000-8B0E-000001000000}" uniqueName="Accounting_Cost_Certification">
      <xmlPr mapId="1" xpath="/FinancialUpdate8609/FinancialUpdate8609_DevelopmentBudget/FinancialUpdate8609_Dev_Budget_Building9/FinancialUpdate8609_Dev_Budget_Building9_Acquisition_Basis/Accounting_Cost_Certification" xmlDataType="string"/>
    </xmlCellPr>
  </singleXmlCell>
  <singleXmlCell id="1922" xr6:uid="{89E8D6C7-4130-412F-A067-ECF78AD24BF9}" r="AQ53" connectionId="1">
    <xmlCellPr id="1" xr6:uid="{00000000-0010-0000-8D0E-000001000000}" uniqueName="Partnership_Management_Fee">
      <xmlPr mapId="1" xpath="/FinancialUpdate8609/FinancialUpdate8609_DevelopmentBudget/FinancialUpdate8609_Dev_Budget_Building9/FinancialUpdate8609_Dev_Budget_Building9_Acquisition_Basis/Partnership_Management_Fee" xmlDataType="string"/>
    </xmlCellPr>
  </singleXmlCell>
  <singleXmlCell id="1923" xr6:uid="{E4336573-F3F5-48ED-B97F-019877994436}" r="AQ54" connectionId="1">
    <xmlCellPr id="1" xr6:uid="{00000000-0010-0000-8F0E-000001000000}" uniqueName="Partnership_Publication">
      <xmlPr mapId="1" xpath="/FinancialUpdate8609/FinancialUpdate8609_DevelopmentBudget/FinancialUpdate8609_Dev_Budget_Building9/FinancialUpdate8609_Dev_Budget_Building9_Acquisition_Basis/Partnership_Publication" xmlDataType="string"/>
    </xmlCellPr>
  </singleXmlCell>
  <singleXmlCell id="1924" xr6:uid="{48A458A6-C376-4DD4-85EE-07EA2DA8214C}" r="AQ55" connectionId="1">
    <xmlCellPr id="1" xr6:uid="{00000000-0010-0000-910E-000001000000}" uniqueName="Bridge_Loan_Fees_and_Interest">
      <xmlPr mapId="1" xpath="/FinancialUpdate8609/FinancialUpdate8609_DevelopmentBudget/FinancialUpdate8609_Dev_Budget_Building9/FinancialUpdate8609_Dev_Budget_Building9_Acquisition_Basis/Bridge_Loan_Fees_and_Interest" xmlDataType="string"/>
    </xmlCellPr>
  </singleXmlCell>
  <singleXmlCell id="1925" xr6:uid="{B8D972CB-F7AC-4FBA-A740-5263A2B1204E}" r="AQ56" connectionId="1">
    <xmlCellPr id="1" xr6:uid="{00000000-0010-0000-930E-000001000000}" uniqueName="Partnership_Organization_Legal">
      <xmlPr mapId="1" xpath="/FinancialUpdate8609/FinancialUpdate8609_DevelopmentBudget/FinancialUpdate8609_Dev_Budget_Building9/FinancialUpdate8609_Dev_Budget_Building9_Acquisition_Basis/Partnership_Organization_Legal" xmlDataType="string"/>
    </xmlCellPr>
  </singleXmlCell>
  <singleXmlCell id="1926" xr6:uid="{44C65B27-4FD1-4EFC-8898-AD72FDF7C4B4}" r="AQ57" connectionId="1">
    <xmlCellPr id="1" xr6:uid="{00000000-0010-0000-950E-000001000000}" uniqueName="Syndication_Expense_Other_Description1">
      <xmlPr mapId="1" xpath="/FinancialUpdate8609/FinancialUpdate8609_DevelopmentBudget/FinancialUpdate8609_Dev_Budget_Building9/FinancialUpdate8609_Dev_Budget_Building9_Acquisition_Basis/Syndication_Expense_Other_Description1" xmlDataType="string"/>
    </xmlCellPr>
  </singleXmlCell>
  <singleXmlCell id="1927" xr6:uid="{CDD4DC87-3B64-431C-8F21-2E1FB5D902E1}" r="AQ60" connectionId="1">
    <xmlCellPr id="1" xr6:uid="{00000000-0010-0000-970E-000001000000}" uniqueName="Operating_Reserve">
      <xmlPr mapId="1" xpath="/FinancialUpdate8609/FinancialUpdate8609_DevelopmentBudget/FinancialUpdate8609_Dev_Budget_Building9/FinancialUpdate8609_Dev_Budget_Building9_Acquisition_Basis/Operating_Reserve" xmlDataType="string"/>
    </xmlCellPr>
  </singleXmlCell>
  <singleXmlCell id="1928" xr6:uid="{62023261-00A8-4164-9A9E-D88EF05184E2}" r="AQ61" connectionId="1">
    <xmlCellPr id="1" xr6:uid="{00000000-0010-0000-990E-000001000000}" uniqueName="Social_Service_Reserves">
      <xmlPr mapId="1" xpath="/FinancialUpdate8609/FinancialUpdate8609_DevelopmentBudget/FinancialUpdate8609_Dev_Budget_Building9/FinancialUpdate8609_Dev_Budget_Building9_Acquisition_Basis/Social_Service_Reserves" xmlDataType="string"/>
    </xmlCellPr>
  </singleXmlCell>
  <singleXmlCell id="1929" xr6:uid="{DD3CFD1C-D9FB-40BC-834F-B648395750F5}" r="AQ62" connectionId="1">
    <xmlCellPr id="1" xr6:uid="{00000000-0010-0000-9B0E-000001000000}" uniqueName="Reserve_Other_Description1">
      <xmlPr mapId="1" xpath="/FinancialUpdate8609/FinancialUpdate8609_DevelopmentBudget/FinancialUpdate8609_Dev_Budget_Building9/FinancialUpdate8609_Dev_Budget_Building9_Acquisition_Basis/Reserve_Other_Description1" xmlDataType="string"/>
    </xmlCellPr>
  </singleXmlCell>
  <singleXmlCell id="1930" xr6:uid="{14C7E965-1730-411B-BC08-5E0127E4DF71}" r="AS1" connectionId="1">
    <xmlCellPr id="1" xr6:uid="{00000000-0010-0000-9D0E-000001000000}" uniqueName="ApplicationNumber">
      <xmlPr mapId="1" xpath="/FinancialUpdate8609/FinancialUpdate8609_DevelopmentBudget/FinancialUpdate8609_Dev_Budget_Building9/FinancialUpdate8609_Dev_Budget_Building9_Rehab_Basis/ApplicationNumber" xmlDataType="string"/>
    </xmlCellPr>
  </singleXmlCell>
  <singleXmlCell id="1931" xr6:uid="{0F30A4BD-2057-4F25-93A2-0845D4F4D09F}" r="AS2" connectionId="1">
    <xmlCellPr id="1" xr6:uid="{00000000-0010-0000-9F0E-000001000000}" uniqueName="BIN">
      <xmlPr mapId="1" xpath="/FinancialUpdate8609/FinancialUpdate8609_DevelopmentBudget/FinancialUpdate8609_Dev_Budget_Building9/FinancialUpdate8609_Dev_Budget_Building9_Rehab_Basis/BIN" xmlDataType="string"/>
    </xmlCellPr>
  </singleXmlCell>
  <singleXmlCell id="1932" xr6:uid="{827412C0-439B-453B-98AD-AAE163F0F4C5}" r="AR7" connectionId="1">
    <xmlCellPr id="1" xr6:uid="{00000000-0010-0000-A10E-000001000000}" uniqueName="Land_Acquisition">
      <xmlPr mapId="1" xpath="/FinancialUpdate8609/FinancialUpdate8609_DevelopmentBudget/FinancialUpdate8609_Dev_Budget_Building9/FinancialUpdate8609_Dev_Budget_Building9_Rehab_Basis/Land_Acquisition" xmlDataType="string"/>
    </xmlCellPr>
  </singleXmlCell>
  <singleXmlCell id="1933" xr6:uid="{C1450B9D-4189-494B-ACDB-57A18F775AFA}" r="AR8" connectionId="1">
    <xmlCellPr id="1" xr6:uid="{00000000-0010-0000-A30E-000001000000}" uniqueName="Building_Acquisition">
      <xmlPr mapId="1" xpath="/FinancialUpdate8609/FinancialUpdate8609_DevelopmentBudget/FinancialUpdate8609_Dev_Budget_Building9/FinancialUpdate8609_Dev_Budget_Building9_Rehab_Basis/Building_Acquisition" xmlDataType="string"/>
    </xmlCellPr>
  </singleXmlCell>
  <singleXmlCell id="1934" xr6:uid="{02911222-059E-42B1-A94C-542B92BF1C7B}" r="AR9" connectionId="1">
    <xmlCellPr id="1" xr6:uid="{00000000-0010-0000-A50E-000001000000}" uniqueName="Contractor_Price">
      <xmlPr mapId="1" xpath="/FinancialUpdate8609/FinancialUpdate8609_DevelopmentBudget/FinancialUpdate8609_Dev_Budget_Building9/FinancialUpdate8609_Dev_Budget_Building9_Rehab_Basis/Contractor_Price" xmlDataType="string"/>
    </xmlCellPr>
  </singleXmlCell>
  <singleXmlCell id="1935" xr6:uid="{E3865CAE-4067-4264-B1C7-0CE9B4C5324E}" r="AR10" connectionId="1">
    <xmlCellPr id="1" xr6:uid="{00000000-0010-0000-A70E-000001000000}" uniqueName="Furnishings">
      <xmlPr mapId="1" xpath="/FinancialUpdate8609/FinancialUpdate8609_DevelopmentBudget/FinancialUpdate8609_Dev_Budget_Building9/FinancialUpdate8609_Dev_Budget_Building9_Rehab_Basis/Furnishings" xmlDataType="string"/>
    </xmlCellPr>
  </singleXmlCell>
  <singleXmlCell id="1936" xr6:uid="{07C9ACC2-0E16-4E86-B08A-EFF14B88B47C}" r="AR11" connectionId="1">
    <xmlCellPr id="1" xr6:uid="{00000000-0010-0000-A90E-000001000000}" uniqueName="Hard_Cost_Other_Description1">
      <xmlPr mapId="1" xpath="/FinancialUpdate8609/FinancialUpdate8609_DevelopmentBudget/FinancialUpdate8609_Dev_Budget_Building9/FinancialUpdate8609_Dev_Budget_Building9_Rehab_Basis/Hard_Cost_Other_Description1" xmlDataType="string"/>
    </xmlCellPr>
  </singleXmlCell>
  <singleXmlCell id="1937" xr6:uid="{2ED15DEB-9AA6-4084-9324-5F2D01F0DF2A}" r="AR14" connectionId="1">
    <xmlCellPr id="1" xr6:uid="{00000000-0010-0000-AB0E-000001000000}" uniqueName="Architect">
      <xmlPr mapId="1" xpath="/FinancialUpdate8609/FinancialUpdate8609_DevelopmentBudget/FinancialUpdate8609_Dev_Budget_Building9/FinancialUpdate8609_Dev_Budget_Building9_Rehab_Basis/Architect" xmlDataType="string"/>
    </xmlCellPr>
  </singleXmlCell>
  <singleXmlCell id="1938" xr6:uid="{706E6B38-6AFB-4E8A-96DA-35ABEC4BD25A}" r="AR15" connectionId="1">
    <xmlCellPr id="1" xr6:uid="{00000000-0010-0000-AD0E-000001000000}" uniqueName="Owners_Legal">
      <xmlPr mapId="1" xpath="/FinancialUpdate8609/FinancialUpdate8609_DevelopmentBudget/FinancialUpdate8609_Dev_Budget_Building9/FinancialUpdate8609_Dev_Budget_Building9_Rehab_Basis/Owners_Legal" xmlDataType="string"/>
    </xmlCellPr>
  </singleXmlCell>
  <singleXmlCell id="1939" xr6:uid="{18566BA5-CE39-41D4-A82F-8D121CBEC3A0}" r="AR16" connectionId="1">
    <xmlCellPr id="1" xr6:uid="{00000000-0010-0000-AF0E-000001000000}" uniqueName="Development_Consultant">
      <xmlPr mapId="1" xpath="/FinancialUpdate8609/FinancialUpdate8609_DevelopmentBudget/FinancialUpdate8609_Dev_Budget_Building9/FinancialUpdate8609_Dev_Budget_Building9_Rehab_Basis/Development_Consultant" xmlDataType="string"/>
    </xmlCellPr>
  </singleXmlCell>
  <singleXmlCell id="1940" xr6:uid="{C723C7F2-C9B2-476F-B84D-0D600301C2D3}" r="AR17" connectionId="1">
    <xmlCellPr id="1" xr6:uid="{00000000-0010-0000-B10E-000001000000}" uniqueName="J51_421a_421b_Filing_Fees">
      <xmlPr mapId="1" xpath="/FinancialUpdate8609/FinancialUpdate8609_DevelopmentBudget/FinancialUpdate8609_Dev_Budget_Building9/FinancialUpdate8609_Dev_Budget_Building9_Rehab_Basis/J51_421a_421b_Filing_Fees" xmlDataType="string"/>
    </xmlCellPr>
  </singleXmlCell>
  <singleXmlCell id="1941" xr6:uid="{9EC7B6C0-5B33-4649-8CF0-C7A8BAAF9316}" r="AR18" connectionId="1">
    <xmlCellPr id="1" xr6:uid="{00000000-0010-0000-B30E-000001000000}" uniqueName="Construction_Interest">
      <xmlPr mapId="1" xpath="/FinancialUpdate8609/FinancialUpdate8609_DevelopmentBudget/FinancialUpdate8609_Dev_Budget_Building9/FinancialUpdate8609_Dev_Budget_Building9_Rehab_Basis/Construction_Interest" xmlDataType="string"/>
    </xmlCellPr>
  </singleXmlCell>
  <singleXmlCell id="1942" xr6:uid="{03D0398D-3CA3-4D8B-A0CD-943C1B8948C1}" r="AR19" connectionId="1">
    <xmlCellPr id="1" xr6:uid="{00000000-0010-0000-B50E-000001000000}" uniqueName="Real_Estate_Taxes">
      <xmlPr mapId="1" xpath="/FinancialUpdate8609/FinancialUpdate8609_DevelopmentBudget/FinancialUpdate8609_Dev_Budget_Building9/FinancialUpdate8609_Dev_Budget_Building9_Rehab_Basis/Real_Estate_Taxes" xmlDataType="string"/>
    </xmlCellPr>
  </singleXmlCell>
  <singleXmlCell id="1943" xr6:uid="{DA49D833-8EBE-431B-93D0-EB50187AD155}" r="AR20" connectionId="1">
    <xmlCellPr id="1" xr6:uid="{00000000-0010-0000-B70E-000001000000}" uniqueName="Water_Sewer">
      <xmlPr mapId="1" xpath="/FinancialUpdate8609/FinancialUpdate8609_DevelopmentBudget/FinancialUpdate8609_Dev_Budget_Building9/FinancialUpdate8609_Dev_Budget_Building9_Rehab_Basis/Water_Sewer" xmlDataType="string"/>
    </xmlCellPr>
  </singleXmlCell>
  <singleXmlCell id="1944" xr6:uid="{932A9116-E26A-4247-830C-391D4C4F6E4A}" r="AR21" connectionId="1">
    <xmlCellPr id="1" xr6:uid="{00000000-0010-0000-B90E-000001000000}" uniqueName="Title_Insurance">
      <xmlPr mapId="1" xpath="/FinancialUpdate8609/FinancialUpdate8609_DevelopmentBudget/FinancialUpdate8609_Dev_Budget_Building9/FinancialUpdate8609_Dev_Budget_Building9_Rehab_Basis/Title_Insurance" xmlDataType="string"/>
    </xmlCellPr>
  </singleXmlCell>
  <singleXmlCell id="1945" xr6:uid="{0A2CD9F6-F06C-4E5F-8805-BDE5042EAE32}" r="AR22" connectionId="1">
    <xmlCellPr id="1" xr6:uid="{00000000-0010-0000-BB0E-000001000000}" uniqueName="Constr_Insurance">
      <xmlPr mapId="1" xpath="/FinancialUpdate8609/FinancialUpdate8609_DevelopmentBudget/FinancialUpdate8609_Dev_Budget_Building9/FinancialUpdate8609_Dev_Budget_Building9_Rehab_Basis/Constr_Insurance" xmlDataType="string"/>
    </xmlCellPr>
  </singleXmlCell>
  <singleXmlCell id="1946" xr6:uid="{F92E5C0E-74B1-4ED1-B37F-C168FD475FD5}" r="AR23" connectionId="1">
    <xmlCellPr id="1" xr6:uid="{00000000-0010-0000-BD0E-000001000000}" uniqueName="License_Agreement_Insurance">
      <xmlPr mapId="1" xpath="/FinancialUpdate8609/FinancialUpdate8609_DevelopmentBudget/FinancialUpdate8609_Dev_Budget_Building9/FinancialUpdate8609_Dev_Budget_Building9_Rehab_Basis/License_Agreement_Insurance" xmlDataType="string"/>
    </xmlCellPr>
  </singleXmlCell>
  <singleXmlCell id="1947" xr6:uid="{5A8EE94F-6382-402C-9F94-7AAA74A0285B}" r="AR24" connectionId="1">
    <xmlCellPr id="1" xr6:uid="{00000000-0010-0000-BF0E-000001000000}" uniqueName="Leasing_Marketing_Expense">
      <xmlPr mapId="1" xpath="/FinancialUpdate8609/FinancialUpdate8609_DevelopmentBudget/FinancialUpdate8609_Dev_Budget_Building9/FinancialUpdate8609_Dev_Budget_Building9_Rehab_Basis/Leasing_Marketing_Expense" xmlDataType="string"/>
    </xmlCellPr>
  </singleXmlCell>
  <singleXmlCell id="1948" xr6:uid="{2ACC07B8-E285-4CEB-8375-F6BFF36FBB85}" r="AR25" connectionId="1">
    <xmlCellPr id="1" xr6:uid="{00000000-0010-0000-C10E-000001000000}" uniqueName="Lease_Up_Period_Expense">
      <xmlPr mapId="1" xpath="/FinancialUpdate8609/FinancialUpdate8609_DevelopmentBudget/FinancialUpdate8609_Dev_Budget_Building9/FinancialUpdate8609_Dev_Budget_Building9_Rehab_Basis/Lease_Up_Period_Expense" xmlDataType="string"/>
    </xmlCellPr>
  </singleXmlCell>
  <singleXmlCell id="1949" xr6:uid="{F7893E8B-A59C-40B0-8D1F-02634AC8E456}" r="AR26" connectionId="1">
    <xmlCellPr id="1" xr6:uid="{00000000-0010-0000-C30E-000001000000}" uniqueName="Working_Capital">
      <xmlPr mapId="1" xpath="/FinancialUpdate8609/FinancialUpdate8609_DevelopmentBudget/FinancialUpdate8609_Dev_Budget_Building9/FinancialUpdate8609_Dev_Budget_Building9_Rehab_Basis/Working_Capital" xmlDataType="string"/>
    </xmlCellPr>
  </singleXmlCell>
  <singleXmlCell id="1950" xr6:uid="{15C57C9D-FBFD-4B80-B7B5-5DCE5293B586}" r="AR27" connectionId="1">
    <xmlCellPr id="1" xr6:uid="{00000000-0010-0000-C50E-000001000000}" uniqueName="Survey_Environmental_Reports">
      <xmlPr mapId="1" xpath="/FinancialUpdate8609/FinancialUpdate8609_DevelopmentBudget/FinancialUpdate8609_Dev_Budget_Building9/FinancialUpdate8609_Dev_Budget_Building9_Rehab_Basis/Survey_Environmental_Reports" xmlDataType="string"/>
    </xmlCellPr>
  </singleXmlCell>
  <singleXmlCell id="1951" xr6:uid="{2A51B7CD-51E9-424A-A89B-508DF53F4B5B}" r="AR28" connectionId="1">
    <xmlCellPr id="1" xr6:uid="{00000000-0010-0000-C70E-000001000000}" uniqueName="Loan_Commitment_Fees">
      <xmlPr mapId="1" xpath="/FinancialUpdate8609/FinancialUpdate8609_DevelopmentBudget/FinancialUpdate8609_Dev_Budget_Building9/FinancialUpdate8609_Dev_Budget_Building9_Rehab_Basis/Loan_Commitment_Fees" xmlDataType="string"/>
    </xmlCellPr>
  </singleXmlCell>
  <singleXmlCell id="1952" xr6:uid="{27CF89F8-2FB4-435D-AEF6-77C22B620280}" r="AR29" connectionId="1">
    <xmlCellPr id="1" xr6:uid="{00000000-0010-0000-C90E-000001000000}" uniqueName="Relocation">
      <xmlPr mapId="1" xpath="/FinancialUpdate8609/FinancialUpdate8609_DevelopmentBudget/FinancialUpdate8609_Dev_Budget_Building9/FinancialUpdate8609_Dev_Budget_Building9_Rehab_Basis/Relocation" xmlDataType="string"/>
    </xmlCellPr>
  </singleXmlCell>
  <singleXmlCell id="1953" xr6:uid="{DD109F55-845B-4C65-8058-16E75D99DA7F}" r="AR30" connectionId="1">
    <xmlCellPr id="1" xr6:uid="{00000000-0010-0000-CB0E-000001000000}" uniqueName="NPHDFC_Administration_Fee">
      <xmlPr mapId="1" xpath="/FinancialUpdate8609/FinancialUpdate8609_DevelopmentBudget/FinancialUpdate8609_Dev_Budget_Building9/FinancialUpdate8609_Dev_Budget_Building9_Rehab_Basis/NPHDFC_Administration_Fee" xmlDataType="string"/>
    </xmlCellPr>
  </singleXmlCell>
  <singleXmlCell id="1954" xr6:uid="{A3B5B19C-748E-41D6-8ECD-2D30D711F1FC}" r="AR31" connectionId="1">
    <xmlCellPr id="1" xr6:uid="{00000000-0010-0000-CD0E-000001000000}" uniqueName="Project_Supervision">
      <xmlPr mapId="1" xpath="/FinancialUpdate8609/FinancialUpdate8609_DevelopmentBudget/FinancialUpdate8609_Dev_Budget_Building9/FinancialUpdate8609_Dev_Budget_Building9_Rehab_Basis/Project_Supervision" xmlDataType="string"/>
    </xmlCellPr>
  </singleXmlCell>
  <singleXmlCell id="1955" xr6:uid="{1EE43067-F8A7-4F53-956D-E77C3136BF86}" r="AR32" connectionId="1">
    <xmlCellPr id="1" xr6:uid="{00000000-0010-0000-CF0E-000001000000}" uniqueName="Tax_Credit_Allocation_Fee">
      <xmlPr mapId="1" xpath="/FinancialUpdate8609/FinancialUpdate8609_DevelopmentBudget/FinancialUpdate8609_Dev_Budget_Building9/FinancialUpdate8609_Dev_Budget_Building9_Rehab_Basis/Tax_Credit_Allocation_Fee" xmlDataType="string"/>
    </xmlCellPr>
  </singleXmlCell>
  <singleXmlCell id="1956" xr6:uid="{B5591334-4CAF-444F-BEA9-1497B218A5D5}" r="AR33" connectionId="1">
    <xmlCellPr id="1" xr6:uid="{00000000-0010-0000-D10E-000001000000}" uniqueName="Bond_Fees_Cost_of_Issuance_Fee">
      <xmlPr mapId="1" xpath="/FinancialUpdate8609/FinancialUpdate8609_DevelopmentBudget/FinancialUpdate8609_Dev_Budget_Building9/FinancialUpdate8609_Dev_Budget_Building9_Rehab_Basis/Bond_Fees_Cost_of_Issuance_Fee" xmlDataType="string"/>
    </xmlCellPr>
  </singleXmlCell>
  <singleXmlCell id="1957" xr6:uid="{697023AB-CDBF-4E83-8AE6-FFA6446116C1}" r="AR34" connectionId="1">
    <xmlCellPr id="1" xr6:uid="{00000000-0010-0000-D30E-000001000000}" uniqueName="Letter_of_Credit_Fee">
      <xmlPr mapId="1" xpath="/FinancialUpdate8609/FinancialUpdate8609_DevelopmentBudget/FinancialUpdate8609_Dev_Budget_Building9/FinancialUpdate8609_Dev_Budget_Building9_Rehab_Basis/Letter_of_Credit_Fee" xmlDataType="string"/>
    </xmlCellPr>
  </singleXmlCell>
  <singleXmlCell id="1958" xr6:uid="{15E2F37A-894F-4C10-9E3C-FB8D89A5F3B3}" r="AR35" connectionId="1">
    <xmlCellPr id="1" xr6:uid="{00000000-0010-0000-D50E-000001000000}" uniqueName="Interest_Rate_Cap">
      <xmlPr mapId="1" xpath="/FinancialUpdate8609/FinancialUpdate8609_DevelopmentBudget/FinancialUpdate8609_Dev_Budget_Building9/FinancialUpdate8609_Dev_Budget_Building9_Rehab_Basis/Interest_Rate_Cap" xmlDataType="string"/>
    </xmlCellPr>
  </singleXmlCell>
  <singleXmlCell id="1959" xr6:uid="{5DE88950-598B-4B8B-A414-7BF0E770B2DA}" r="AR36" connectionId="1">
    <xmlCellPr id="1" xr6:uid="{00000000-0010-0000-D70E-000001000000}" uniqueName="Bank_Engineering_Fee">
      <xmlPr mapId="1" xpath="/FinancialUpdate8609/FinancialUpdate8609_DevelopmentBudget/FinancialUpdate8609_Dev_Budget_Building9/FinancialUpdate8609_Dev_Budget_Building9_Rehab_Basis/Bank_Engineering_Fee" xmlDataType="string"/>
    </xmlCellPr>
  </singleXmlCell>
  <singleXmlCell id="1960" xr6:uid="{D423069C-40AB-4A8A-BB84-17CA79D7B871}" r="AR37" connectionId="1">
    <xmlCellPr id="1" xr6:uid="{00000000-0010-0000-D90E-000001000000}" uniqueName="NYS_Transfer_Tax">
      <xmlPr mapId="1" xpath="/FinancialUpdate8609/FinancialUpdate8609_DevelopmentBudget/FinancialUpdate8609_Dev_Budget_Building9/FinancialUpdate8609_Dev_Budget_Building9_Rehab_Basis/NYS_Transfer_Tax" xmlDataType="string"/>
    </xmlCellPr>
  </singleXmlCell>
  <singleXmlCell id="1961" xr6:uid="{2D38937F-A968-496B-933D-3EECB80651AE}" r="AR38" connectionId="1">
    <xmlCellPr id="1" xr6:uid="{00000000-0010-0000-DB0E-000001000000}" uniqueName="Soft_Cost_Other_Description1">
      <xmlPr mapId="1" xpath="/FinancialUpdate8609/FinancialUpdate8609_DevelopmentBudget/FinancialUpdate8609_Dev_Budget_Building9/FinancialUpdate8609_Dev_Budget_Building9_Rehab_Basis/Soft_Cost_Other_Description1" xmlDataType="string"/>
    </xmlCellPr>
  </singleXmlCell>
  <singleXmlCell id="1962" xr6:uid="{DCCEB8DB-CF05-4583-8CDC-F97C13728DE1}" r="AR39" connectionId="1">
    <xmlCellPr id="1" xr6:uid="{00000000-0010-0000-DD0E-000001000000}" uniqueName="Soft_Cost_Other_Description2">
      <xmlPr mapId="1" xpath="/FinancialUpdate8609/FinancialUpdate8609_DevelopmentBudget/FinancialUpdate8609_Dev_Budget_Building9/FinancialUpdate8609_Dev_Budget_Building9_Rehab_Basis/Soft_Cost_Other_Description2" xmlDataType="string"/>
    </xmlCellPr>
  </singleXmlCell>
  <singleXmlCell id="1963" xr6:uid="{A5A1D688-4F7E-4620-98B3-D06B056E4C93}" r="AR40" connectionId="1">
    <xmlCellPr id="1" xr6:uid="{00000000-0010-0000-DF0E-000001000000}" uniqueName="Soft_Cost_Other_Description3">
      <xmlPr mapId="1" xpath="/FinancialUpdate8609/FinancialUpdate8609_DevelopmentBudget/FinancialUpdate8609_Dev_Budget_Building9/FinancialUpdate8609_Dev_Budget_Building9_Rehab_Basis/Soft_Cost_Other_Description3" xmlDataType="string"/>
    </xmlCellPr>
  </singleXmlCell>
  <singleXmlCell id="1964" xr6:uid="{3FA0E2E5-8E8D-4ADC-81DD-0426B388A02F}" r="AR41" connectionId="1">
    <xmlCellPr id="1" xr6:uid="{00000000-0010-0000-E10E-000001000000}" uniqueName="Soft_Cost_Other_Description4">
      <xmlPr mapId="1" xpath="/FinancialUpdate8609/FinancialUpdate8609_DevelopmentBudget/FinancialUpdate8609_Dev_Budget_Building9/FinancialUpdate8609_Dev_Budget_Building9_Rehab_Basis/Soft_Cost_Other_Description4" xmlDataType="string"/>
    </xmlCellPr>
  </singleXmlCell>
  <singleXmlCell id="1965" xr6:uid="{1513B69C-878A-46E7-8A87-716A347E5004}" r="AR44" connectionId="1">
    <xmlCellPr id="1" xr6:uid="{00000000-0010-0000-E30E-000001000000}" uniqueName="Developer_Financing_or_Equity">
      <xmlPr mapId="1" xpath="/FinancialUpdate8609/FinancialUpdate8609_DevelopmentBudget/FinancialUpdate8609_Dev_Budget_Building9/FinancialUpdate8609_Dev_Budget_Building9_Rehab_Basis/Developer_Financing_or_Equity" xmlDataType="string"/>
    </xmlCellPr>
  </singleXmlCell>
  <singleXmlCell id="1966" xr6:uid="{C6F6B640-C496-4E1B-BE9F-13123A8B4712}" r="AR45" connectionId="1">
    <xmlCellPr id="1" xr6:uid="{00000000-0010-0000-E50E-000001000000}" uniqueName="Deferred_Developer_Fee">
      <xmlPr mapId="1" xpath="/FinancialUpdate8609/FinancialUpdate8609_DevelopmentBudget/FinancialUpdate8609_Dev_Budget_Building9/FinancialUpdate8609_Dev_Budget_Building9_Rehab_Basis/Deferred_Developer_Fee" xmlDataType="string"/>
    </xmlCellPr>
  </singleXmlCell>
  <singleXmlCell id="1967" xr6:uid="{8EADC8F0-673B-4569-8E31-29A7A85A71A4}" r="AR48" connectionId="1">
    <xmlCellPr id="1" xr6:uid="{00000000-0010-0000-E70E-000001000000}" uniqueName="Syndicator_Fee_and_Overhead">
      <xmlPr mapId="1" xpath="/FinancialUpdate8609/FinancialUpdate8609_DevelopmentBudget/FinancialUpdate8609_Dev_Budget_Building9/FinancialUpdate8609_Dev_Budget_Building9_Rehab_Basis/Syndicator_Fee_and_Overhead" xmlDataType="string"/>
    </xmlCellPr>
  </singleXmlCell>
  <singleXmlCell id="1968" xr6:uid="{565FB8AE-6000-4A27-B686-4CD8D4831FFB}" r="AR49" connectionId="1">
    <xmlCellPr id="1" xr6:uid="{00000000-0010-0000-E90E-000001000000}" uniqueName="LP_Upper_Tier_Reserves">
      <xmlPr mapId="1" xpath="/FinancialUpdate8609/FinancialUpdate8609_DevelopmentBudget/FinancialUpdate8609_Dev_Budget_Building9/FinancialUpdate8609_Dev_Budget_Building9_Rehab_Basis/LP_Upper_Tier_Reserves" xmlDataType="string"/>
    </xmlCellPr>
  </singleXmlCell>
  <singleXmlCell id="1969" xr6:uid="{CC2547FB-3984-43E1-8103-7C7096D7F825}" r="AR50" connectionId="1">
    <xmlCellPr id="1" xr6:uid="{00000000-0010-0000-EB0E-000001000000}" uniqueName="Tax_Credit_Consultant">
      <xmlPr mapId="1" xpath="/FinancialUpdate8609/FinancialUpdate8609_DevelopmentBudget/FinancialUpdate8609_Dev_Budget_Building9/FinancialUpdate8609_Dev_Budget_Building9_Rehab_Basis/Tax_Credit_Consultant" xmlDataType="string"/>
    </xmlCellPr>
  </singleXmlCell>
  <singleXmlCell id="1970" xr6:uid="{5470F478-534B-47D2-BC24-15B4484309A1}" r="AR51" connectionId="1">
    <xmlCellPr id="1" xr6:uid="{00000000-0010-0000-ED0E-000001000000}" uniqueName="Tax_Opinion">
      <xmlPr mapId="1" xpath="/FinancialUpdate8609/FinancialUpdate8609_DevelopmentBudget/FinancialUpdate8609_Dev_Budget_Building9/FinancialUpdate8609_Dev_Budget_Building9_Rehab_Basis/Tax_Opinion" xmlDataType="string"/>
    </xmlCellPr>
  </singleXmlCell>
  <singleXmlCell id="1971" xr6:uid="{A8E042F7-48EC-497F-8B83-943EAED87A77}" r="AR52" connectionId="1">
    <xmlCellPr id="1" xr6:uid="{00000000-0010-0000-EF0E-000001000000}" uniqueName="Accounting_Cost_Certification">
      <xmlPr mapId="1" xpath="/FinancialUpdate8609/FinancialUpdate8609_DevelopmentBudget/FinancialUpdate8609_Dev_Budget_Building9/FinancialUpdate8609_Dev_Budget_Building9_Rehab_Basis/Accounting_Cost_Certification" xmlDataType="string"/>
    </xmlCellPr>
  </singleXmlCell>
  <singleXmlCell id="1972" xr6:uid="{7664AC59-DB53-489F-9554-B01FBEE52ABE}" r="AR53" connectionId="1">
    <xmlCellPr id="1" xr6:uid="{00000000-0010-0000-F10E-000001000000}" uniqueName="Partnership_Management_Fee">
      <xmlPr mapId="1" xpath="/FinancialUpdate8609/FinancialUpdate8609_DevelopmentBudget/FinancialUpdate8609_Dev_Budget_Building9/FinancialUpdate8609_Dev_Budget_Building9_Rehab_Basis/Partnership_Management_Fee" xmlDataType="string"/>
    </xmlCellPr>
  </singleXmlCell>
  <singleXmlCell id="1973" xr6:uid="{75C50BFA-A1F8-476D-AB23-C1CA64CAA850}" r="AR54" connectionId="1">
    <xmlCellPr id="1" xr6:uid="{00000000-0010-0000-F30E-000001000000}" uniqueName="Partnership_Publication">
      <xmlPr mapId="1" xpath="/FinancialUpdate8609/FinancialUpdate8609_DevelopmentBudget/FinancialUpdate8609_Dev_Budget_Building9/FinancialUpdate8609_Dev_Budget_Building9_Rehab_Basis/Partnership_Publication" xmlDataType="string"/>
    </xmlCellPr>
  </singleXmlCell>
  <singleXmlCell id="1974" xr6:uid="{7712D75D-3453-4339-ACB4-4F67BE6CA3E8}" r="AR55" connectionId="1">
    <xmlCellPr id="1" xr6:uid="{00000000-0010-0000-F50E-000001000000}" uniqueName="Bridge_Loan_Fees_and_Interest">
      <xmlPr mapId="1" xpath="/FinancialUpdate8609/FinancialUpdate8609_DevelopmentBudget/FinancialUpdate8609_Dev_Budget_Building9/FinancialUpdate8609_Dev_Budget_Building9_Rehab_Basis/Bridge_Loan_Fees_and_Interest" xmlDataType="string"/>
    </xmlCellPr>
  </singleXmlCell>
  <singleXmlCell id="1975" xr6:uid="{D098EB09-095C-4F25-B21C-1F1DEB579C50}" r="AR56" connectionId="1">
    <xmlCellPr id="1" xr6:uid="{00000000-0010-0000-F70E-000001000000}" uniqueName="Partnership_Organization_Legal">
      <xmlPr mapId="1" xpath="/FinancialUpdate8609/FinancialUpdate8609_DevelopmentBudget/FinancialUpdate8609_Dev_Budget_Building9/FinancialUpdate8609_Dev_Budget_Building9_Rehab_Basis/Partnership_Organization_Legal" xmlDataType="string"/>
    </xmlCellPr>
  </singleXmlCell>
  <singleXmlCell id="1976" xr6:uid="{43CC7E5B-533A-4BA9-BF6B-BC6E065B4707}" r="AR57" connectionId="1">
    <xmlCellPr id="1" xr6:uid="{00000000-0010-0000-F90E-000001000000}" uniqueName="Syndication_Expense_Other_Description1">
      <xmlPr mapId="1" xpath="/FinancialUpdate8609/FinancialUpdate8609_DevelopmentBudget/FinancialUpdate8609_Dev_Budget_Building9/FinancialUpdate8609_Dev_Budget_Building9_Rehab_Basis/Syndication_Expense_Other_Description1" xmlDataType="string"/>
    </xmlCellPr>
  </singleXmlCell>
  <singleXmlCell id="1977" xr6:uid="{74E89613-EC53-4E18-A0FA-9FAC999F33E0}" r="AR60" connectionId="1">
    <xmlCellPr id="1" xr6:uid="{00000000-0010-0000-FB0E-000001000000}" uniqueName="Operating_Reserve">
      <xmlPr mapId="1" xpath="/FinancialUpdate8609/FinancialUpdate8609_DevelopmentBudget/FinancialUpdate8609_Dev_Budget_Building9/FinancialUpdate8609_Dev_Budget_Building9_Rehab_Basis/Operating_Reserve" xmlDataType="string"/>
    </xmlCellPr>
  </singleXmlCell>
  <singleXmlCell id="1978" xr6:uid="{3ADDEE89-851B-41B6-8605-A27DA044F5E3}" r="AR61" connectionId="1">
    <xmlCellPr id="1" xr6:uid="{00000000-0010-0000-FD0E-000001000000}" uniqueName="Social_Service_Reserves">
      <xmlPr mapId="1" xpath="/FinancialUpdate8609/FinancialUpdate8609_DevelopmentBudget/FinancialUpdate8609_Dev_Budget_Building9/FinancialUpdate8609_Dev_Budget_Building9_Rehab_Basis/Social_Service_Reserves" xmlDataType="string"/>
    </xmlCellPr>
  </singleXmlCell>
  <singleXmlCell id="1979" xr6:uid="{E592D759-6BC8-444C-B72A-11F30B1FF49B}" r="AR62" connectionId="1">
    <xmlCellPr id="1" xr6:uid="{00000000-0010-0000-FF0E-000001000000}" uniqueName="Reserve_Other_Description1">
      <xmlPr mapId="1" xpath="/FinancialUpdate8609/FinancialUpdate8609_DevelopmentBudget/FinancialUpdate8609_Dev_Budget_Building9/FinancialUpdate8609_Dev_Budget_Building9_Rehab_Basis/Reserve_Other_Description1" xmlDataType="string"/>
    </xmlCellPr>
  </singleXmlCell>
  <singleXmlCell id="1980" xr6:uid="{7878A436-BB02-4369-82FF-CA5668722CF1}" r="AU1" connectionId="1">
    <xmlCellPr id="1" xr6:uid="{00000000-0010-0000-010F-000001000000}" uniqueName="ApplicationNumber">
      <xmlPr mapId="1" xpath="/FinancialUpdate8609/FinancialUpdate8609_DevelopmentBudget/FinancialUpdate8609_Dev_Budget_Building10/FinancialUpdate8609_Dev_Budget_Building10_Total_Costs/ApplicationNumber" xmlDataType="string"/>
    </xmlCellPr>
  </singleXmlCell>
  <singleXmlCell id="1981" xr6:uid="{F180A4A7-3F64-4A60-98BE-C8FDF7AD33B5}" r="AU2" connectionId="1">
    <xmlCellPr id="1" xr6:uid="{00000000-0010-0000-030F-000001000000}" uniqueName="BIN">
      <xmlPr mapId="1" xpath="/FinancialUpdate8609/FinancialUpdate8609_DevelopmentBudget/FinancialUpdate8609_Dev_Budget_Building10/FinancialUpdate8609_Dev_Budget_Building10_Total_Costs/BIN" xmlDataType="string"/>
    </xmlCellPr>
  </singleXmlCell>
  <singleXmlCell id="1982" xr6:uid="{84D489FE-FF08-4FCD-98A9-6A257F762A2A}" r="AT7" connectionId="1">
    <xmlCellPr id="1" xr6:uid="{00000000-0010-0000-050F-000001000000}" uniqueName="Land_Acquisition">
      <xmlPr mapId="1" xpath="/FinancialUpdate8609/FinancialUpdate8609_DevelopmentBudget/FinancialUpdate8609_Dev_Budget_Building10/FinancialUpdate8609_Dev_Budget_Building10_Total_Costs/Land_Acquisition" xmlDataType="string"/>
    </xmlCellPr>
  </singleXmlCell>
  <singleXmlCell id="1983" xr6:uid="{DE3CFF0D-92CA-468D-845D-9211079FE3EE}" r="AT8" connectionId="1">
    <xmlCellPr id="1" xr6:uid="{00000000-0010-0000-070F-000001000000}" uniqueName="Building_Acquisition">
      <xmlPr mapId="1" xpath="/FinancialUpdate8609/FinancialUpdate8609_DevelopmentBudget/FinancialUpdate8609_Dev_Budget_Building10/FinancialUpdate8609_Dev_Budget_Building10_Total_Costs/Building_Acquisition" xmlDataType="string"/>
    </xmlCellPr>
  </singleXmlCell>
  <singleXmlCell id="1984" xr6:uid="{0212EF4E-E4C3-44F8-801C-C898E7A72FA9}" r="AT9" connectionId="1">
    <xmlCellPr id="1" xr6:uid="{00000000-0010-0000-090F-000001000000}" uniqueName="Contractor_Price">
      <xmlPr mapId="1" xpath="/FinancialUpdate8609/FinancialUpdate8609_DevelopmentBudget/FinancialUpdate8609_Dev_Budget_Building10/FinancialUpdate8609_Dev_Budget_Building10_Total_Costs/Contractor_Price" xmlDataType="string"/>
    </xmlCellPr>
  </singleXmlCell>
  <singleXmlCell id="1985" xr6:uid="{82A88608-57DD-466E-80A9-A89608135B4E}" r="AT10" connectionId="1">
    <xmlCellPr id="1" xr6:uid="{00000000-0010-0000-0B0F-000001000000}" uniqueName="Furnishings">
      <xmlPr mapId="1" xpath="/FinancialUpdate8609/FinancialUpdate8609_DevelopmentBudget/FinancialUpdate8609_Dev_Budget_Building10/FinancialUpdate8609_Dev_Budget_Building10_Total_Costs/Furnishings" xmlDataType="string"/>
    </xmlCellPr>
  </singleXmlCell>
  <singleXmlCell id="1986" xr6:uid="{5E22E629-D97D-4E0A-AD9C-F87C992B7E01}" r="AT11" connectionId="1">
    <xmlCellPr id="1" xr6:uid="{00000000-0010-0000-0D0F-000001000000}" uniqueName="Hard_Cost_Other_Description1">
      <xmlPr mapId="1" xpath="/FinancialUpdate8609/FinancialUpdate8609_DevelopmentBudget/FinancialUpdate8609_Dev_Budget_Building10/FinancialUpdate8609_Dev_Budget_Building10_Total_Costs/Hard_Cost_Other_Description1" xmlDataType="string"/>
    </xmlCellPr>
  </singleXmlCell>
  <singleXmlCell id="1987" xr6:uid="{EE27CC88-C0D8-4390-A9A5-CE6A1DFEBC21}" r="AT14" connectionId="1">
    <xmlCellPr id="1" xr6:uid="{00000000-0010-0000-0F0F-000001000000}" uniqueName="Architect">
      <xmlPr mapId="1" xpath="/FinancialUpdate8609/FinancialUpdate8609_DevelopmentBudget/FinancialUpdate8609_Dev_Budget_Building10/FinancialUpdate8609_Dev_Budget_Building10_Total_Costs/Architect" xmlDataType="string"/>
    </xmlCellPr>
  </singleXmlCell>
  <singleXmlCell id="1988" xr6:uid="{3F3397E6-612C-4A58-A6CA-04FB5E94B917}" r="AT15" connectionId="1">
    <xmlCellPr id="1" xr6:uid="{00000000-0010-0000-110F-000001000000}" uniqueName="Owners_Legal">
      <xmlPr mapId="1" xpath="/FinancialUpdate8609/FinancialUpdate8609_DevelopmentBudget/FinancialUpdate8609_Dev_Budget_Building10/FinancialUpdate8609_Dev_Budget_Building10_Total_Costs/Owners_Legal" xmlDataType="string"/>
    </xmlCellPr>
  </singleXmlCell>
  <singleXmlCell id="1989" xr6:uid="{A55E4A1C-F27B-448C-B8ED-8FD1768F4642}" r="AT16" connectionId="1">
    <xmlCellPr id="1" xr6:uid="{00000000-0010-0000-130F-000001000000}" uniqueName="Development_Consultant">
      <xmlPr mapId="1" xpath="/FinancialUpdate8609/FinancialUpdate8609_DevelopmentBudget/FinancialUpdate8609_Dev_Budget_Building10/FinancialUpdate8609_Dev_Budget_Building10_Total_Costs/Development_Consultant" xmlDataType="string"/>
    </xmlCellPr>
  </singleXmlCell>
  <singleXmlCell id="1990" xr6:uid="{0A37B394-713D-4BBC-880E-D1F457F09FF9}" r="AT17" connectionId="1">
    <xmlCellPr id="1" xr6:uid="{00000000-0010-0000-150F-000001000000}" uniqueName="J51_421a_421b_Filing_Fees">
      <xmlPr mapId="1" xpath="/FinancialUpdate8609/FinancialUpdate8609_DevelopmentBudget/FinancialUpdate8609_Dev_Budget_Building10/FinancialUpdate8609_Dev_Budget_Building10_Total_Costs/J51_421a_421b_Filing_Fees" xmlDataType="string"/>
    </xmlCellPr>
  </singleXmlCell>
  <singleXmlCell id="1991" xr6:uid="{75710DCD-B2A0-4281-AF9B-557185D01E13}" r="AT18" connectionId="1">
    <xmlCellPr id="1" xr6:uid="{00000000-0010-0000-170F-000001000000}" uniqueName="Construction_Interest">
      <xmlPr mapId="1" xpath="/FinancialUpdate8609/FinancialUpdate8609_DevelopmentBudget/FinancialUpdate8609_Dev_Budget_Building10/FinancialUpdate8609_Dev_Budget_Building10_Total_Costs/Construction_Interest" xmlDataType="string"/>
    </xmlCellPr>
  </singleXmlCell>
  <singleXmlCell id="1992" xr6:uid="{9478D070-E41E-4EE2-B1AD-3C19F169096D}" r="AT19" connectionId="1">
    <xmlCellPr id="1" xr6:uid="{00000000-0010-0000-190F-000001000000}" uniqueName="Real_Estate_Taxes">
      <xmlPr mapId="1" xpath="/FinancialUpdate8609/FinancialUpdate8609_DevelopmentBudget/FinancialUpdate8609_Dev_Budget_Building10/FinancialUpdate8609_Dev_Budget_Building10_Total_Costs/Real_Estate_Taxes" xmlDataType="string"/>
    </xmlCellPr>
  </singleXmlCell>
  <singleXmlCell id="1993" xr6:uid="{FC512355-C38F-468F-AA6C-33D59BBABA87}" r="AT20" connectionId="1">
    <xmlCellPr id="1" xr6:uid="{00000000-0010-0000-1B0F-000001000000}" uniqueName="Water_Sewer">
      <xmlPr mapId="1" xpath="/FinancialUpdate8609/FinancialUpdate8609_DevelopmentBudget/FinancialUpdate8609_Dev_Budget_Building10/FinancialUpdate8609_Dev_Budget_Building10_Total_Costs/Water_Sewer" xmlDataType="string"/>
    </xmlCellPr>
  </singleXmlCell>
  <singleXmlCell id="1994" xr6:uid="{9FE2B23B-00E6-4F30-9D4D-F6CB09BBA8F8}" r="AT21" connectionId="1">
    <xmlCellPr id="1" xr6:uid="{00000000-0010-0000-1D0F-000001000000}" uniqueName="Title_Insurance">
      <xmlPr mapId="1" xpath="/FinancialUpdate8609/FinancialUpdate8609_DevelopmentBudget/FinancialUpdate8609_Dev_Budget_Building10/FinancialUpdate8609_Dev_Budget_Building10_Total_Costs/Title_Insurance" xmlDataType="string"/>
    </xmlCellPr>
  </singleXmlCell>
  <singleXmlCell id="1995" xr6:uid="{D8E54A53-BAC7-48D4-82BB-B52AFA62B6E5}" r="AT22" connectionId="1">
    <xmlCellPr id="1" xr6:uid="{00000000-0010-0000-1F0F-000001000000}" uniqueName="Constr_Insurance">
      <xmlPr mapId="1" xpath="/FinancialUpdate8609/FinancialUpdate8609_DevelopmentBudget/FinancialUpdate8609_Dev_Budget_Building10/FinancialUpdate8609_Dev_Budget_Building10_Total_Costs/Constr_Insurance" xmlDataType="string"/>
    </xmlCellPr>
  </singleXmlCell>
  <singleXmlCell id="1996" xr6:uid="{E0E71315-15F5-4B25-A14C-3FE97FAA66C8}" r="AT23" connectionId="1">
    <xmlCellPr id="1" xr6:uid="{00000000-0010-0000-210F-000001000000}" uniqueName="License_Agreement_Insurance">
      <xmlPr mapId="1" xpath="/FinancialUpdate8609/FinancialUpdate8609_DevelopmentBudget/FinancialUpdate8609_Dev_Budget_Building10/FinancialUpdate8609_Dev_Budget_Building10_Total_Costs/License_Agreement_Insurance" xmlDataType="string"/>
    </xmlCellPr>
  </singleXmlCell>
  <singleXmlCell id="1997" xr6:uid="{5121353B-F255-4E27-BBF7-6AC7EB5A8B13}" r="AT24" connectionId="1">
    <xmlCellPr id="1" xr6:uid="{00000000-0010-0000-230F-000001000000}" uniqueName="Leasing_Marketing_Expense">
      <xmlPr mapId="1" xpath="/FinancialUpdate8609/FinancialUpdate8609_DevelopmentBudget/FinancialUpdate8609_Dev_Budget_Building10/FinancialUpdate8609_Dev_Budget_Building10_Total_Costs/Leasing_Marketing_Expense" xmlDataType="string"/>
    </xmlCellPr>
  </singleXmlCell>
  <singleXmlCell id="1998" xr6:uid="{45A1C70A-1E6D-4FEA-9E80-8A32419BE99F}" r="AT25" connectionId="1">
    <xmlCellPr id="1" xr6:uid="{00000000-0010-0000-250F-000001000000}" uniqueName="Lease_Up_Period_Expense">
      <xmlPr mapId="1" xpath="/FinancialUpdate8609/FinancialUpdate8609_DevelopmentBudget/FinancialUpdate8609_Dev_Budget_Building10/FinancialUpdate8609_Dev_Budget_Building10_Total_Costs/Lease_Up_Period_Expense" xmlDataType="string"/>
    </xmlCellPr>
  </singleXmlCell>
  <singleXmlCell id="1999" xr6:uid="{47A320AF-63A7-45E0-9F0A-14E716CDE1FF}" r="AT26" connectionId="1">
    <xmlCellPr id="1" xr6:uid="{00000000-0010-0000-270F-000001000000}" uniqueName="Working_Capital">
      <xmlPr mapId="1" xpath="/FinancialUpdate8609/FinancialUpdate8609_DevelopmentBudget/FinancialUpdate8609_Dev_Budget_Building10/FinancialUpdate8609_Dev_Budget_Building10_Total_Costs/Working_Capital" xmlDataType="string"/>
    </xmlCellPr>
  </singleXmlCell>
  <singleXmlCell id="2000" xr6:uid="{B634CDE3-9FF0-400E-B1A0-D94A81A5C744}" r="AT27" connectionId="1">
    <xmlCellPr id="1" xr6:uid="{00000000-0010-0000-290F-000001000000}" uniqueName="Survey_Environmental_Reports">
      <xmlPr mapId="1" xpath="/FinancialUpdate8609/FinancialUpdate8609_DevelopmentBudget/FinancialUpdate8609_Dev_Budget_Building10/FinancialUpdate8609_Dev_Budget_Building10_Total_Costs/Survey_Environmental_Reports" xmlDataType="string"/>
    </xmlCellPr>
  </singleXmlCell>
  <singleXmlCell id="2001" xr6:uid="{D9523C1E-7AC9-4B23-99CD-44141A9155D6}" r="AT28" connectionId="1">
    <xmlCellPr id="1" xr6:uid="{00000000-0010-0000-2B0F-000001000000}" uniqueName="Loan_Commitment_Fees">
      <xmlPr mapId="1" xpath="/FinancialUpdate8609/FinancialUpdate8609_DevelopmentBudget/FinancialUpdate8609_Dev_Budget_Building10/FinancialUpdate8609_Dev_Budget_Building10_Total_Costs/Loan_Commitment_Fees" xmlDataType="string"/>
    </xmlCellPr>
  </singleXmlCell>
  <singleXmlCell id="2002" xr6:uid="{A88AACC6-F281-4379-BD51-42B6B62CD839}" r="AT29" connectionId="1">
    <xmlCellPr id="1" xr6:uid="{00000000-0010-0000-2D0F-000001000000}" uniqueName="Relocation">
      <xmlPr mapId="1" xpath="/FinancialUpdate8609/FinancialUpdate8609_DevelopmentBudget/FinancialUpdate8609_Dev_Budget_Building10/FinancialUpdate8609_Dev_Budget_Building10_Total_Costs/Relocation" xmlDataType="string"/>
    </xmlCellPr>
  </singleXmlCell>
  <singleXmlCell id="2003" xr6:uid="{4290C09C-CC9B-43C0-B8C8-E8E6F1C806FF}" r="AT30" connectionId="1">
    <xmlCellPr id="1" xr6:uid="{00000000-0010-0000-2F0F-000001000000}" uniqueName="NPHDFC_Administration_Fee">
      <xmlPr mapId="1" xpath="/FinancialUpdate8609/FinancialUpdate8609_DevelopmentBudget/FinancialUpdate8609_Dev_Budget_Building10/FinancialUpdate8609_Dev_Budget_Building10_Total_Costs/NPHDFC_Administration_Fee" xmlDataType="string"/>
    </xmlCellPr>
  </singleXmlCell>
  <singleXmlCell id="2004" xr6:uid="{AF5305D2-CBFF-44F0-8BB8-3CD5ED57E467}" r="AT31" connectionId="1">
    <xmlCellPr id="1" xr6:uid="{00000000-0010-0000-310F-000001000000}" uniqueName="Project_Supervision">
      <xmlPr mapId="1" xpath="/FinancialUpdate8609/FinancialUpdate8609_DevelopmentBudget/FinancialUpdate8609_Dev_Budget_Building10/FinancialUpdate8609_Dev_Budget_Building10_Total_Costs/Project_Supervision" xmlDataType="string"/>
    </xmlCellPr>
  </singleXmlCell>
  <singleXmlCell id="2005" xr6:uid="{41DD4D7E-B919-45CC-AB0B-EA34EDBEDCF5}" r="AT32" connectionId="1">
    <xmlCellPr id="1" xr6:uid="{00000000-0010-0000-330F-000001000000}" uniqueName="Tax_Credit_Allocation_Fee">
      <xmlPr mapId="1" xpath="/FinancialUpdate8609/FinancialUpdate8609_DevelopmentBudget/FinancialUpdate8609_Dev_Budget_Building10/FinancialUpdate8609_Dev_Budget_Building10_Total_Costs/Tax_Credit_Allocation_Fee" xmlDataType="string"/>
    </xmlCellPr>
  </singleXmlCell>
  <singleXmlCell id="2006" xr6:uid="{6570B42D-EE13-49D1-B42C-B9A8DE7C8A86}" r="AT33" connectionId="1">
    <xmlCellPr id="1" xr6:uid="{00000000-0010-0000-350F-000001000000}" uniqueName="Bond_Fees_Cost_of_Issuance_Fee">
      <xmlPr mapId="1" xpath="/FinancialUpdate8609/FinancialUpdate8609_DevelopmentBudget/FinancialUpdate8609_Dev_Budget_Building10/FinancialUpdate8609_Dev_Budget_Building10_Total_Costs/Bond_Fees_Cost_of_Issuance_Fee" xmlDataType="string"/>
    </xmlCellPr>
  </singleXmlCell>
  <singleXmlCell id="2007" xr6:uid="{C7A501B6-3C9E-4A59-8014-B4C07F6EF1E6}" r="AT34" connectionId="1">
    <xmlCellPr id="1" xr6:uid="{00000000-0010-0000-370F-000001000000}" uniqueName="Letter_of_Credit_Fee">
      <xmlPr mapId="1" xpath="/FinancialUpdate8609/FinancialUpdate8609_DevelopmentBudget/FinancialUpdate8609_Dev_Budget_Building10/FinancialUpdate8609_Dev_Budget_Building10_Total_Costs/Letter_of_Credit_Fee" xmlDataType="string"/>
    </xmlCellPr>
  </singleXmlCell>
  <singleXmlCell id="2008" xr6:uid="{CC0211D1-4D69-4B56-8751-3AE9EDDC7F15}" r="AT35" connectionId="1">
    <xmlCellPr id="1" xr6:uid="{00000000-0010-0000-390F-000001000000}" uniqueName="Interest_Rate_Cap">
      <xmlPr mapId="1" xpath="/FinancialUpdate8609/FinancialUpdate8609_DevelopmentBudget/FinancialUpdate8609_Dev_Budget_Building10/FinancialUpdate8609_Dev_Budget_Building10_Total_Costs/Interest_Rate_Cap" xmlDataType="string"/>
    </xmlCellPr>
  </singleXmlCell>
  <singleXmlCell id="2009" xr6:uid="{DDE852DB-CEBF-4A9A-8BAE-ACB7A5210552}" r="AT36" connectionId="1">
    <xmlCellPr id="1" xr6:uid="{00000000-0010-0000-3B0F-000001000000}" uniqueName="Bank_Engineering_Fee">
      <xmlPr mapId="1" xpath="/FinancialUpdate8609/FinancialUpdate8609_DevelopmentBudget/FinancialUpdate8609_Dev_Budget_Building10/FinancialUpdate8609_Dev_Budget_Building10_Total_Costs/Bank_Engineering_Fee" xmlDataType="string"/>
    </xmlCellPr>
  </singleXmlCell>
  <singleXmlCell id="2010" xr6:uid="{1B4B46F3-D558-4FA0-BCB8-7B2A3413B81E}" r="AT37" connectionId="1">
    <xmlCellPr id="1" xr6:uid="{00000000-0010-0000-3D0F-000001000000}" uniqueName="NYS_Transfer_Tax">
      <xmlPr mapId="1" xpath="/FinancialUpdate8609/FinancialUpdate8609_DevelopmentBudget/FinancialUpdate8609_Dev_Budget_Building10/FinancialUpdate8609_Dev_Budget_Building10_Total_Costs/NYS_Transfer_Tax" xmlDataType="string"/>
    </xmlCellPr>
  </singleXmlCell>
  <singleXmlCell id="2011" xr6:uid="{70C9F79D-4579-4D53-9A3D-CDB1C159AFDF}" r="AT38" connectionId="1">
    <xmlCellPr id="1" xr6:uid="{00000000-0010-0000-3F0F-000001000000}" uniqueName="Soft_Cost_Other_Description1">
      <xmlPr mapId="1" xpath="/FinancialUpdate8609/FinancialUpdate8609_DevelopmentBudget/FinancialUpdate8609_Dev_Budget_Building10/FinancialUpdate8609_Dev_Budget_Building10_Total_Costs/Soft_Cost_Other_Description1" xmlDataType="string"/>
    </xmlCellPr>
  </singleXmlCell>
  <singleXmlCell id="2012" xr6:uid="{0641A5D1-6B24-46E2-9525-48E36497F9F2}" r="AT39" connectionId="1">
    <xmlCellPr id="1" xr6:uid="{00000000-0010-0000-410F-000001000000}" uniqueName="Soft_Cost_Other_Description2">
      <xmlPr mapId="1" xpath="/FinancialUpdate8609/FinancialUpdate8609_DevelopmentBudget/FinancialUpdate8609_Dev_Budget_Building10/FinancialUpdate8609_Dev_Budget_Building10_Total_Costs/Soft_Cost_Other_Description2" xmlDataType="string"/>
    </xmlCellPr>
  </singleXmlCell>
  <singleXmlCell id="2013" xr6:uid="{64DCD851-0EB8-43FE-AE00-35403F5559DE}" r="AT40" connectionId="1">
    <xmlCellPr id="1" xr6:uid="{00000000-0010-0000-430F-000001000000}" uniqueName="Soft_Cost_Other_Description3">
      <xmlPr mapId="1" xpath="/FinancialUpdate8609/FinancialUpdate8609_DevelopmentBudget/FinancialUpdate8609_Dev_Budget_Building10/FinancialUpdate8609_Dev_Budget_Building10_Total_Costs/Soft_Cost_Other_Description3" xmlDataType="string"/>
    </xmlCellPr>
  </singleXmlCell>
  <singleXmlCell id="2014" xr6:uid="{E83D3C6C-A79D-4789-A5D6-0CE5CA2BF219}" r="AT41" connectionId="1">
    <xmlCellPr id="1" xr6:uid="{00000000-0010-0000-450F-000001000000}" uniqueName="Soft_Cost_Other_Description4">
      <xmlPr mapId="1" xpath="/FinancialUpdate8609/FinancialUpdate8609_DevelopmentBudget/FinancialUpdate8609_Dev_Budget_Building10/FinancialUpdate8609_Dev_Budget_Building10_Total_Costs/Soft_Cost_Other_Description4" xmlDataType="string"/>
    </xmlCellPr>
  </singleXmlCell>
  <singleXmlCell id="2017" xr6:uid="{11574F69-0548-4592-A63B-180AE51FF12E}" r="AT44" connectionId="1">
    <xmlCellPr id="1" xr6:uid="{00000000-0010-0000-470F-000001000000}" uniqueName="Developer_Financing_or_Equity">
      <xmlPr mapId="1" xpath="/FinancialUpdate8609/FinancialUpdate8609_DevelopmentBudget/FinancialUpdate8609_Dev_Budget_Building10/FinancialUpdate8609_Dev_Budget_Building10_Total_Costs/Developer_Financing_or_Equity" xmlDataType="string"/>
    </xmlCellPr>
  </singleXmlCell>
  <singleXmlCell id="2018" xr6:uid="{89A8F830-D074-497E-BD45-B753C64CA707}" r="AT45" connectionId="1">
    <xmlCellPr id="1" xr6:uid="{00000000-0010-0000-490F-000001000000}" uniqueName="Deferred_Developer_Fee">
      <xmlPr mapId="1" xpath="/FinancialUpdate8609/FinancialUpdate8609_DevelopmentBudget/FinancialUpdate8609_Dev_Budget_Building10/FinancialUpdate8609_Dev_Budget_Building10_Total_Costs/Deferred_Developer_Fee" xmlDataType="string"/>
    </xmlCellPr>
  </singleXmlCell>
  <singleXmlCell id="2019" xr6:uid="{2B132210-6DB4-41AD-A8CA-8319AD66CF81}" r="AT48" connectionId="1">
    <xmlCellPr id="1" xr6:uid="{00000000-0010-0000-4B0F-000001000000}" uniqueName="Syndicator_Fee_and_Overhead">
      <xmlPr mapId="1" xpath="/FinancialUpdate8609/FinancialUpdate8609_DevelopmentBudget/FinancialUpdate8609_Dev_Budget_Building10/FinancialUpdate8609_Dev_Budget_Building10_Total_Costs/Syndicator_Fee_and_Overhead" xmlDataType="string"/>
    </xmlCellPr>
  </singleXmlCell>
  <singleXmlCell id="2020" xr6:uid="{1CC831F8-C952-4C72-8BB2-451B260CCCA5}" r="AT49" connectionId="1">
    <xmlCellPr id="1" xr6:uid="{00000000-0010-0000-4D0F-000001000000}" uniqueName="LP_Upper_Tier_Reserves">
      <xmlPr mapId="1" xpath="/FinancialUpdate8609/FinancialUpdate8609_DevelopmentBudget/FinancialUpdate8609_Dev_Budget_Building10/FinancialUpdate8609_Dev_Budget_Building10_Total_Costs/LP_Upper_Tier_Reserves" xmlDataType="string"/>
    </xmlCellPr>
  </singleXmlCell>
  <singleXmlCell id="2021" xr6:uid="{E521CB94-2408-46BD-9A60-75694EB36445}" r="AT50" connectionId="1">
    <xmlCellPr id="1" xr6:uid="{00000000-0010-0000-4F0F-000001000000}" uniqueName="Tax_Credit_Consultant">
      <xmlPr mapId="1" xpath="/FinancialUpdate8609/FinancialUpdate8609_DevelopmentBudget/FinancialUpdate8609_Dev_Budget_Building10/FinancialUpdate8609_Dev_Budget_Building10_Total_Costs/Tax_Credit_Consultant" xmlDataType="string"/>
    </xmlCellPr>
  </singleXmlCell>
  <singleXmlCell id="2022" xr6:uid="{7DFC6258-630B-4B06-9C64-361A968ABCC0}" r="AT51" connectionId="1">
    <xmlCellPr id="1" xr6:uid="{00000000-0010-0000-510F-000001000000}" uniqueName="Tax_Opinion">
      <xmlPr mapId="1" xpath="/FinancialUpdate8609/FinancialUpdate8609_DevelopmentBudget/FinancialUpdate8609_Dev_Budget_Building10/FinancialUpdate8609_Dev_Budget_Building10_Total_Costs/Tax_Opinion" xmlDataType="string"/>
    </xmlCellPr>
  </singleXmlCell>
  <singleXmlCell id="2023" xr6:uid="{A0DEEE4B-BF29-4AA8-8DA6-59AA71B9D42E}" r="AT52" connectionId="1">
    <xmlCellPr id="1" xr6:uid="{00000000-0010-0000-530F-000001000000}" uniqueName="Accounting_Cost_Certification">
      <xmlPr mapId="1" xpath="/FinancialUpdate8609/FinancialUpdate8609_DevelopmentBudget/FinancialUpdate8609_Dev_Budget_Building10/FinancialUpdate8609_Dev_Budget_Building10_Total_Costs/Accounting_Cost_Certification" xmlDataType="string"/>
    </xmlCellPr>
  </singleXmlCell>
  <singleXmlCell id="2024" xr6:uid="{19BE4065-2D73-42ED-8E21-2111A71B08AD}" r="AT53" connectionId="1">
    <xmlCellPr id="1" xr6:uid="{00000000-0010-0000-550F-000001000000}" uniqueName="Partnership_Management_Fee">
      <xmlPr mapId="1" xpath="/FinancialUpdate8609/FinancialUpdate8609_DevelopmentBudget/FinancialUpdate8609_Dev_Budget_Building10/FinancialUpdate8609_Dev_Budget_Building10_Total_Costs/Partnership_Management_Fee" xmlDataType="string"/>
    </xmlCellPr>
  </singleXmlCell>
  <singleXmlCell id="2025" xr6:uid="{30722A9D-7E75-4418-83D7-38285924FE5E}" r="AT54" connectionId="1">
    <xmlCellPr id="1" xr6:uid="{00000000-0010-0000-570F-000001000000}" uniqueName="Partnership_Publication">
      <xmlPr mapId="1" xpath="/FinancialUpdate8609/FinancialUpdate8609_DevelopmentBudget/FinancialUpdate8609_Dev_Budget_Building10/FinancialUpdate8609_Dev_Budget_Building10_Total_Costs/Partnership_Publication" xmlDataType="string"/>
    </xmlCellPr>
  </singleXmlCell>
  <singleXmlCell id="2026" xr6:uid="{67E26A12-7BC7-4D88-96AB-CC9047A47A40}" r="AT55" connectionId="1">
    <xmlCellPr id="1" xr6:uid="{00000000-0010-0000-590F-000001000000}" uniqueName="Bridge_Loan_Fees_and_Interest">
      <xmlPr mapId="1" xpath="/FinancialUpdate8609/FinancialUpdate8609_DevelopmentBudget/FinancialUpdate8609_Dev_Budget_Building10/FinancialUpdate8609_Dev_Budget_Building10_Total_Costs/Bridge_Loan_Fees_and_Interest" xmlDataType="string"/>
    </xmlCellPr>
  </singleXmlCell>
  <singleXmlCell id="2027" xr6:uid="{3665F9B3-1855-4580-BAD8-D5CBE35DED54}" r="AT56" connectionId="1">
    <xmlCellPr id="1" xr6:uid="{00000000-0010-0000-5B0F-000001000000}" uniqueName="Partnership_Organization_Legal">
      <xmlPr mapId="1" xpath="/FinancialUpdate8609/FinancialUpdate8609_DevelopmentBudget/FinancialUpdate8609_Dev_Budget_Building10/FinancialUpdate8609_Dev_Budget_Building10_Total_Costs/Partnership_Organization_Legal" xmlDataType="string"/>
    </xmlCellPr>
  </singleXmlCell>
  <singleXmlCell id="2028" xr6:uid="{4677F17D-2D78-4D66-9839-3BAEBB18EDF2}" r="AT57" connectionId="1">
    <xmlCellPr id="1" xr6:uid="{00000000-0010-0000-5D0F-000001000000}" uniqueName="Syndication_Expense_Other_Description1">
      <xmlPr mapId="1" xpath="/FinancialUpdate8609/FinancialUpdate8609_DevelopmentBudget/FinancialUpdate8609_Dev_Budget_Building10/FinancialUpdate8609_Dev_Budget_Building10_Total_Costs/Syndication_Expense_Other_Description1" xmlDataType="string"/>
    </xmlCellPr>
  </singleXmlCell>
  <singleXmlCell id="2029" xr6:uid="{A3600396-0F16-4027-8877-CA57C068E7BF}" r="AT60" connectionId="1">
    <xmlCellPr id="1" xr6:uid="{00000000-0010-0000-5F0F-000001000000}" uniqueName="Operating_Reserve">
      <xmlPr mapId="1" xpath="/FinancialUpdate8609/FinancialUpdate8609_DevelopmentBudget/FinancialUpdate8609_Dev_Budget_Building10/FinancialUpdate8609_Dev_Budget_Building10_Total_Costs/Operating_Reserve" xmlDataType="string"/>
    </xmlCellPr>
  </singleXmlCell>
  <singleXmlCell id="2030" xr6:uid="{88CF34C5-2CD2-4778-81DC-7EBA702692B8}" r="AT61" connectionId="1">
    <xmlCellPr id="1" xr6:uid="{00000000-0010-0000-610F-000001000000}" uniqueName="Social_Service_Reserves">
      <xmlPr mapId="1" xpath="/FinancialUpdate8609/FinancialUpdate8609_DevelopmentBudget/FinancialUpdate8609_Dev_Budget_Building10/FinancialUpdate8609_Dev_Budget_Building10_Total_Costs/Social_Service_Reserves" xmlDataType="string"/>
    </xmlCellPr>
  </singleXmlCell>
  <singleXmlCell id="2031" xr6:uid="{C4364478-AD95-4088-9661-FFFA4ACFD5FF}" r="AT62" connectionId="1">
    <xmlCellPr id="1" xr6:uid="{00000000-0010-0000-630F-000001000000}" uniqueName="Reserve_Other_Description1">
      <xmlPr mapId="1" xpath="/FinancialUpdate8609/FinancialUpdate8609_DevelopmentBudget/FinancialUpdate8609_Dev_Budget_Building10/FinancialUpdate8609_Dev_Budget_Building10_Total_Costs/Reserve_Other_Description1" xmlDataType="string"/>
    </xmlCellPr>
  </singleXmlCell>
  <singleXmlCell id="2032" xr6:uid="{EDF71855-B41D-4E1D-973E-E7ED8B2F9A6D}" r="AV1" connectionId="1">
    <xmlCellPr id="1" xr6:uid="{00000000-0010-0000-650F-000001000000}" uniqueName="ApplicationNumber">
      <xmlPr mapId="1" xpath="/FinancialUpdate8609/FinancialUpdate8609_DevelopmentBudget/FinancialUpdate8609_Dev_Budget_Building10/FinancialUpdate8609_Dev_Budget_Building10_Acquisition_Basis/ApplicationNumber" xmlDataType="string"/>
    </xmlCellPr>
  </singleXmlCell>
  <singleXmlCell id="2033" xr6:uid="{5819D9FF-4A43-4FA8-9050-D0A95A75A534}" r="AV2" connectionId="1">
    <xmlCellPr id="1" xr6:uid="{00000000-0010-0000-670F-000001000000}" uniqueName="BIN">
      <xmlPr mapId="1" xpath="/FinancialUpdate8609/FinancialUpdate8609_DevelopmentBudget/FinancialUpdate8609_Dev_Budget_Building10/FinancialUpdate8609_Dev_Budget_Building10_Acquisition_Basis/BIN" xmlDataType="string"/>
    </xmlCellPr>
  </singleXmlCell>
  <singleXmlCell id="2034" xr6:uid="{038893AD-0219-4ACF-92C6-9FB31BE90F06}" r="AU7" connectionId="1">
    <xmlCellPr id="1" xr6:uid="{00000000-0010-0000-690F-000001000000}" uniqueName="Land_Acquisition">
      <xmlPr mapId="1" xpath="/FinancialUpdate8609/FinancialUpdate8609_DevelopmentBudget/FinancialUpdate8609_Dev_Budget_Building10/FinancialUpdate8609_Dev_Budget_Building10_Acquisition_Basis/Land_Acquisition" xmlDataType="string"/>
    </xmlCellPr>
  </singleXmlCell>
  <singleXmlCell id="2035" xr6:uid="{018697EE-2B07-4026-BF72-ABF82F597EAE}" r="AU8" connectionId="1">
    <xmlCellPr id="1" xr6:uid="{00000000-0010-0000-6B0F-000001000000}" uniqueName="Building_Acquisition">
      <xmlPr mapId="1" xpath="/FinancialUpdate8609/FinancialUpdate8609_DevelopmentBudget/FinancialUpdate8609_Dev_Budget_Building10/FinancialUpdate8609_Dev_Budget_Building10_Acquisition_Basis/Building_Acquisition" xmlDataType="string"/>
    </xmlCellPr>
  </singleXmlCell>
  <singleXmlCell id="2036" xr6:uid="{7FD34B7A-5242-4B58-83D1-364665F499DF}" r="AU9" connectionId="1">
    <xmlCellPr id="1" xr6:uid="{00000000-0010-0000-6D0F-000001000000}" uniqueName="Contractor_Price">
      <xmlPr mapId="1" xpath="/FinancialUpdate8609/FinancialUpdate8609_DevelopmentBudget/FinancialUpdate8609_Dev_Budget_Building10/FinancialUpdate8609_Dev_Budget_Building10_Acquisition_Basis/Contractor_Price" xmlDataType="string"/>
    </xmlCellPr>
  </singleXmlCell>
  <singleXmlCell id="2037" xr6:uid="{A1862D04-EFE1-4721-B531-5268EFB9EDAD}" r="AU10" connectionId="1">
    <xmlCellPr id="1" xr6:uid="{00000000-0010-0000-6F0F-000001000000}" uniqueName="Furnishings">
      <xmlPr mapId="1" xpath="/FinancialUpdate8609/FinancialUpdate8609_DevelopmentBudget/FinancialUpdate8609_Dev_Budget_Building10/FinancialUpdate8609_Dev_Budget_Building10_Acquisition_Basis/Furnishings" xmlDataType="string"/>
    </xmlCellPr>
  </singleXmlCell>
  <singleXmlCell id="2038" xr6:uid="{0BDEF376-E9FA-4E19-96F1-C62F24025B9D}" r="AU11" connectionId="1">
    <xmlCellPr id="1" xr6:uid="{00000000-0010-0000-710F-000001000000}" uniqueName="Hard_Cost_Other_Description1">
      <xmlPr mapId="1" xpath="/FinancialUpdate8609/FinancialUpdate8609_DevelopmentBudget/FinancialUpdate8609_Dev_Budget_Building10/FinancialUpdate8609_Dev_Budget_Building10_Acquisition_Basis/Hard_Cost_Other_Description1" xmlDataType="string"/>
    </xmlCellPr>
  </singleXmlCell>
  <singleXmlCell id="2039" xr6:uid="{9F0D531A-E710-421D-B4E1-ACE95C715BAC}" r="AU14" connectionId="1">
    <xmlCellPr id="1" xr6:uid="{00000000-0010-0000-730F-000001000000}" uniqueName="Architect">
      <xmlPr mapId="1" xpath="/FinancialUpdate8609/FinancialUpdate8609_DevelopmentBudget/FinancialUpdate8609_Dev_Budget_Building10/FinancialUpdate8609_Dev_Budget_Building10_Acquisition_Basis/Architect" xmlDataType="string"/>
    </xmlCellPr>
  </singleXmlCell>
  <singleXmlCell id="2040" xr6:uid="{4F0BF65C-FB67-4C79-AE88-90D680F7BBA2}" r="AU15" connectionId="1">
    <xmlCellPr id="1" xr6:uid="{00000000-0010-0000-750F-000001000000}" uniqueName="Owners_Legal">
      <xmlPr mapId="1" xpath="/FinancialUpdate8609/FinancialUpdate8609_DevelopmentBudget/FinancialUpdate8609_Dev_Budget_Building10/FinancialUpdate8609_Dev_Budget_Building10_Acquisition_Basis/Owners_Legal" xmlDataType="string"/>
    </xmlCellPr>
  </singleXmlCell>
  <singleXmlCell id="2041" xr6:uid="{8A3B8E31-D21B-456A-BD0B-51FE1FC6AF8D}" r="AU16" connectionId="1">
    <xmlCellPr id="1" xr6:uid="{00000000-0010-0000-770F-000001000000}" uniqueName="Development_Consultant">
      <xmlPr mapId="1" xpath="/FinancialUpdate8609/FinancialUpdate8609_DevelopmentBudget/FinancialUpdate8609_Dev_Budget_Building10/FinancialUpdate8609_Dev_Budget_Building10_Acquisition_Basis/Development_Consultant" xmlDataType="string"/>
    </xmlCellPr>
  </singleXmlCell>
  <singleXmlCell id="2042" xr6:uid="{85DA699F-9880-4D1F-967E-C8E4122F658A}" r="AU17" connectionId="1">
    <xmlCellPr id="1" xr6:uid="{00000000-0010-0000-790F-000001000000}" uniqueName="J51_421a_421b_Filing_Fees">
      <xmlPr mapId="1" xpath="/FinancialUpdate8609/FinancialUpdate8609_DevelopmentBudget/FinancialUpdate8609_Dev_Budget_Building10/FinancialUpdate8609_Dev_Budget_Building10_Acquisition_Basis/J51_421a_421b_Filing_Fees" xmlDataType="string"/>
    </xmlCellPr>
  </singleXmlCell>
  <singleXmlCell id="2043" xr6:uid="{07D1C9F1-232C-4A4B-AFD0-A832E9FED46E}" r="AU18" connectionId="1">
    <xmlCellPr id="1" xr6:uid="{00000000-0010-0000-7B0F-000001000000}" uniqueName="Construction_Interest">
      <xmlPr mapId="1" xpath="/FinancialUpdate8609/FinancialUpdate8609_DevelopmentBudget/FinancialUpdate8609_Dev_Budget_Building10/FinancialUpdate8609_Dev_Budget_Building10_Acquisition_Basis/Construction_Interest" xmlDataType="string"/>
    </xmlCellPr>
  </singleXmlCell>
  <singleXmlCell id="2044" xr6:uid="{BC9B90BF-97B0-490A-8555-4C03A269A696}" r="AU19" connectionId="1">
    <xmlCellPr id="1" xr6:uid="{00000000-0010-0000-7D0F-000001000000}" uniqueName="Real_Estate_Taxes">
      <xmlPr mapId="1" xpath="/FinancialUpdate8609/FinancialUpdate8609_DevelopmentBudget/FinancialUpdate8609_Dev_Budget_Building10/FinancialUpdate8609_Dev_Budget_Building10_Acquisition_Basis/Real_Estate_Taxes" xmlDataType="string"/>
    </xmlCellPr>
  </singleXmlCell>
  <singleXmlCell id="2045" xr6:uid="{FA48451C-3878-40C4-954A-97EA3D096045}" r="AU20" connectionId="1">
    <xmlCellPr id="1" xr6:uid="{00000000-0010-0000-7F0F-000001000000}" uniqueName="Water_Sewer">
      <xmlPr mapId="1" xpath="/FinancialUpdate8609/FinancialUpdate8609_DevelopmentBudget/FinancialUpdate8609_Dev_Budget_Building10/FinancialUpdate8609_Dev_Budget_Building10_Acquisition_Basis/Water_Sewer" xmlDataType="string"/>
    </xmlCellPr>
  </singleXmlCell>
  <singleXmlCell id="2046" xr6:uid="{9F0ADECC-3E88-44DD-B87F-F437ED400FE0}" r="AU21" connectionId="1">
    <xmlCellPr id="1" xr6:uid="{00000000-0010-0000-810F-000001000000}" uniqueName="Title_Insurance">
      <xmlPr mapId="1" xpath="/FinancialUpdate8609/FinancialUpdate8609_DevelopmentBudget/FinancialUpdate8609_Dev_Budget_Building10/FinancialUpdate8609_Dev_Budget_Building10_Acquisition_Basis/Title_Insurance" xmlDataType="string"/>
    </xmlCellPr>
  </singleXmlCell>
  <singleXmlCell id="2047" xr6:uid="{3BA3D9FC-07A6-484B-A23A-C5AB134DBC77}" r="AU22" connectionId="1">
    <xmlCellPr id="1" xr6:uid="{00000000-0010-0000-830F-000001000000}" uniqueName="Constr_Insurance">
      <xmlPr mapId="1" xpath="/FinancialUpdate8609/FinancialUpdate8609_DevelopmentBudget/FinancialUpdate8609_Dev_Budget_Building10/FinancialUpdate8609_Dev_Budget_Building10_Acquisition_Basis/Constr_Insurance" xmlDataType="string"/>
    </xmlCellPr>
  </singleXmlCell>
  <singleXmlCell id="2048" xr6:uid="{73F3DD0B-1E74-4C8C-A18C-E0D9A774E58F}" r="AU23" connectionId="1">
    <xmlCellPr id="1" xr6:uid="{00000000-0010-0000-850F-000001000000}" uniqueName="License_Agreement_Insurance">
      <xmlPr mapId="1" xpath="/FinancialUpdate8609/FinancialUpdate8609_DevelopmentBudget/FinancialUpdate8609_Dev_Budget_Building10/FinancialUpdate8609_Dev_Budget_Building10_Acquisition_Basis/License_Agreement_Insurance" xmlDataType="string"/>
    </xmlCellPr>
  </singleXmlCell>
  <singleXmlCell id="2049" xr6:uid="{8781DBDD-D70F-4B93-9D95-7BCEFC4BF236}" r="AU24" connectionId="1">
    <xmlCellPr id="1" xr6:uid="{00000000-0010-0000-870F-000001000000}" uniqueName="Leasing_Marketing_Expense">
      <xmlPr mapId="1" xpath="/FinancialUpdate8609/FinancialUpdate8609_DevelopmentBudget/FinancialUpdate8609_Dev_Budget_Building10/FinancialUpdate8609_Dev_Budget_Building10_Acquisition_Basis/Leasing_Marketing_Expense" xmlDataType="string"/>
    </xmlCellPr>
  </singleXmlCell>
  <singleXmlCell id="2050" xr6:uid="{0D8C1CE1-6323-4004-AE65-4630811DE021}" r="AU25" connectionId="1">
    <xmlCellPr id="1" xr6:uid="{00000000-0010-0000-890F-000001000000}" uniqueName="Lease_Up_Period_Expense">
      <xmlPr mapId="1" xpath="/FinancialUpdate8609/FinancialUpdate8609_DevelopmentBudget/FinancialUpdate8609_Dev_Budget_Building10/FinancialUpdate8609_Dev_Budget_Building10_Acquisition_Basis/Lease_Up_Period_Expense" xmlDataType="string"/>
    </xmlCellPr>
  </singleXmlCell>
  <singleXmlCell id="2051" xr6:uid="{346C47F3-DD34-4C3B-A3F0-C3D9227FE2A8}" r="AU26" connectionId="1">
    <xmlCellPr id="1" xr6:uid="{00000000-0010-0000-8B0F-000001000000}" uniqueName="Working_Capital">
      <xmlPr mapId="1" xpath="/FinancialUpdate8609/FinancialUpdate8609_DevelopmentBudget/FinancialUpdate8609_Dev_Budget_Building10/FinancialUpdate8609_Dev_Budget_Building10_Acquisition_Basis/Working_Capital" xmlDataType="string"/>
    </xmlCellPr>
  </singleXmlCell>
  <singleXmlCell id="2052" xr6:uid="{80175840-AA55-4DAB-AD3B-C9C5224888BE}" r="AU27" connectionId="1">
    <xmlCellPr id="1" xr6:uid="{00000000-0010-0000-8D0F-000001000000}" uniqueName="Survey_Environmental_Reports">
      <xmlPr mapId="1" xpath="/FinancialUpdate8609/FinancialUpdate8609_DevelopmentBudget/FinancialUpdate8609_Dev_Budget_Building10/FinancialUpdate8609_Dev_Budget_Building10_Acquisition_Basis/Survey_Environmental_Reports" xmlDataType="string"/>
    </xmlCellPr>
  </singleXmlCell>
  <singleXmlCell id="2053" xr6:uid="{667FB8E4-40FE-4A73-A837-BF12C55378F6}" r="AU28" connectionId="1">
    <xmlCellPr id="1" xr6:uid="{00000000-0010-0000-8F0F-000001000000}" uniqueName="Loan_Commitment_Fees">
      <xmlPr mapId="1" xpath="/FinancialUpdate8609/FinancialUpdate8609_DevelopmentBudget/FinancialUpdate8609_Dev_Budget_Building10/FinancialUpdate8609_Dev_Budget_Building10_Acquisition_Basis/Loan_Commitment_Fees" xmlDataType="string"/>
    </xmlCellPr>
  </singleXmlCell>
  <singleXmlCell id="2054" xr6:uid="{38FEF6C7-3316-4397-86FC-CD38E770F6B0}" r="AU29" connectionId="1">
    <xmlCellPr id="1" xr6:uid="{00000000-0010-0000-910F-000001000000}" uniqueName="Relocation">
      <xmlPr mapId="1" xpath="/FinancialUpdate8609/FinancialUpdate8609_DevelopmentBudget/FinancialUpdate8609_Dev_Budget_Building10/FinancialUpdate8609_Dev_Budget_Building10_Acquisition_Basis/Relocation" xmlDataType="string"/>
    </xmlCellPr>
  </singleXmlCell>
  <singleXmlCell id="2055" xr6:uid="{869BC135-105B-4EE4-A6C3-DA79135E6E52}" r="AU30" connectionId="1">
    <xmlCellPr id="1" xr6:uid="{00000000-0010-0000-930F-000001000000}" uniqueName="NPHDFC_Administration_Fee">
      <xmlPr mapId="1" xpath="/FinancialUpdate8609/FinancialUpdate8609_DevelopmentBudget/FinancialUpdate8609_Dev_Budget_Building10/FinancialUpdate8609_Dev_Budget_Building10_Acquisition_Basis/NPHDFC_Administration_Fee" xmlDataType="string"/>
    </xmlCellPr>
  </singleXmlCell>
  <singleXmlCell id="2056" xr6:uid="{6E5936D4-E082-4596-A4E8-B0B1B006CA96}" r="AU31" connectionId="1">
    <xmlCellPr id="1" xr6:uid="{00000000-0010-0000-950F-000001000000}" uniqueName="Project_Supervision">
      <xmlPr mapId="1" xpath="/FinancialUpdate8609/FinancialUpdate8609_DevelopmentBudget/FinancialUpdate8609_Dev_Budget_Building10/FinancialUpdate8609_Dev_Budget_Building10_Acquisition_Basis/Project_Supervision" xmlDataType="string"/>
    </xmlCellPr>
  </singleXmlCell>
  <singleXmlCell id="2057" xr6:uid="{CE662307-5F36-4184-9E58-F65126DEA94E}" r="AU32" connectionId="1">
    <xmlCellPr id="1" xr6:uid="{00000000-0010-0000-970F-000001000000}" uniqueName="Tax_Credit_Allocation_Fee">
      <xmlPr mapId="1" xpath="/FinancialUpdate8609/FinancialUpdate8609_DevelopmentBudget/FinancialUpdate8609_Dev_Budget_Building10/FinancialUpdate8609_Dev_Budget_Building10_Acquisition_Basis/Tax_Credit_Allocation_Fee" xmlDataType="string"/>
    </xmlCellPr>
  </singleXmlCell>
  <singleXmlCell id="2058" xr6:uid="{F25D85C2-CBBA-458B-8271-2820E5576BAC}" r="AU33" connectionId="1">
    <xmlCellPr id="1" xr6:uid="{00000000-0010-0000-990F-000001000000}" uniqueName="Bond_Fees_Cost_of_Issuance_Fee">
      <xmlPr mapId="1" xpath="/FinancialUpdate8609/FinancialUpdate8609_DevelopmentBudget/FinancialUpdate8609_Dev_Budget_Building10/FinancialUpdate8609_Dev_Budget_Building10_Acquisition_Basis/Bond_Fees_Cost_of_Issuance_Fee" xmlDataType="string"/>
    </xmlCellPr>
  </singleXmlCell>
  <singleXmlCell id="2059" xr6:uid="{5531445D-6938-44C5-98D9-F3EEFD8D38C5}" r="AU34" connectionId="1">
    <xmlCellPr id="1" xr6:uid="{00000000-0010-0000-9B0F-000001000000}" uniqueName="Letter_of_Credit_Fee">
      <xmlPr mapId="1" xpath="/FinancialUpdate8609/FinancialUpdate8609_DevelopmentBudget/FinancialUpdate8609_Dev_Budget_Building10/FinancialUpdate8609_Dev_Budget_Building10_Acquisition_Basis/Letter_of_Credit_Fee" xmlDataType="string"/>
    </xmlCellPr>
  </singleXmlCell>
  <singleXmlCell id="2060" xr6:uid="{4902BAB0-A8E4-4F59-B09F-BDE3D549B870}" r="AU35" connectionId="1">
    <xmlCellPr id="1" xr6:uid="{00000000-0010-0000-9D0F-000001000000}" uniqueName="Interest_Rate_Cap">
      <xmlPr mapId="1" xpath="/FinancialUpdate8609/FinancialUpdate8609_DevelopmentBudget/FinancialUpdate8609_Dev_Budget_Building10/FinancialUpdate8609_Dev_Budget_Building10_Acquisition_Basis/Interest_Rate_Cap" xmlDataType="string"/>
    </xmlCellPr>
  </singleXmlCell>
  <singleXmlCell id="2061" xr6:uid="{B2FACAC8-2271-43E2-B9A2-D46F6B8826B7}" r="AU36" connectionId="1">
    <xmlCellPr id="1" xr6:uid="{00000000-0010-0000-9F0F-000001000000}" uniqueName="Bank_Engineering_Fee">
      <xmlPr mapId="1" xpath="/FinancialUpdate8609/FinancialUpdate8609_DevelopmentBudget/FinancialUpdate8609_Dev_Budget_Building10/FinancialUpdate8609_Dev_Budget_Building10_Acquisition_Basis/Bank_Engineering_Fee" xmlDataType="string"/>
    </xmlCellPr>
  </singleXmlCell>
  <singleXmlCell id="2062" xr6:uid="{4990488C-F65C-41EE-BE44-F3918899AF36}" r="AU37" connectionId="1">
    <xmlCellPr id="1" xr6:uid="{00000000-0010-0000-A10F-000001000000}" uniqueName="NYS_Transfer_Tax">
      <xmlPr mapId="1" xpath="/FinancialUpdate8609/FinancialUpdate8609_DevelopmentBudget/FinancialUpdate8609_Dev_Budget_Building10/FinancialUpdate8609_Dev_Budget_Building10_Acquisition_Basis/NYS_Transfer_Tax" xmlDataType="string"/>
    </xmlCellPr>
  </singleXmlCell>
  <singleXmlCell id="2063" xr6:uid="{5C0ED4C1-588A-462A-A1C3-E25BE260BE07}" r="AU38" connectionId="1">
    <xmlCellPr id="1" xr6:uid="{00000000-0010-0000-A30F-000001000000}" uniqueName="Soft_Cost_Other_Description1">
      <xmlPr mapId="1" xpath="/FinancialUpdate8609/FinancialUpdate8609_DevelopmentBudget/FinancialUpdate8609_Dev_Budget_Building10/FinancialUpdate8609_Dev_Budget_Building10_Acquisition_Basis/Soft_Cost_Other_Description1" xmlDataType="string"/>
    </xmlCellPr>
  </singleXmlCell>
  <singleXmlCell id="2064" xr6:uid="{279364A5-BA4B-46FE-B491-0A329BA9A043}" r="AU39" connectionId="1">
    <xmlCellPr id="1" xr6:uid="{00000000-0010-0000-A50F-000001000000}" uniqueName="Soft_Cost_Other_Description2">
      <xmlPr mapId="1" xpath="/FinancialUpdate8609/FinancialUpdate8609_DevelopmentBudget/FinancialUpdate8609_Dev_Budget_Building10/FinancialUpdate8609_Dev_Budget_Building10_Acquisition_Basis/Soft_Cost_Other_Description2" xmlDataType="string"/>
    </xmlCellPr>
  </singleXmlCell>
  <singleXmlCell id="2065" xr6:uid="{E3EF2D2E-CABD-45BC-B10F-AF9CBBEB4CC9}" r="AU40" connectionId="1">
    <xmlCellPr id="1" xr6:uid="{00000000-0010-0000-A70F-000001000000}" uniqueName="Soft_Cost_Other_Description3">
      <xmlPr mapId="1" xpath="/FinancialUpdate8609/FinancialUpdate8609_DevelopmentBudget/FinancialUpdate8609_Dev_Budget_Building10/FinancialUpdate8609_Dev_Budget_Building10_Acquisition_Basis/Soft_Cost_Other_Description3" xmlDataType="string"/>
    </xmlCellPr>
  </singleXmlCell>
  <singleXmlCell id="2066" xr6:uid="{A5E618B5-20A7-43A9-9DA1-413AB40200EF}" r="AU41" connectionId="1">
    <xmlCellPr id="1" xr6:uid="{00000000-0010-0000-A90F-000001000000}" uniqueName="Soft_Cost_Other_Description4">
      <xmlPr mapId="1" xpath="/FinancialUpdate8609/FinancialUpdate8609_DevelopmentBudget/FinancialUpdate8609_Dev_Budget_Building10/FinancialUpdate8609_Dev_Budget_Building10_Acquisition_Basis/Soft_Cost_Other_Description4" xmlDataType="string"/>
    </xmlCellPr>
  </singleXmlCell>
  <singleXmlCell id="2067" xr6:uid="{D91CF2FC-7AF6-456B-92C6-25DE9E1E501E}" r="AU44" connectionId="1">
    <xmlCellPr id="1" xr6:uid="{00000000-0010-0000-AB0F-000001000000}" uniqueName="Developer_Financing_or_Equity">
      <xmlPr mapId="1" xpath="/FinancialUpdate8609/FinancialUpdate8609_DevelopmentBudget/FinancialUpdate8609_Dev_Budget_Building10/FinancialUpdate8609_Dev_Budget_Building10_Acquisition_Basis/Developer_Financing_or_Equity" xmlDataType="string"/>
    </xmlCellPr>
  </singleXmlCell>
  <singleXmlCell id="2068" xr6:uid="{6C0385F0-8D87-4A32-ABE5-8477995568A4}" r="AU45" connectionId="1">
    <xmlCellPr id="1" xr6:uid="{00000000-0010-0000-AD0F-000001000000}" uniqueName="Deferred_Developer_Fee">
      <xmlPr mapId="1" xpath="/FinancialUpdate8609/FinancialUpdate8609_DevelopmentBudget/FinancialUpdate8609_Dev_Budget_Building10/FinancialUpdate8609_Dev_Budget_Building10_Acquisition_Basis/Deferred_Developer_Fee" xmlDataType="string"/>
    </xmlCellPr>
  </singleXmlCell>
  <singleXmlCell id="2069" xr6:uid="{AB9AFD62-7CD1-47F8-A410-D1C1AD97C4F7}" r="AU48" connectionId="1">
    <xmlCellPr id="1" xr6:uid="{00000000-0010-0000-AF0F-000001000000}" uniqueName="Syndicator_Fee_and_Overhead">
      <xmlPr mapId="1" xpath="/FinancialUpdate8609/FinancialUpdate8609_DevelopmentBudget/FinancialUpdate8609_Dev_Budget_Building10/FinancialUpdate8609_Dev_Budget_Building10_Acquisition_Basis/Syndicator_Fee_and_Overhead" xmlDataType="string"/>
    </xmlCellPr>
  </singleXmlCell>
  <singleXmlCell id="2070" xr6:uid="{2A2E0C6B-78FE-4CF5-B89C-39BB563231B9}" r="AU49" connectionId="1">
    <xmlCellPr id="1" xr6:uid="{00000000-0010-0000-B10F-000001000000}" uniqueName="LP_Upper_Tier_Reserves">
      <xmlPr mapId="1" xpath="/FinancialUpdate8609/FinancialUpdate8609_DevelopmentBudget/FinancialUpdate8609_Dev_Budget_Building10/FinancialUpdate8609_Dev_Budget_Building10_Acquisition_Basis/LP_Upper_Tier_Reserves" xmlDataType="string"/>
    </xmlCellPr>
  </singleXmlCell>
  <singleXmlCell id="2071" xr6:uid="{B1451ABB-670B-44DD-86A0-74FBAAAB3EB6}" r="AU50" connectionId="1">
    <xmlCellPr id="1" xr6:uid="{00000000-0010-0000-B30F-000001000000}" uniqueName="Tax_Credit_Consultant">
      <xmlPr mapId="1" xpath="/FinancialUpdate8609/FinancialUpdate8609_DevelopmentBudget/FinancialUpdate8609_Dev_Budget_Building10/FinancialUpdate8609_Dev_Budget_Building10_Acquisition_Basis/Tax_Credit_Consultant" xmlDataType="string"/>
    </xmlCellPr>
  </singleXmlCell>
  <singleXmlCell id="2072" xr6:uid="{584834EB-BBB5-4545-B44C-99B5BEE296FF}" r="AU51" connectionId="1">
    <xmlCellPr id="1" xr6:uid="{00000000-0010-0000-B50F-000001000000}" uniqueName="Tax_Opinion">
      <xmlPr mapId="1" xpath="/FinancialUpdate8609/FinancialUpdate8609_DevelopmentBudget/FinancialUpdate8609_Dev_Budget_Building10/FinancialUpdate8609_Dev_Budget_Building10_Acquisition_Basis/Tax_Opinion" xmlDataType="string"/>
    </xmlCellPr>
  </singleXmlCell>
  <singleXmlCell id="2073" xr6:uid="{975FA141-889E-4A94-A2B6-AC17082B019B}" r="AU52" connectionId="1">
    <xmlCellPr id="1" xr6:uid="{00000000-0010-0000-B70F-000001000000}" uniqueName="Accounting_Cost_Certification">
      <xmlPr mapId="1" xpath="/FinancialUpdate8609/FinancialUpdate8609_DevelopmentBudget/FinancialUpdate8609_Dev_Budget_Building10/FinancialUpdate8609_Dev_Budget_Building10_Acquisition_Basis/Accounting_Cost_Certification" xmlDataType="string"/>
    </xmlCellPr>
  </singleXmlCell>
  <singleXmlCell id="2074" xr6:uid="{79D3F078-B197-45F4-ACC8-13F0534A2CA3}" r="AU53" connectionId="1">
    <xmlCellPr id="1" xr6:uid="{00000000-0010-0000-B90F-000001000000}" uniqueName="Partnership_Management_Fee">
      <xmlPr mapId="1" xpath="/FinancialUpdate8609/FinancialUpdate8609_DevelopmentBudget/FinancialUpdate8609_Dev_Budget_Building10/FinancialUpdate8609_Dev_Budget_Building10_Acquisition_Basis/Partnership_Management_Fee" xmlDataType="string"/>
    </xmlCellPr>
  </singleXmlCell>
  <singleXmlCell id="2075" xr6:uid="{8D8D5209-3F4E-4AEA-A70C-62A224DF720F}" r="AU54" connectionId="1">
    <xmlCellPr id="1" xr6:uid="{00000000-0010-0000-BB0F-000001000000}" uniqueName="Partnership_Publication">
      <xmlPr mapId="1" xpath="/FinancialUpdate8609/FinancialUpdate8609_DevelopmentBudget/FinancialUpdate8609_Dev_Budget_Building10/FinancialUpdate8609_Dev_Budget_Building10_Acquisition_Basis/Partnership_Publication" xmlDataType="string"/>
    </xmlCellPr>
  </singleXmlCell>
  <singleXmlCell id="2076" xr6:uid="{F2D93F84-286F-4E0C-A430-A0DA561A594C}" r="AU55" connectionId="1">
    <xmlCellPr id="1" xr6:uid="{00000000-0010-0000-BD0F-000001000000}" uniqueName="Bridge_Loan_Fees_and_Interest">
      <xmlPr mapId="1" xpath="/FinancialUpdate8609/FinancialUpdate8609_DevelopmentBudget/FinancialUpdate8609_Dev_Budget_Building10/FinancialUpdate8609_Dev_Budget_Building10_Acquisition_Basis/Bridge_Loan_Fees_and_Interest" xmlDataType="string"/>
    </xmlCellPr>
  </singleXmlCell>
  <singleXmlCell id="2077" xr6:uid="{EF88F517-4E63-42FA-BADF-7D3D691D85C8}" r="AU56" connectionId="1">
    <xmlCellPr id="1" xr6:uid="{00000000-0010-0000-BF0F-000001000000}" uniqueName="Partnership_Organization_Legal">
      <xmlPr mapId="1" xpath="/FinancialUpdate8609/FinancialUpdate8609_DevelopmentBudget/FinancialUpdate8609_Dev_Budget_Building10/FinancialUpdate8609_Dev_Budget_Building10_Acquisition_Basis/Partnership_Organization_Legal" xmlDataType="string"/>
    </xmlCellPr>
  </singleXmlCell>
  <singleXmlCell id="2078" xr6:uid="{081D409A-2165-431D-BD32-21335CDF3E1C}" r="AU57" connectionId="1">
    <xmlCellPr id="1" xr6:uid="{00000000-0010-0000-C10F-000001000000}" uniqueName="Syndication_Expense_Other_Description1">
      <xmlPr mapId="1" xpath="/FinancialUpdate8609/FinancialUpdate8609_DevelopmentBudget/FinancialUpdate8609_Dev_Budget_Building10/FinancialUpdate8609_Dev_Budget_Building10_Acquisition_Basis/Syndication_Expense_Other_Description1" xmlDataType="string"/>
    </xmlCellPr>
  </singleXmlCell>
  <singleXmlCell id="2079" xr6:uid="{2551F395-A9C0-4987-A3E8-22497E963273}" r="AU60" connectionId="1">
    <xmlCellPr id="1" xr6:uid="{00000000-0010-0000-C30F-000001000000}" uniqueName="Operating_Reserve">
      <xmlPr mapId="1" xpath="/FinancialUpdate8609/FinancialUpdate8609_DevelopmentBudget/FinancialUpdate8609_Dev_Budget_Building10/FinancialUpdate8609_Dev_Budget_Building10_Acquisition_Basis/Operating_Reserve" xmlDataType="string"/>
    </xmlCellPr>
  </singleXmlCell>
  <singleXmlCell id="2080" xr6:uid="{C30BF50F-7CCB-4761-A24B-49A0469F0C32}" r="AU61" connectionId="1">
    <xmlCellPr id="1" xr6:uid="{00000000-0010-0000-C50F-000001000000}" uniqueName="Social_Service_Reserves">
      <xmlPr mapId="1" xpath="/FinancialUpdate8609/FinancialUpdate8609_DevelopmentBudget/FinancialUpdate8609_Dev_Budget_Building10/FinancialUpdate8609_Dev_Budget_Building10_Acquisition_Basis/Social_Service_Reserves" xmlDataType="string"/>
    </xmlCellPr>
  </singleXmlCell>
  <singleXmlCell id="2081" xr6:uid="{15927F54-48BC-416F-AFAD-B839BEB3F846}" r="AU62" connectionId="1">
    <xmlCellPr id="1" xr6:uid="{00000000-0010-0000-C70F-000001000000}" uniqueName="Reserve_Other_Description1">
      <xmlPr mapId="1" xpath="/FinancialUpdate8609/FinancialUpdate8609_DevelopmentBudget/FinancialUpdate8609_Dev_Budget_Building10/FinancialUpdate8609_Dev_Budget_Building10_Acquisition_Basis/Reserve_Other_Description1" xmlDataType="string"/>
    </xmlCellPr>
  </singleXmlCell>
  <singleXmlCell id="2082" xr6:uid="{9F97A061-D7DF-4EF8-98C7-AD55DE7E289D}" r="AW1" connectionId="1">
    <xmlCellPr id="1" xr6:uid="{00000000-0010-0000-C90F-000001000000}" uniqueName="ApplicationNumber">
      <xmlPr mapId="1" xpath="/FinancialUpdate8609/FinancialUpdate8609_DevelopmentBudget/FinancialUpdate8609_Dev_Budget_Building10/FinancialUpdate8609_Dev_Budget_Building10_Rehab_Basis/ApplicationNumber" xmlDataType="string"/>
    </xmlCellPr>
  </singleXmlCell>
  <singleXmlCell id="2083" xr6:uid="{D8B78558-A4EA-4C6D-9705-53D8C363798B}" r="AW2" connectionId="1">
    <xmlCellPr id="1" xr6:uid="{00000000-0010-0000-CB0F-000001000000}" uniqueName="BIN">
      <xmlPr mapId="1" xpath="/FinancialUpdate8609/FinancialUpdate8609_DevelopmentBudget/FinancialUpdate8609_Dev_Budget_Building10/FinancialUpdate8609_Dev_Budget_Building10_Rehab_Basis/BIN" xmlDataType="string"/>
    </xmlCellPr>
  </singleXmlCell>
  <singleXmlCell id="2084" xr6:uid="{E1DAD685-A22A-4A2B-A0E2-4C92349D6BD5}" r="AV7" connectionId="1">
    <xmlCellPr id="1" xr6:uid="{00000000-0010-0000-CD0F-000001000000}" uniqueName="Land_Acquisition">
      <xmlPr mapId="1" xpath="/FinancialUpdate8609/FinancialUpdate8609_DevelopmentBudget/FinancialUpdate8609_Dev_Budget_Building10/FinancialUpdate8609_Dev_Budget_Building10_Rehab_Basis/Land_Acquisition" xmlDataType="string"/>
    </xmlCellPr>
  </singleXmlCell>
  <singleXmlCell id="2085" xr6:uid="{E4B68E34-1426-4717-8A24-77E9A12A8166}" r="AV8" connectionId="1">
    <xmlCellPr id="1" xr6:uid="{00000000-0010-0000-CF0F-000001000000}" uniqueName="Building_Acquisition">
      <xmlPr mapId="1" xpath="/FinancialUpdate8609/FinancialUpdate8609_DevelopmentBudget/FinancialUpdate8609_Dev_Budget_Building10/FinancialUpdate8609_Dev_Budget_Building10_Rehab_Basis/Building_Acquisition" xmlDataType="string"/>
    </xmlCellPr>
  </singleXmlCell>
  <singleXmlCell id="2086" xr6:uid="{7C492753-DB43-4C74-9248-8877D6086ADD}" r="AV9" connectionId="1">
    <xmlCellPr id="1" xr6:uid="{00000000-0010-0000-D10F-000001000000}" uniqueName="Contractor_Price">
      <xmlPr mapId="1" xpath="/FinancialUpdate8609/FinancialUpdate8609_DevelopmentBudget/FinancialUpdate8609_Dev_Budget_Building10/FinancialUpdate8609_Dev_Budget_Building10_Rehab_Basis/Contractor_Price" xmlDataType="string"/>
    </xmlCellPr>
  </singleXmlCell>
  <singleXmlCell id="2087" xr6:uid="{64F491BE-A093-443A-957E-C80E101DCC58}" r="AV10" connectionId="1">
    <xmlCellPr id="1" xr6:uid="{00000000-0010-0000-D30F-000001000000}" uniqueName="Furnishings">
      <xmlPr mapId="1" xpath="/FinancialUpdate8609/FinancialUpdate8609_DevelopmentBudget/FinancialUpdate8609_Dev_Budget_Building10/FinancialUpdate8609_Dev_Budget_Building10_Rehab_Basis/Furnishings" xmlDataType="string"/>
    </xmlCellPr>
  </singleXmlCell>
  <singleXmlCell id="2088" xr6:uid="{DB74CCE2-EE58-4257-A37F-274B55DA80A9}" r="AV11" connectionId="1">
    <xmlCellPr id="1" xr6:uid="{00000000-0010-0000-D50F-000001000000}" uniqueName="Hard_Cost_Other_Description1">
      <xmlPr mapId="1" xpath="/FinancialUpdate8609/FinancialUpdate8609_DevelopmentBudget/FinancialUpdate8609_Dev_Budget_Building10/FinancialUpdate8609_Dev_Budget_Building10_Rehab_Basis/Hard_Cost_Other_Description1" xmlDataType="string"/>
    </xmlCellPr>
  </singleXmlCell>
  <singleXmlCell id="2089" xr6:uid="{C9D7BA3F-ACA5-4AB0-8086-16E14182C0AB}" r="AV14" connectionId="1">
    <xmlCellPr id="1" xr6:uid="{00000000-0010-0000-D70F-000001000000}" uniqueName="Architect">
      <xmlPr mapId="1" xpath="/FinancialUpdate8609/FinancialUpdate8609_DevelopmentBudget/FinancialUpdate8609_Dev_Budget_Building10/FinancialUpdate8609_Dev_Budget_Building10_Rehab_Basis/Architect" xmlDataType="string"/>
    </xmlCellPr>
  </singleXmlCell>
  <singleXmlCell id="2090" xr6:uid="{1D5F1262-EADE-477E-9647-D228BCF0C5A5}" r="AV15" connectionId="1">
    <xmlCellPr id="1" xr6:uid="{00000000-0010-0000-D90F-000001000000}" uniqueName="Owners_Legal">
      <xmlPr mapId="1" xpath="/FinancialUpdate8609/FinancialUpdate8609_DevelopmentBudget/FinancialUpdate8609_Dev_Budget_Building10/FinancialUpdate8609_Dev_Budget_Building10_Rehab_Basis/Owners_Legal" xmlDataType="string"/>
    </xmlCellPr>
  </singleXmlCell>
  <singleXmlCell id="2091" xr6:uid="{C88F4DE5-0429-4153-A15C-20EBF2D140C0}" r="AV16" connectionId="1">
    <xmlCellPr id="1" xr6:uid="{00000000-0010-0000-DB0F-000001000000}" uniqueName="Development_Consultant">
      <xmlPr mapId="1" xpath="/FinancialUpdate8609/FinancialUpdate8609_DevelopmentBudget/FinancialUpdate8609_Dev_Budget_Building10/FinancialUpdate8609_Dev_Budget_Building10_Rehab_Basis/Development_Consultant" xmlDataType="string"/>
    </xmlCellPr>
  </singleXmlCell>
  <singleXmlCell id="2092" xr6:uid="{84BFAC30-6B09-4BF3-AFD6-785F7487763F}" r="AV17" connectionId="1">
    <xmlCellPr id="1" xr6:uid="{00000000-0010-0000-DD0F-000001000000}" uniqueName="J51_421a_421b_Filing_Fees">
      <xmlPr mapId="1" xpath="/FinancialUpdate8609/FinancialUpdate8609_DevelopmentBudget/FinancialUpdate8609_Dev_Budget_Building10/FinancialUpdate8609_Dev_Budget_Building10_Rehab_Basis/J51_421a_421b_Filing_Fees" xmlDataType="string"/>
    </xmlCellPr>
  </singleXmlCell>
  <singleXmlCell id="2093" xr6:uid="{AF88F2A9-FBA0-48C3-876E-C77AB228BA5E}" r="AV18" connectionId="1">
    <xmlCellPr id="1" xr6:uid="{00000000-0010-0000-DF0F-000001000000}" uniqueName="Construction_Interest">
      <xmlPr mapId="1" xpath="/FinancialUpdate8609/FinancialUpdate8609_DevelopmentBudget/FinancialUpdate8609_Dev_Budget_Building10/FinancialUpdate8609_Dev_Budget_Building10_Rehab_Basis/Construction_Interest" xmlDataType="string"/>
    </xmlCellPr>
  </singleXmlCell>
  <singleXmlCell id="2094" xr6:uid="{E175231A-D5A0-4004-B6C2-19A120944D0F}" r="AV19" connectionId="1">
    <xmlCellPr id="1" xr6:uid="{00000000-0010-0000-E10F-000001000000}" uniqueName="Real_Estate_Taxes">
      <xmlPr mapId="1" xpath="/FinancialUpdate8609/FinancialUpdate8609_DevelopmentBudget/FinancialUpdate8609_Dev_Budget_Building10/FinancialUpdate8609_Dev_Budget_Building10_Rehab_Basis/Real_Estate_Taxes" xmlDataType="string"/>
    </xmlCellPr>
  </singleXmlCell>
  <singleXmlCell id="2095" xr6:uid="{3BF5375E-35C0-463C-A6CD-216C1BE9C6B7}" r="AV20" connectionId="1">
    <xmlCellPr id="1" xr6:uid="{00000000-0010-0000-E30F-000001000000}" uniqueName="Water_Sewer">
      <xmlPr mapId="1" xpath="/FinancialUpdate8609/FinancialUpdate8609_DevelopmentBudget/FinancialUpdate8609_Dev_Budget_Building10/FinancialUpdate8609_Dev_Budget_Building10_Rehab_Basis/Water_Sewer" xmlDataType="string"/>
    </xmlCellPr>
  </singleXmlCell>
  <singleXmlCell id="2096" xr6:uid="{4FC5092D-0E29-4957-B6CD-3AD7FCE89784}" r="AV21" connectionId="1">
    <xmlCellPr id="1" xr6:uid="{00000000-0010-0000-E50F-000001000000}" uniqueName="Title_Insurance">
      <xmlPr mapId="1" xpath="/FinancialUpdate8609/FinancialUpdate8609_DevelopmentBudget/FinancialUpdate8609_Dev_Budget_Building10/FinancialUpdate8609_Dev_Budget_Building10_Rehab_Basis/Title_Insurance" xmlDataType="string"/>
    </xmlCellPr>
  </singleXmlCell>
  <singleXmlCell id="2097" xr6:uid="{2202B076-824E-4613-9841-DD0D6C6DF9D2}" r="AV22" connectionId="1">
    <xmlCellPr id="1" xr6:uid="{00000000-0010-0000-E70F-000001000000}" uniqueName="Constr_Insurance">
      <xmlPr mapId="1" xpath="/FinancialUpdate8609/FinancialUpdate8609_DevelopmentBudget/FinancialUpdate8609_Dev_Budget_Building10/FinancialUpdate8609_Dev_Budget_Building10_Rehab_Basis/Constr_Insurance" xmlDataType="string"/>
    </xmlCellPr>
  </singleXmlCell>
  <singleXmlCell id="2098" xr6:uid="{7EFF4E53-A194-4C54-9177-1A6139D9BE84}" r="AV23" connectionId="1">
    <xmlCellPr id="1" xr6:uid="{00000000-0010-0000-E90F-000001000000}" uniqueName="License_Agreement_Insurance">
      <xmlPr mapId="1" xpath="/FinancialUpdate8609/FinancialUpdate8609_DevelopmentBudget/FinancialUpdate8609_Dev_Budget_Building10/FinancialUpdate8609_Dev_Budget_Building10_Rehab_Basis/License_Agreement_Insurance" xmlDataType="string"/>
    </xmlCellPr>
  </singleXmlCell>
  <singleXmlCell id="2099" xr6:uid="{FF2B5146-3F6B-4124-BB13-75C808D6226A}" r="AV24" connectionId="1">
    <xmlCellPr id="1" xr6:uid="{00000000-0010-0000-EB0F-000001000000}" uniqueName="Leasing_Marketing_Expense">
      <xmlPr mapId="1" xpath="/FinancialUpdate8609/FinancialUpdate8609_DevelopmentBudget/FinancialUpdate8609_Dev_Budget_Building10/FinancialUpdate8609_Dev_Budget_Building10_Rehab_Basis/Leasing_Marketing_Expense" xmlDataType="string"/>
    </xmlCellPr>
  </singleXmlCell>
  <singleXmlCell id="2100" xr6:uid="{1099EBEC-9EC6-4212-8F69-E2204BB46477}" r="AV25" connectionId="1">
    <xmlCellPr id="1" xr6:uid="{00000000-0010-0000-ED0F-000001000000}" uniqueName="Lease_Up_Period_Expense">
      <xmlPr mapId="1" xpath="/FinancialUpdate8609/FinancialUpdate8609_DevelopmentBudget/FinancialUpdate8609_Dev_Budget_Building10/FinancialUpdate8609_Dev_Budget_Building10_Rehab_Basis/Lease_Up_Period_Expense" xmlDataType="string"/>
    </xmlCellPr>
  </singleXmlCell>
  <singleXmlCell id="2101" xr6:uid="{BCE8A03F-02DF-407C-BB44-3E9EDBD38787}" r="AV26" connectionId="1">
    <xmlCellPr id="1" xr6:uid="{00000000-0010-0000-EF0F-000001000000}" uniqueName="Working_Capital">
      <xmlPr mapId="1" xpath="/FinancialUpdate8609/FinancialUpdate8609_DevelopmentBudget/FinancialUpdate8609_Dev_Budget_Building10/FinancialUpdate8609_Dev_Budget_Building10_Rehab_Basis/Working_Capital" xmlDataType="string"/>
    </xmlCellPr>
  </singleXmlCell>
  <singleXmlCell id="2102" xr6:uid="{CA2867F5-266A-4CC4-81A1-D3AE08BDE564}" r="AV27" connectionId="1">
    <xmlCellPr id="1" xr6:uid="{00000000-0010-0000-F10F-000001000000}" uniqueName="Survey_Environmental_Reports">
      <xmlPr mapId="1" xpath="/FinancialUpdate8609/FinancialUpdate8609_DevelopmentBudget/FinancialUpdate8609_Dev_Budget_Building10/FinancialUpdate8609_Dev_Budget_Building10_Rehab_Basis/Survey_Environmental_Reports" xmlDataType="string"/>
    </xmlCellPr>
  </singleXmlCell>
  <singleXmlCell id="2103" xr6:uid="{E702708F-5C14-437A-A84D-289FAF7351D5}" r="AV28" connectionId="1">
    <xmlCellPr id="1" xr6:uid="{00000000-0010-0000-F30F-000001000000}" uniqueName="Loan_Commitment_Fees">
      <xmlPr mapId="1" xpath="/FinancialUpdate8609/FinancialUpdate8609_DevelopmentBudget/FinancialUpdate8609_Dev_Budget_Building10/FinancialUpdate8609_Dev_Budget_Building10_Rehab_Basis/Loan_Commitment_Fees" xmlDataType="string"/>
    </xmlCellPr>
  </singleXmlCell>
  <singleXmlCell id="2104" xr6:uid="{F8B43E30-617C-4A32-AD6D-C0B97363B3C9}" r="AV29" connectionId="1">
    <xmlCellPr id="1" xr6:uid="{00000000-0010-0000-F50F-000001000000}" uniqueName="Relocation">
      <xmlPr mapId="1" xpath="/FinancialUpdate8609/FinancialUpdate8609_DevelopmentBudget/FinancialUpdate8609_Dev_Budget_Building10/FinancialUpdate8609_Dev_Budget_Building10_Rehab_Basis/Relocation" xmlDataType="string"/>
    </xmlCellPr>
  </singleXmlCell>
  <singleXmlCell id="2105" xr6:uid="{8B20EC38-61F8-4E4B-A4CB-58ECC2EFA548}" r="AV30" connectionId="1">
    <xmlCellPr id="1" xr6:uid="{00000000-0010-0000-F70F-000001000000}" uniqueName="NPHDFC_Administration_Fee">
      <xmlPr mapId="1" xpath="/FinancialUpdate8609/FinancialUpdate8609_DevelopmentBudget/FinancialUpdate8609_Dev_Budget_Building10/FinancialUpdate8609_Dev_Budget_Building10_Rehab_Basis/NPHDFC_Administration_Fee" xmlDataType="string"/>
    </xmlCellPr>
  </singleXmlCell>
  <singleXmlCell id="2106" xr6:uid="{D44F01AB-43DC-4A5B-9A27-19FD0150F992}" r="AV31" connectionId="1">
    <xmlCellPr id="1" xr6:uid="{00000000-0010-0000-F90F-000001000000}" uniqueName="Project_Supervision">
      <xmlPr mapId="1" xpath="/FinancialUpdate8609/FinancialUpdate8609_DevelopmentBudget/FinancialUpdate8609_Dev_Budget_Building10/FinancialUpdate8609_Dev_Budget_Building10_Rehab_Basis/Project_Supervision" xmlDataType="string"/>
    </xmlCellPr>
  </singleXmlCell>
  <singleXmlCell id="2107" xr6:uid="{6E9BEDA2-5B26-4F43-8004-41D29BA4B086}" r="AV32" connectionId="1">
    <xmlCellPr id="1" xr6:uid="{00000000-0010-0000-FB0F-000001000000}" uniqueName="Tax_Credit_Allocation_Fee">
      <xmlPr mapId="1" xpath="/FinancialUpdate8609/FinancialUpdate8609_DevelopmentBudget/FinancialUpdate8609_Dev_Budget_Building10/FinancialUpdate8609_Dev_Budget_Building10_Rehab_Basis/Tax_Credit_Allocation_Fee" xmlDataType="string"/>
    </xmlCellPr>
  </singleXmlCell>
  <singleXmlCell id="2108" xr6:uid="{97B952F8-ECB4-442B-9FCD-5D1555D9D484}" r="AV33" connectionId="1">
    <xmlCellPr id="1" xr6:uid="{00000000-0010-0000-FD0F-000001000000}" uniqueName="Bond_Fees_Cost_of_Issuance_Fee">
      <xmlPr mapId="1" xpath="/FinancialUpdate8609/FinancialUpdate8609_DevelopmentBudget/FinancialUpdate8609_Dev_Budget_Building10/FinancialUpdate8609_Dev_Budget_Building10_Rehab_Basis/Bond_Fees_Cost_of_Issuance_Fee" xmlDataType="string"/>
    </xmlCellPr>
  </singleXmlCell>
  <singleXmlCell id="2109" xr6:uid="{F605025C-4E5A-4521-B0BC-D906B15B7E8B}" r="AV34" connectionId="1">
    <xmlCellPr id="1" xr6:uid="{00000000-0010-0000-FF0F-000001000000}" uniqueName="Letter_of_Credit_Fee">
      <xmlPr mapId="1" xpath="/FinancialUpdate8609/FinancialUpdate8609_DevelopmentBudget/FinancialUpdate8609_Dev_Budget_Building10/FinancialUpdate8609_Dev_Budget_Building10_Rehab_Basis/Letter_of_Credit_Fee" xmlDataType="string"/>
    </xmlCellPr>
  </singleXmlCell>
  <singleXmlCell id="2110" xr6:uid="{981B898E-5473-4ED5-B2BF-559C6B488819}" r="AV35" connectionId="1">
    <xmlCellPr id="1" xr6:uid="{00000000-0010-0000-0110-000001000000}" uniqueName="Interest_Rate_Cap">
      <xmlPr mapId="1" xpath="/FinancialUpdate8609/FinancialUpdate8609_DevelopmentBudget/FinancialUpdate8609_Dev_Budget_Building10/FinancialUpdate8609_Dev_Budget_Building10_Rehab_Basis/Interest_Rate_Cap" xmlDataType="string"/>
    </xmlCellPr>
  </singleXmlCell>
  <singleXmlCell id="2111" xr6:uid="{9E6D8D3B-0C9C-4BE8-A131-4D275FD5BE33}" r="AV36" connectionId="1">
    <xmlCellPr id="1" xr6:uid="{00000000-0010-0000-0310-000001000000}" uniqueName="Bank_Engineering_Fee">
      <xmlPr mapId="1" xpath="/FinancialUpdate8609/FinancialUpdate8609_DevelopmentBudget/FinancialUpdate8609_Dev_Budget_Building10/FinancialUpdate8609_Dev_Budget_Building10_Rehab_Basis/Bank_Engineering_Fee" xmlDataType="string"/>
    </xmlCellPr>
  </singleXmlCell>
  <singleXmlCell id="2112" xr6:uid="{CD1F9738-238A-469C-8C81-CE87C57AD54E}" r="AV37" connectionId="1">
    <xmlCellPr id="1" xr6:uid="{00000000-0010-0000-0510-000001000000}" uniqueName="NYS_Transfer_Tax">
      <xmlPr mapId="1" xpath="/FinancialUpdate8609/FinancialUpdate8609_DevelopmentBudget/FinancialUpdate8609_Dev_Budget_Building10/FinancialUpdate8609_Dev_Budget_Building10_Rehab_Basis/NYS_Transfer_Tax" xmlDataType="string"/>
    </xmlCellPr>
  </singleXmlCell>
  <singleXmlCell id="2113" xr6:uid="{CC11D2A3-1EE8-4832-9ABB-189D19BD6BC3}" r="AV38" connectionId="1">
    <xmlCellPr id="1" xr6:uid="{00000000-0010-0000-0710-000001000000}" uniqueName="Soft_Cost_Other_Description1">
      <xmlPr mapId="1" xpath="/FinancialUpdate8609/FinancialUpdate8609_DevelopmentBudget/FinancialUpdate8609_Dev_Budget_Building10/FinancialUpdate8609_Dev_Budget_Building10_Rehab_Basis/Soft_Cost_Other_Description1" xmlDataType="string"/>
    </xmlCellPr>
  </singleXmlCell>
  <singleXmlCell id="2114" xr6:uid="{5776EEAE-1AD7-4BE6-BAC7-7A131DA8DA16}" r="AV39" connectionId="1">
    <xmlCellPr id="1" xr6:uid="{00000000-0010-0000-0910-000001000000}" uniqueName="Soft_Cost_Other_Description2">
      <xmlPr mapId="1" xpath="/FinancialUpdate8609/FinancialUpdate8609_DevelopmentBudget/FinancialUpdate8609_Dev_Budget_Building10/FinancialUpdate8609_Dev_Budget_Building10_Rehab_Basis/Soft_Cost_Other_Description2" xmlDataType="string"/>
    </xmlCellPr>
  </singleXmlCell>
  <singleXmlCell id="2115" xr6:uid="{A3FA4073-B9C7-4B38-B1A6-6EB4F119B2A4}" r="AV40" connectionId="1">
    <xmlCellPr id="1" xr6:uid="{00000000-0010-0000-0B10-000001000000}" uniqueName="Soft_Cost_Other_Description3">
      <xmlPr mapId="1" xpath="/FinancialUpdate8609/FinancialUpdate8609_DevelopmentBudget/FinancialUpdate8609_Dev_Budget_Building10/FinancialUpdate8609_Dev_Budget_Building10_Rehab_Basis/Soft_Cost_Other_Description3" xmlDataType="string"/>
    </xmlCellPr>
  </singleXmlCell>
  <singleXmlCell id="2116" xr6:uid="{2760C686-F21F-4741-9609-339D56CEB460}" r="AV41" connectionId="1">
    <xmlCellPr id="1" xr6:uid="{00000000-0010-0000-0D10-000001000000}" uniqueName="Soft_Cost_Other_Description4">
      <xmlPr mapId="1" xpath="/FinancialUpdate8609/FinancialUpdate8609_DevelopmentBudget/FinancialUpdate8609_Dev_Budget_Building10/FinancialUpdate8609_Dev_Budget_Building10_Rehab_Basis/Soft_Cost_Other_Description4" xmlDataType="string"/>
    </xmlCellPr>
  </singleXmlCell>
  <singleXmlCell id="2117" xr6:uid="{77252FD6-3BA0-4BAB-8976-E0C448F19452}" r="AV44" connectionId="1">
    <xmlCellPr id="1" xr6:uid="{00000000-0010-0000-0F10-000001000000}" uniqueName="Developer_Financing_or_Equity">
      <xmlPr mapId="1" xpath="/FinancialUpdate8609/FinancialUpdate8609_DevelopmentBudget/FinancialUpdate8609_Dev_Budget_Building10/FinancialUpdate8609_Dev_Budget_Building10_Rehab_Basis/Developer_Financing_or_Equity" xmlDataType="string"/>
    </xmlCellPr>
  </singleXmlCell>
  <singleXmlCell id="2118" xr6:uid="{823F0DAF-2E39-4F5A-8E40-D12909AD6E19}" r="AV45" connectionId="1">
    <xmlCellPr id="1" xr6:uid="{00000000-0010-0000-1110-000001000000}" uniqueName="Deferred_Developer_Fee">
      <xmlPr mapId="1" xpath="/FinancialUpdate8609/FinancialUpdate8609_DevelopmentBudget/FinancialUpdate8609_Dev_Budget_Building10/FinancialUpdate8609_Dev_Budget_Building10_Rehab_Basis/Deferred_Developer_Fee" xmlDataType="string"/>
    </xmlCellPr>
  </singleXmlCell>
  <singleXmlCell id="2119" xr6:uid="{40C66A97-2570-4C6A-A5EA-0B006A77FDAE}" r="AV48" connectionId="1">
    <xmlCellPr id="1" xr6:uid="{00000000-0010-0000-1310-000001000000}" uniqueName="Syndicator_Fee_and_Overhead">
      <xmlPr mapId="1" xpath="/FinancialUpdate8609/FinancialUpdate8609_DevelopmentBudget/FinancialUpdate8609_Dev_Budget_Building10/FinancialUpdate8609_Dev_Budget_Building10_Rehab_Basis/Syndicator_Fee_and_Overhead" xmlDataType="string"/>
    </xmlCellPr>
  </singleXmlCell>
  <singleXmlCell id="2120" xr6:uid="{73EC2C6D-41DB-415C-A956-67FD8A30C953}" r="AV49" connectionId="1">
    <xmlCellPr id="1" xr6:uid="{00000000-0010-0000-1510-000001000000}" uniqueName="LP_Upper_Tier_Reserves">
      <xmlPr mapId="1" xpath="/FinancialUpdate8609/FinancialUpdate8609_DevelopmentBudget/FinancialUpdate8609_Dev_Budget_Building10/FinancialUpdate8609_Dev_Budget_Building10_Rehab_Basis/LP_Upper_Tier_Reserves" xmlDataType="string"/>
    </xmlCellPr>
  </singleXmlCell>
  <singleXmlCell id="2121" xr6:uid="{13B21F3B-D18B-4D3F-8B41-9C10ABB543BA}" r="AV50" connectionId="1">
    <xmlCellPr id="1" xr6:uid="{00000000-0010-0000-1710-000001000000}" uniqueName="Tax_Credit_Consultant">
      <xmlPr mapId="1" xpath="/FinancialUpdate8609/FinancialUpdate8609_DevelopmentBudget/FinancialUpdate8609_Dev_Budget_Building10/FinancialUpdate8609_Dev_Budget_Building10_Rehab_Basis/Tax_Credit_Consultant" xmlDataType="string"/>
    </xmlCellPr>
  </singleXmlCell>
  <singleXmlCell id="2122" xr6:uid="{14489B24-2EA4-4BE6-8B1F-031E5A759A4F}" r="AV51" connectionId="1">
    <xmlCellPr id="1" xr6:uid="{00000000-0010-0000-1910-000001000000}" uniqueName="Tax_Opinion">
      <xmlPr mapId="1" xpath="/FinancialUpdate8609/FinancialUpdate8609_DevelopmentBudget/FinancialUpdate8609_Dev_Budget_Building10/FinancialUpdate8609_Dev_Budget_Building10_Rehab_Basis/Tax_Opinion" xmlDataType="string"/>
    </xmlCellPr>
  </singleXmlCell>
  <singleXmlCell id="2123" xr6:uid="{60797AD8-93C0-4E22-BA6A-0B64A2BCCD93}" r="AV52" connectionId="1">
    <xmlCellPr id="1" xr6:uid="{00000000-0010-0000-1B10-000001000000}" uniqueName="Accounting_Cost_Certification">
      <xmlPr mapId="1" xpath="/FinancialUpdate8609/FinancialUpdate8609_DevelopmentBudget/FinancialUpdate8609_Dev_Budget_Building10/FinancialUpdate8609_Dev_Budget_Building10_Rehab_Basis/Accounting_Cost_Certification" xmlDataType="string"/>
    </xmlCellPr>
  </singleXmlCell>
  <singleXmlCell id="2124" xr6:uid="{214C6B31-3D51-4354-A266-B2711D7445D5}" r="AV53" connectionId="1">
    <xmlCellPr id="1" xr6:uid="{00000000-0010-0000-1D10-000001000000}" uniqueName="Partnership_Management_Fee">
      <xmlPr mapId="1" xpath="/FinancialUpdate8609/FinancialUpdate8609_DevelopmentBudget/FinancialUpdate8609_Dev_Budget_Building10/FinancialUpdate8609_Dev_Budget_Building10_Rehab_Basis/Partnership_Management_Fee" xmlDataType="string"/>
    </xmlCellPr>
  </singleXmlCell>
  <singleXmlCell id="2125" xr6:uid="{21CE78D0-152B-4EDA-BCF8-18D91E745E7A}" r="AV54" connectionId="1">
    <xmlCellPr id="1" xr6:uid="{00000000-0010-0000-1F10-000001000000}" uniqueName="Partnership_Publication">
      <xmlPr mapId="1" xpath="/FinancialUpdate8609/FinancialUpdate8609_DevelopmentBudget/FinancialUpdate8609_Dev_Budget_Building10/FinancialUpdate8609_Dev_Budget_Building10_Rehab_Basis/Partnership_Publication" xmlDataType="string"/>
    </xmlCellPr>
  </singleXmlCell>
  <singleXmlCell id="2126" xr6:uid="{D4456908-AFC9-4216-A0B6-FB0BC993EF1D}" r="AV55" connectionId="1">
    <xmlCellPr id="1" xr6:uid="{00000000-0010-0000-2110-000001000000}" uniqueName="Bridge_Loan_Fees_and_Interest">
      <xmlPr mapId="1" xpath="/FinancialUpdate8609/FinancialUpdate8609_DevelopmentBudget/FinancialUpdate8609_Dev_Budget_Building10/FinancialUpdate8609_Dev_Budget_Building10_Rehab_Basis/Bridge_Loan_Fees_and_Interest" xmlDataType="string"/>
    </xmlCellPr>
  </singleXmlCell>
  <singleXmlCell id="2127" xr6:uid="{552B2F23-F6BF-463D-A6D9-AF7EF0840137}" r="AV56" connectionId="1">
    <xmlCellPr id="1" xr6:uid="{00000000-0010-0000-2310-000001000000}" uniqueName="Partnership_Organization_Legal">
      <xmlPr mapId="1" xpath="/FinancialUpdate8609/FinancialUpdate8609_DevelopmentBudget/FinancialUpdate8609_Dev_Budget_Building10/FinancialUpdate8609_Dev_Budget_Building10_Rehab_Basis/Partnership_Organization_Legal" xmlDataType="string"/>
    </xmlCellPr>
  </singleXmlCell>
  <singleXmlCell id="2128" xr6:uid="{F9648973-03E0-492D-900B-D4447C953212}" r="AV57" connectionId="1">
    <xmlCellPr id="1" xr6:uid="{00000000-0010-0000-2510-000001000000}" uniqueName="Syndication_Expense_Other_Description1">
      <xmlPr mapId="1" xpath="/FinancialUpdate8609/FinancialUpdate8609_DevelopmentBudget/FinancialUpdate8609_Dev_Budget_Building10/FinancialUpdate8609_Dev_Budget_Building10_Rehab_Basis/Syndication_Expense_Other_Description1" xmlDataType="string"/>
    </xmlCellPr>
  </singleXmlCell>
  <singleXmlCell id="2129" xr6:uid="{C50BEF6D-34BB-400E-BA44-357313D69375}" r="AV60" connectionId="1">
    <xmlCellPr id="1" xr6:uid="{00000000-0010-0000-2710-000001000000}" uniqueName="Operating_Reserve">
      <xmlPr mapId="1" xpath="/FinancialUpdate8609/FinancialUpdate8609_DevelopmentBudget/FinancialUpdate8609_Dev_Budget_Building10/FinancialUpdate8609_Dev_Budget_Building10_Rehab_Basis/Operating_Reserve" xmlDataType="string"/>
    </xmlCellPr>
  </singleXmlCell>
  <singleXmlCell id="2130" xr6:uid="{178474AD-608E-4690-8BFC-DC7D953692F5}" r="AV61" connectionId="1">
    <xmlCellPr id="1" xr6:uid="{00000000-0010-0000-2910-000001000000}" uniqueName="Social_Service_Reserves">
      <xmlPr mapId="1" xpath="/FinancialUpdate8609/FinancialUpdate8609_DevelopmentBudget/FinancialUpdate8609_Dev_Budget_Building10/FinancialUpdate8609_Dev_Budget_Building10_Rehab_Basis/Social_Service_Reserves" xmlDataType="string"/>
    </xmlCellPr>
  </singleXmlCell>
  <singleXmlCell id="2131" xr6:uid="{0108807C-BEC4-457E-8E21-D3B88118D40D}" r="AV62" connectionId="1">
    <xmlCellPr id="1" xr6:uid="{00000000-0010-0000-2B10-000001000000}" uniqueName="Reserve_Other_Description1">
      <xmlPr mapId="1" xpath="/FinancialUpdate8609/FinancialUpdate8609_DevelopmentBudget/FinancialUpdate8609_Dev_Budget_Building10/FinancialUpdate8609_Dev_Budget_Building10_Rehab_Basis/Reserve_Other_Description1" xmlDataType="string"/>
    </xmlCellPr>
  </singleXmlCell>
  <singleXmlCell id="2132" xr6:uid="{DA2FEAF7-5379-4F87-B8DC-4FE419457DCF}" r="CQ195" connectionId="1">
    <xmlCellPr id="1" xr6:uid="{00000000-0010-0000-2D10-000001000000}" uniqueName="ApplicationNumber">
      <xmlPr mapId="1" xpath="/FinancialUpdate8609/FinancialUpdate8609_Construction_Financing_Bldg4/ApplicationNumber" xmlDataType="string"/>
    </xmlCellPr>
  </singleXmlCell>
  <singleXmlCell id="2133" xr6:uid="{C3621D0F-CBC6-4709-935C-C3D9D552E291}" r="CQ196" connectionId="1">
    <xmlCellPr id="1" xr6:uid="{00000000-0010-0000-2F10-000001000000}" uniqueName="BIN">
      <xmlPr mapId="1" xpath="/FinancialUpdate8609/FinancialUpdate8609_Construction_Financing_Bldg4/BIN" xmlDataType="string"/>
    </xmlCellPr>
  </singleXmlCell>
  <singleXmlCell id="2134" xr6:uid="{B066E09B-14C4-48A6-8496-5D923355B086}" r="CQ199" connectionId="1">
    <xmlCellPr id="1" xr6:uid="{00000000-0010-0000-3110-000001000000}" uniqueName="HPD_Loan">
      <xmlPr mapId="1" xpath="/FinancialUpdate8609/FinancialUpdate8609_Construction_Financing_Bldg4/HPD_Loan" xmlDataType="string"/>
    </xmlCellPr>
  </singleXmlCell>
  <singleXmlCell id="2135" xr6:uid="{2398A832-47D7-4A31-9045-08BC1E937B2E}" r="CQ200" connectionId="1">
    <xmlCellPr id="1" xr6:uid="{00000000-0010-0000-3310-000001000000}" uniqueName="HDC_Tax_Exempt_Bonds">
      <xmlPr mapId="1" xpath="/FinancialUpdate8609/FinancialUpdate8609_Construction_Financing_Bldg4/HDC_Tax_Exempt_Bonds" xmlDataType="string"/>
    </xmlCellPr>
  </singleXmlCell>
  <singleXmlCell id="2136" xr6:uid="{ECE5E5D3-E404-4561-9ED9-7ACD4D5125A0}" r="CQ201" connectionId="1">
    <xmlCellPr id="1" xr6:uid="{00000000-0010-0000-3510-000001000000}" uniqueName="HDC_Loan">
      <xmlPr mapId="1" xpath="/FinancialUpdate8609/FinancialUpdate8609_Construction_Financing_Bldg4/HDC_Loan" xmlDataType="string"/>
    </xmlCellPr>
  </singleXmlCell>
  <singleXmlCell id="2137" xr6:uid="{7681CD6A-97C6-4901-AAFB-470118C0801C}" r="CQ202" connectionId="1">
    <xmlCellPr id="1" xr6:uid="{00000000-0010-0000-3710-000001000000}" uniqueName="Deferred_Developer_Fee">
      <xmlPr mapId="1" xpath="/FinancialUpdate8609/FinancialUpdate8609_Construction_Financing_Bldg4/Deferred_Developer_Fee" xmlDataType="string"/>
    </xmlCellPr>
  </singleXmlCell>
  <singleXmlCell id="2138" xr6:uid="{F2230E8C-5615-4913-9451-0E0D2457AB02}" r="CO203" connectionId="1">
    <xmlCellPr id="1" xr6:uid="{00000000-0010-0000-3910-000001000000}" uniqueName="Other_Line_Description1">
      <xmlPr mapId="1" xpath="/FinancialUpdate8609/FinancialUpdate8609_Construction_Financing_Bldg4/Other_Line_Description1" xmlDataType="string"/>
    </xmlCellPr>
  </singleXmlCell>
  <singleXmlCell id="2139" xr6:uid="{950FED45-855E-45E2-A8CA-8BA06D6CD87D}" r="CO204" connectionId="1">
    <xmlCellPr id="1" xr6:uid="{00000000-0010-0000-3B10-000001000000}" uniqueName="Other_Line_Description2">
      <xmlPr mapId="1" xpath="/FinancialUpdate8609/FinancialUpdate8609_Construction_Financing_Bldg4/Other_Line_Description2" xmlDataType="string"/>
    </xmlCellPr>
  </singleXmlCell>
  <singleXmlCell id="2140" xr6:uid="{E2A797E3-9261-44D4-8506-538E6A5CB842}" r="CO205" connectionId="1">
    <xmlCellPr id="1" xr6:uid="{00000000-0010-0000-3D10-000001000000}" uniqueName="Other_Line_Description3">
      <xmlPr mapId="1" xpath="/FinancialUpdate8609/FinancialUpdate8609_Construction_Financing_Bldg4/Other_Line_Description3" xmlDataType="string"/>
    </xmlCellPr>
  </singleXmlCell>
  <singleXmlCell id="2141" xr6:uid="{44900F2A-CEBF-4E55-8B34-5E5388A2CB47}" r="CO206" connectionId="1">
    <xmlCellPr id="1" xr6:uid="{00000000-0010-0000-3F10-000001000000}" uniqueName="Other_Line_Description4">
      <xmlPr mapId="1" xpath="/FinancialUpdate8609/FinancialUpdate8609_Construction_Financing_Bldg4/Other_Line_Description4" xmlDataType="string"/>
    </xmlCellPr>
  </singleXmlCell>
  <singleXmlCell id="2142" xr6:uid="{17E15946-8277-4A8A-A360-E440FA2B04D2}" r="CO207" connectionId="1">
    <xmlCellPr id="1" xr6:uid="{00000000-0010-0000-4110-000001000000}" uniqueName="Other_Line_Description5">
      <xmlPr mapId="1" xpath="/FinancialUpdate8609/FinancialUpdate8609_Construction_Financing_Bldg4/Other_Line_Description5" xmlDataType="string"/>
    </xmlCellPr>
  </singleXmlCell>
  <singleXmlCell id="2143" xr6:uid="{230BAE4A-BD8C-4F73-8814-36F52BB25B77}" r="CQ203" connectionId="1">
    <xmlCellPr id="1" xr6:uid="{00000000-0010-0000-4310-000001000000}" uniqueName="Other_Financing_Amount1">
      <xmlPr mapId="1" xpath="/FinancialUpdate8609/FinancialUpdate8609_Construction_Financing_Bldg4/Other_Financing_Amount1" xmlDataType="string"/>
    </xmlCellPr>
  </singleXmlCell>
  <singleXmlCell id="2144" xr6:uid="{661C1FD2-2CAC-4209-8A5D-14C047ACF9ED}" r="CQ204" connectionId="1">
    <xmlCellPr id="1" xr6:uid="{00000000-0010-0000-4510-000001000000}" uniqueName="Other_Financing_Amount2">
      <xmlPr mapId="1" xpath="/FinancialUpdate8609/FinancialUpdate8609_Construction_Financing_Bldg4/Other_Financing_Amount2" xmlDataType="string"/>
    </xmlCellPr>
  </singleXmlCell>
  <singleXmlCell id="2145" xr6:uid="{00613E60-09C4-466A-AA54-58F46C1FF914}" r="CQ205" connectionId="1">
    <xmlCellPr id="1" xr6:uid="{00000000-0010-0000-4710-000001000000}" uniqueName="Other_Financing_Amount3">
      <xmlPr mapId="1" xpath="/FinancialUpdate8609/FinancialUpdate8609_Construction_Financing_Bldg4/Other_Financing_Amount3" xmlDataType="string"/>
    </xmlCellPr>
  </singleXmlCell>
  <singleXmlCell id="2146" xr6:uid="{15D2E998-2030-47EB-A496-832EE6F5DDED}" r="CQ206" connectionId="1">
    <xmlCellPr id="1" xr6:uid="{00000000-0010-0000-4910-000001000000}" uniqueName="Other_Financing_Amount4">
      <xmlPr mapId="1" xpath="/FinancialUpdate8609/FinancialUpdate8609_Construction_Financing_Bldg4/Other_Financing_Amount4" xmlDataType="string"/>
    </xmlCellPr>
  </singleXmlCell>
  <singleXmlCell id="2147" xr6:uid="{3A8E0326-31CA-4B3B-ABC3-CA390147D081}" r="CQ207" connectionId="1">
    <xmlCellPr id="1" xr6:uid="{00000000-0010-0000-4B10-000001000000}" uniqueName="Other_Financing_Amount5">
      <xmlPr mapId="1" xpath="/FinancialUpdate8609/FinancialUpdate8609_Construction_Financing_Bldg4/Other_Financing_Amount5" xmlDataType="string"/>
    </xmlCellPr>
  </singleXmlCell>
  <singleXmlCell id="2148" xr6:uid="{8D82F7AE-6DFE-486D-8259-892730898CE3}" r="CQ208" connectionId="1">
    <xmlCellPr id="1" xr6:uid="{00000000-0010-0000-4D10-000001000000}" uniqueName="Total_Construction_Financing">
      <xmlPr mapId="1" xpath="/FinancialUpdate8609/FinancialUpdate8609_Construction_Financing_Bldg4/Total_Construction_Financing" xmlDataType="string"/>
    </xmlCellPr>
  </singleXmlCell>
  <singleXmlCell id="2149" xr6:uid="{05EF059D-63BC-435B-954F-3BD17181BCD7}" r="CQ210" connectionId="1">
    <xmlCellPr id="1" xr6:uid="{00000000-0010-0000-4F10-000001000000}" uniqueName="ApplicationNumber">
      <xmlPr mapId="1" xpath="/FinancialUpdate8609/FinancialUpdate8609_Permanent_Financing_Bldg4/ApplicationNumber" xmlDataType="string"/>
    </xmlCellPr>
  </singleXmlCell>
  <singleXmlCell id="2150" xr6:uid="{EBC68704-216C-4BBA-BD87-28FCAF55AC13}" r="CQ211" connectionId="1">
    <xmlCellPr id="1" xr6:uid="{00000000-0010-0000-5110-000001000000}" uniqueName="BIN">
      <xmlPr mapId="1" xpath="/FinancialUpdate8609/FinancialUpdate8609_Permanent_Financing_Bldg4/BIN" xmlDataType="string"/>
    </xmlCellPr>
  </singleXmlCell>
  <singleXmlCell id="2151" xr6:uid="{ACC8F559-70EC-461A-9D9A-8FD0D8ED3E23}" r="CQ214" connectionId="1">
    <xmlCellPr id="1" xr6:uid="{00000000-0010-0000-5310-000001000000}" uniqueName="HPD_Loan">
      <xmlPr mapId="1" xpath="/FinancialUpdate8609/FinancialUpdate8609_Permanent_Financing_Bldg4/HPD_Loan" xmlDataType="string"/>
    </xmlCellPr>
  </singleXmlCell>
  <singleXmlCell id="2152" xr6:uid="{2B36A713-9B95-42AB-971A-ABD2C42DAEC4}" r="CQ215" connectionId="1">
    <xmlCellPr id="1" xr6:uid="{00000000-0010-0000-5510-000001000000}" uniqueName="HDC_Tax_Exempt_Bonds">
      <xmlPr mapId="1" xpath="/FinancialUpdate8609/FinancialUpdate8609_Permanent_Financing_Bldg4/HDC_Tax_Exempt_Bonds" xmlDataType="string"/>
    </xmlCellPr>
  </singleXmlCell>
  <singleXmlCell id="2153" xr6:uid="{BAE5BF62-50B6-4D5D-AFDC-49BD28F9ED73}" r="CQ216" connectionId="1">
    <xmlCellPr id="1" xr6:uid="{00000000-0010-0000-5710-000001000000}" uniqueName="HDC_Loan">
      <xmlPr mapId="1" xpath="/FinancialUpdate8609/FinancialUpdate8609_Permanent_Financing_Bldg4/HDC_Loan" xmlDataType="string"/>
    </xmlCellPr>
  </singleXmlCell>
  <singleXmlCell id="2154" xr6:uid="{787D653E-3232-4072-81C7-065DACD34AF2}" r="CQ217" connectionId="1">
    <xmlCellPr id="1" xr6:uid="{00000000-0010-0000-5910-000001000000}" uniqueName="Deferred_Developer_Fee">
      <xmlPr mapId="1" xpath="/FinancialUpdate8609/FinancialUpdate8609_Permanent_Financing_Bldg4/Deferred_Developer_Fee" xmlDataType="string"/>
    </xmlCellPr>
  </singleXmlCell>
  <singleXmlCell id="2155" xr6:uid="{C16B6496-6202-4319-8797-B62CC0DD9228}" r="CO218" connectionId="1">
    <xmlCellPr id="1" xr6:uid="{00000000-0010-0000-5B10-000001000000}" uniqueName="Other_Line_Description1">
      <xmlPr mapId="1" xpath="/FinancialUpdate8609/FinancialUpdate8609_Permanent_Financing_Bldg4/Other_Line_Description1" xmlDataType="string"/>
    </xmlCellPr>
  </singleXmlCell>
  <singleXmlCell id="2156" xr6:uid="{73161511-C7F9-492B-AA65-D1684869FB2C}" r="CO219" connectionId="1">
    <xmlCellPr id="1" xr6:uid="{00000000-0010-0000-5D10-000001000000}" uniqueName="Other_Line_Description2">
      <xmlPr mapId="1" xpath="/FinancialUpdate8609/FinancialUpdate8609_Permanent_Financing_Bldg4/Other_Line_Description2" xmlDataType="string"/>
    </xmlCellPr>
  </singleXmlCell>
  <singleXmlCell id="2157" xr6:uid="{A6F0E55B-385E-4E91-A65C-6AF1D16524B6}" r="CO220" connectionId="1">
    <xmlCellPr id="1" xr6:uid="{00000000-0010-0000-5F10-000001000000}" uniqueName="Other_Line_Description3">
      <xmlPr mapId="1" xpath="/FinancialUpdate8609/FinancialUpdate8609_Permanent_Financing_Bldg4/Other_Line_Description3" xmlDataType="string"/>
    </xmlCellPr>
  </singleXmlCell>
  <singleXmlCell id="2158" xr6:uid="{59909FF2-3270-414D-BA64-194CB2A925E4}" r="CO221" connectionId="1">
    <xmlCellPr id="1" xr6:uid="{00000000-0010-0000-6110-000001000000}" uniqueName="Other_Line_Description4">
      <xmlPr mapId="1" xpath="/FinancialUpdate8609/FinancialUpdate8609_Permanent_Financing_Bldg4/Other_Line_Description4" xmlDataType="string"/>
    </xmlCellPr>
  </singleXmlCell>
  <singleXmlCell id="2159" xr6:uid="{65B0B54A-88B0-4547-9973-59A93989F79F}" r="CO222" connectionId="1">
    <xmlCellPr id="1" xr6:uid="{00000000-0010-0000-6310-000001000000}" uniqueName="Other_Line_Description5">
      <xmlPr mapId="1" xpath="/FinancialUpdate8609/FinancialUpdate8609_Permanent_Financing_Bldg4/Other_Line_Description5" xmlDataType="string"/>
    </xmlCellPr>
  </singleXmlCell>
  <singleXmlCell id="2160" xr6:uid="{5E227088-99F4-45DD-BDB8-43C9E2B4D73B}" r="CQ218" connectionId="1">
    <xmlCellPr id="1" xr6:uid="{00000000-0010-0000-6510-000001000000}" uniqueName="Other_Financing_Amount1">
      <xmlPr mapId="1" xpath="/FinancialUpdate8609/FinancialUpdate8609_Permanent_Financing_Bldg4/Other_Financing_Amount1" xmlDataType="string"/>
    </xmlCellPr>
  </singleXmlCell>
  <singleXmlCell id="2161" xr6:uid="{CC4B331B-7664-4EE4-BC0D-C5A859A4F347}" r="CQ219" connectionId="1">
    <xmlCellPr id="1" xr6:uid="{00000000-0010-0000-6710-000001000000}" uniqueName="Other_Financing_Amount2">
      <xmlPr mapId="1" xpath="/FinancialUpdate8609/FinancialUpdate8609_Permanent_Financing_Bldg4/Other_Financing_Amount2" xmlDataType="string"/>
    </xmlCellPr>
  </singleXmlCell>
  <singleXmlCell id="2162" xr6:uid="{B5DA846C-3CC9-4DAC-A431-0549570725D0}" r="CQ220" connectionId="1">
    <xmlCellPr id="1" xr6:uid="{00000000-0010-0000-6910-000001000000}" uniqueName="Other_Financing_Amount3">
      <xmlPr mapId="1" xpath="/FinancialUpdate8609/FinancialUpdate8609_Permanent_Financing_Bldg4/Other_Financing_Amount3" xmlDataType="string"/>
    </xmlCellPr>
  </singleXmlCell>
  <singleXmlCell id="2163" xr6:uid="{90CC86A7-C57B-4FA5-9CCD-EB463366BE85}" r="CQ221" connectionId="1">
    <xmlCellPr id="1" xr6:uid="{00000000-0010-0000-6B10-000001000000}" uniqueName="Other_Financing_Amount4">
      <xmlPr mapId="1" xpath="/FinancialUpdate8609/FinancialUpdate8609_Permanent_Financing_Bldg4/Other_Financing_Amount4" xmlDataType="string"/>
    </xmlCellPr>
  </singleXmlCell>
  <singleXmlCell id="2164" xr6:uid="{64BB979F-59FE-4F10-AFC0-9B94C5D35D51}" r="CQ222" connectionId="1">
    <xmlCellPr id="1" xr6:uid="{00000000-0010-0000-6D10-000001000000}" uniqueName="Other_Financing_Amount5">
      <xmlPr mapId="1" xpath="/FinancialUpdate8609/FinancialUpdate8609_Permanent_Financing_Bldg4/Other_Financing_Amount5" xmlDataType="string"/>
    </xmlCellPr>
  </singleXmlCell>
  <singleXmlCell id="2165" xr6:uid="{B6C959AC-7652-4743-B280-D8231FE6375F}" r="CQ223" connectionId="1">
    <xmlCellPr id="1" xr6:uid="{00000000-0010-0000-6F10-000001000000}" uniqueName="Total_Permanent_Financing">
      <xmlPr mapId="1" xpath="/FinancialUpdate8609/FinancialUpdate8609_Permanent_Financing_Bldg4/Total_Permanent_Financing" xmlDataType="string"/>
    </xmlCellPr>
  </singleXmlCell>
  <singleXmlCell id="2166" xr6:uid="{2D9DFFF5-8C1B-4CFC-A002-EEA8DEDBCC9E}" r="CQ243" connectionId="1">
    <xmlCellPr id="1" xr6:uid="{00000000-0010-0000-7110-000001000000}" uniqueName="ApplicationNumber">
      <xmlPr mapId="1" xpath="/FinancialUpdate8609/FinancialUpdate8609_Construction_Financing_Bldg5/ApplicationNumber" xmlDataType="string"/>
    </xmlCellPr>
  </singleXmlCell>
  <singleXmlCell id="2167" xr6:uid="{1716DC42-3E98-46D0-91E7-086A90B08245}" r="CQ244" connectionId="1">
    <xmlCellPr id="1" xr6:uid="{00000000-0010-0000-7310-000001000000}" uniqueName="BIN">
      <xmlPr mapId="1" xpath="/FinancialUpdate8609/FinancialUpdate8609_Construction_Financing_Bldg5/BIN" xmlDataType="string"/>
    </xmlCellPr>
  </singleXmlCell>
  <singleXmlCell id="2168" xr6:uid="{8C646E87-1C23-4812-8B94-664586F7023C}" r="CQ247" connectionId="1">
    <xmlCellPr id="1" xr6:uid="{00000000-0010-0000-7510-000001000000}" uniqueName="HPD_Loan">
      <xmlPr mapId="1" xpath="/FinancialUpdate8609/FinancialUpdate8609_Construction_Financing_Bldg5/HPD_Loan" xmlDataType="string"/>
    </xmlCellPr>
  </singleXmlCell>
  <singleXmlCell id="2169" xr6:uid="{BA4C4583-5C30-423A-9556-85D5EDDCE527}" r="CQ248" connectionId="1">
    <xmlCellPr id="1" xr6:uid="{00000000-0010-0000-7710-000001000000}" uniqueName="HDC_Tax_Exempt_Bonds">
      <xmlPr mapId="1" xpath="/FinancialUpdate8609/FinancialUpdate8609_Construction_Financing_Bldg5/HDC_Tax_Exempt_Bonds" xmlDataType="string"/>
    </xmlCellPr>
  </singleXmlCell>
  <singleXmlCell id="2170" xr6:uid="{7FEE5A58-EE9B-43E3-8FF0-3240E00CF1C3}" r="CQ249" connectionId="1">
    <xmlCellPr id="1" xr6:uid="{00000000-0010-0000-7910-000001000000}" uniqueName="HDC_Loan">
      <xmlPr mapId="1" xpath="/FinancialUpdate8609/FinancialUpdate8609_Construction_Financing_Bldg5/HDC_Loan" xmlDataType="string"/>
    </xmlCellPr>
  </singleXmlCell>
  <singleXmlCell id="2171" xr6:uid="{47197052-3EA8-450F-BE0C-B403B7F5820D}" r="CQ250" connectionId="1">
    <xmlCellPr id="1" xr6:uid="{00000000-0010-0000-7B10-000001000000}" uniqueName="Deferred_Developer_Fee">
      <xmlPr mapId="1" xpath="/FinancialUpdate8609/FinancialUpdate8609_Construction_Financing_Bldg5/Deferred_Developer_Fee" xmlDataType="string"/>
    </xmlCellPr>
  </singleXmlCell>
  <singleXmlCell id="2172" xr6:uid="{028B6BDC-7D73-4636-A373-5A02526BED0E}" r="CO251" connectionId="1">
    <xmlCellPr id="1" xr6:uid="{00000000-0010-0000-7D10-000001000000}" uniqueName="Other_Line_Description1">
      <xmlPr mapId="1" xpath="/FinancialUpdate8609/FinancialUpdate8609_Construction_Financing_Bldg5/Other_Line_Description1" xmlDataType="string"/>
    </xmlCellPr>
  </singleXmlCell>
  <singleXmlCell id="2173" xr6:uid="{8A855D10-0E2F-4B75-8514-A9B816C68507}" r="CO252" connectionId="1">
    <xmlCellPr id="1" xr6:uid="{00000000-0010-0000-7F10-000001000000}" uniqueName="Other_Line_Description2">
      <xmlPr mapId="1" xpath="/FinancialUpdate8609/FinancialUpdate8609_Construction_Financing_Bldg5/Other_Line_Description2" xmlDataType="string"/>
    </xmlCellPr>
  </singleXmlCell>
  <singleXmlCell id="2174" xr6:uid="{6314C3B9-65E7-4D83-AEF8-8AFDCF31AD3D}" r="CO253" connectionId="1">
    <xmlCellPr id="1" xr6:uid="{00000000-0010-0000-8110-000001000000}" uniqueName="Other_Line_Description3">
      <xmlPr mapId="1" xpath="/FinancialUpdate8609/FinancialUpdate8609_Construction_Financing_Bldg5/Other_Line_Description3" xmlDataType="string"/>
    </xmlCellPr>
  </singleXmlCell>
  <singleXmlCell id="2175" xr6:uid="{ACC840EC-BE6E-4308-AAF3-70A9AAF053F8}" r="CO254" connectionId="1">
    <xmlCellPr id="1" xr6:uid="{00000000-0010-0000-8310-000001000000}" uniqueName="Other_Line_Description4">
      <xmlPr mapId="1" xpath="/FinancialUpdate8609/FinancialUpdate8609_Construction_Financing_Bldg5/Other_Line_Description4" xmlDataType="string"/>
    </xmlCellPr>
  </singleXmlCell>
  <singleXmlCell id="2176" xr6:uid="{60E50D4D-1BFD-4CAC-BAF6-EF901726225A}" r="CO255" connectionId="1">
    <xmlCellPr id="1" xr6:uid="{00000000-0010-0000-8510-000001000000}" uniqueName="Other_Line_Description5">
      <xmlPr mapId="1" xpath="/FinancialUpdate8609/FinancialUpdate8609_Construction_Financing_Bldg5/Other_Line_Description5" xmlDataType="string"/>
    </xmlCellPr>
  </singleXmlCell>
  <singleXmlCell id="2177" xr6:uid="{D121C3A0-F58B-4936-A2DC-15381A04A231}" r="CQ251" connectionId="1">
    <xmlCellPr id="1" xr6:uid="{00000000-0010-0000-8710-000001000000}" uniqueName="Other_Financing_Amount1">
      <xmlPr mapId="1" xpath="/FinancialUpdate8609/FinancialUpdate8609_Construction_Financing_Bldg5/Other_Financing_Amount1" xmlDataType="string"/>
    </xmlCellPr>
  </singleXmlCell>
  <singleXmlCell id="2178" xr6:uid="{8945B807-44EB-44C4-8DA5-8469272EEDE5}" r="CQ252" connectionId="1">
    <xmlCellPr id="1" xr6:uid="{00000000-0010-0000-8910-000001000000}" uniqueName="Other_Financing_Amount2">
      <xmlPr mapId="1" xpath="/FinancialUpdate8609/FinancialUpdate8609_Construction_Financing_Bldg5/Other_Financing_Amount2" xmlDataType="string"/>
    </xmlCellPr>
  </singleXmlCell>
  <singleXmlCell id="2179" xr6:uid="{FAAB135D-36F8-439B-B190-F3C402847781}" r="CQ253" connectionId="1">
    <xmlCellPr id="1" xr6:uid="{00000000-0010-0000-8B10-000001000000}" uniqueName="Other_Financing_Amount3">
      <xmlPr mapId="1" xpath="/FinancialUpdate8609/FinancialUpdate8609_Construction_Financing_Bldg5/Other_Financing_Amount3" xmlDataType="string"/>
    </xmlCellPr>
  </singleXmlCell>
  <singleXmlCell id="2180" xr6:uid="{FC5AF844-038D-43BE-BE76-D0EC62DF8AD6}" r="CQ254" connectionId="1">
    <xmlCellPr id="1" xr6:uid="{00000000-0010-0000-8D10-000001000000}" uniqueName="Other_Financing_Amount4">
      <xmlPr mapId="1" xpath="/FinancialUpdate8609/FinancialUpdate8609_Construction_Financing_Bldg5/Other_Financing_Amount4" xmlDataType="string"/>
    </xmlCellPr>
  </singleXmlCell>
  <singleXmlCell id="2181" xr6:uid="{DB80F749-992E-4C1A-9872-937AFFD524FF}" r="CQ255" connectionId="1">
    <xmlCellPr id="1" xr6:uid="{00000000-0010-0000-8F10-000001000000}" uniqueName="Other_Financing_Amount5">
      <xmlPr mapId="1" xpath="/FinancialUpdate8609/FinancialUpdate8609_Construction_Financing_Bldg5/Other_Financing_Amount5" xmlDataType="string"/>
    </xmlCellPr>
  </singleXmlCell>
  <singleXmlCell id="2182" xr6:uid="{A04B71AF-4DE1-4F14-A0D3-70C1BCAEB013}" r="CQ256" connectionId="1">
    <xmlCellPr id="1" xr6:uid="{00000000-0010-0000-9110-000001000000}" uniqueName="Total_Construction_Financing">
      <xmlPr mapId="1" xpath="/FinancialUpdate8609/FinancialUpdate8609_Construction_Financing_Bldg5/Total_Construction_Financing" xmlDataType="string"/>
    </xmlCellPr>
  </singleXmlCell>
  <singleXmlCell id="2183" xr6:uid="{2F26CB75-5195-4900-9CB7-2399B9DA8FD1}" r="CQ258" connectionId="1">
    <xmlCellPr id="1" xr6:uid="{00000000-0010-0000-9310-000001000000}" uniqueName="ApplicationNumber">
      <xmlPr mapId="1" xpath="/FinancialUpdate8609/FinancialUpdate8609_Permanent_Financing_Bldg5/ApplicationNumber" xmlDataType="string"/>
    </xmlCellPr>
  </singleXmlCell>
  <singleXmlCell id="2184" xr6:uid="{E250182E-5611-48CC-A176-D19D5DA3565D}" r="CQ259" connectionId="1">
    <xmlCellPr id="1" xr6:uid="{00000000-0010-0000-9510-000001000000}" uniqueName="BIN">
      <xmlPr mapId="1" xpath="/FinancialUpdate8609/FinancialUpdate8609_Permanent_Financing_Bldg5/BIN" xmlDataType="string"/>
    </xmlCellPr>
  </singleXmlCell>
  <singleXmlCell id="2185" xr6:uid="{5BCAE758-18DD-411C-8649-50A29F6EA489}" r="CQ262" connectionId="1">
    <xmlCellPr id="1" xr6:uid="{00000000-0010-0000-9710-000001000000}" uniqueName="HPD_Loan">
      <xmlPr mapId="1" xpath="/FinancialUpdate8609/FinancialUpdate8609_Permanent_Financing_Bldg5/HPD_Loan" xmlDataType="string"/>
    </xmlCellPr>
  </singleXmlCell>
  <singleXmlCell id="2186" xr6:uid="{63835094-1E7D-4559-AB78-145C2B3D5CD9}" r="CQ263" connectionId="1">
    <xmlCellPr id="1" xr6:uid="{00000000-0010-0000-9910-000001000000}" uniqueName="HDC_Tax_Exempt_Bonds">
      <xmlPr mapId="1" xpath="/FinancialUpdate8609/FinancialUpdate8609_Permanent_Financing_Bldg5/HDC_Tax_Exempt_Bonds" xmlDataType="string"/>
    </xmlCellPr>
  </singleXmlCell>
  <singleXmlCell id="2187" xr6:uid="{1C685F56-4BC9-413D-8B7D-FB2AA590D3C4}" r="CQ264" connectionId="1">
    <xmlCellPr id="1" xr6:uid="{00000000-0010-0000-9B10-000001000000}" uniqueName="HDC_Loan">
      <xmlPr mapId="1" xpath="/FinancialUpdate8609/FinancialUpdate8609_Permanent_Financing_Bldg5/HDC_Loan" xmlDataType="string"/>
    </xmlCellPr>
  </singleXmlCell>
  <singleXmlCell id="2188" xr6:uid="{04DCAEC7-C10D-43B6-8E3D-5C9FE5ED55E9}" r="CQ265" connectionId="1">
    <xmlCellPr id="1" xr6:uid="{00000000-0010-0000-9D10-000001000000}" uniqueName="Deferred_Developer_Fee">
      <xmlPr mapId="1" xpath="/FinancialUpdate8609/FinancialUpdate8609_Permanent_Financing_Bldg5/Deferred_Developer_Fee" xmlDataType="string"/>
    </xmlCellPr>
  </singleXmlCell>
  <singleXmlCell id="2189" xr6:uid="{A8F90CB4-C2EB-4D3D-8991-9842F85689B9}" r="CO266" connectionId="1">
    <xmlCellPr id="1" xr6:uid="{00000000-0010-0000-9F10-000001000000}" uniqueName="Other_Line_Description1">
      <xmlPr mapId="1" xpath="/FinancialUpdate8609/FinancialUpdate8609_Permanent_Financing_Bldg5/Other_Line_Description1" xmlDataType="string"/>
    </xmlCellPr>
  </singleXmlCell>
  <singleXmlCell id="2190" xr6:uid="{F733DBC8-7305-4114-8B4A-35470939939F}" r="CO267" connectionId="1">
    <xmlCellPr id="1" xr6:uid="{00000000-0010-0000-A110-000001000000}" uniqueName="Other_Line_Description2">
      <xmlPr mapId="1" xpath="/FinancialUpdate8609/FinancialUpdate8609_Permanent_Financing_Bldg5/Other_Line_Description2" xmlDataType="string"/>
    </xmlCellPr>
  </singleXmlCell>
  <singleXmlCell id="2191" xr6:uid="{5CB59870-9596-4198-958E-516500E16A03}" r="CO268" connectionId="1">
    <xmlCellPr id="1" xr6:uid="{00000000-0010-0000-A310-000001000000}" uniqueName="Other_Line_Description3">
      <xmlPr mapId="1" xpath="/FinancialUpdate8609/FinancialUpdate8609_Permanent_Financing_Bldg5/Other_Line_Description3" xmlDataType="string"/>
    </xmlCellPr>
  </singleXmlCell>
  <singleXmlCell id="2192" xr6:uid="{8E95212B-DE04-48A3-B3FD-69D52035D550}" r="CO269" connectionId="1">
    <xmlCellPr id="1" xr6:uid="{00000000-0010-0000-A510-000001000000}" uniqueName="Other_Line_Description4">
      <xmlPr mapId="1" xpath="/FinancialUpdate8609/FinancialUpdate8609_Permanent_Financing_Bldg5/Other_Line_Description4" xmlDataType="string"/>
    </xmlCellPr>
  </singleXmlCell>
  <singleXmlCell id="2193" xr6:uid="{ABDE34DD-4649-47B0-899A-F703B776DE55}" r="CO270" connectionId="1">
    <xmlCellPr id="1" xr6:uid="{00000000-0010-0000-A710-000001000000}" uniqueName="Other_Line_Description5">
      <xmlPr mapId="1" xpath="/FinancialUpdate8609/FinancialUpdate8609_Permanent_Financing_Bldg5/Other_Line_Description5" xmlDataType="string"/>
    </xmlCellPr>
  </singleXmlCell>
  <singleXmlCell id="2194" xr6:uid="{9CB35B8A-E79E-45C9-B5F8-5E4FA84F9076}" r="CQ266" connectionId="1">
    <xmlCellPr id="1" xr6:uid="{00000000-0010-0000-A910-000001000000}" uniqueName="Other_Financing_Amount1">
      <xmlPr mapId="1" xpath="/FinancialUpdate8609/FinancialUpdate8609_Permanent_Financing_Bldg5/Other_Financing_Amount1" xmlDataType="string"/>
    </xmlCellPr>
  </singleXmlCell>
  <singleXmlCell id="2195" xr6:uid="{AAF93651-981C-4840-A782-753B0C7C7656}" r="CQ267" connectionId="1">
    <xmlCellPr id="1" xr6:uid="{00000000-0010-0000-AB10-000001000000}" uniqueName="Other_Financing_Amount2">
      <xmlPr mapId="1" xpath="/FinancialUpdate8609/FinancialUpdate8609_Permanent_Financing_Bldg5/Other_Financing_Amount2" xmlDataType="string"/>
    </xmlCellPr>
  </singleXmlCell>
  <singleXmlCell id="2196" xr6:uid="{42805C9E-F7A7-4661-A43E-A78130B71B13}" r="CQ268" connectionId="1">
    <xmlCellPr id="1" xr6:uid="{00000000-0010-0000-AD10-000001000000}" uniqueName="Other_Financing_Amount3">
      <xmlPr mapId="1" xpath="/FinancialUpdate8609/FinancialUpdate8609_Permanent_Financing_Bldg5/Other_Financing_Amount3" xmlDataType="string"/>
    </xmlCellPr>
  </singleXmlCell>
  <singleXmlCell id="2197" xr6:uid="{99A72AC3-4D5E-4E4A-9306-69E348D9AF24}" r="CQ269" connectionId="1">
    <xmlCellPr id="1" xr6:uid="{00000000-0010-0000-AF10-000001000000}" uniqueName="Other_Financing_Amount4">
      <xmlPr mapId="1" xpath="/FinancialUpdate8609/FinancialUpdate8609_Permanent_Financing_Bldg5/Other_Financing_Amount4" xmlDataType="string"/>
    </xmlCellPr>
  </singleXmlCell>
  <singleXmlCell id="2198" xr6:uid="{CE2369BE-1C9A-4FBD-BC3A-0FB4882F811D}" r="CQ270" connectionId="1">
    <xmlCellPr id="1" xr6:uid="{00000000-0010-0000-B110-000001000000}" uniqueName="Other_Financing_Amount5">
      <xmlPr mapId="1" xpath="/FinancialUpdate8609/FinancialUpdate8609_Permanent_Financing_Bldg5/Other_Financing_Amount5" xmlDataType="string"/>
    </xmlCellPr>
  </singleXmlCell>
  <singleXmlCell id="2199" xr6:uid="{58F43CE7-CD65-4F83-9598-863CE5D235EC}" r="CQ271" connectionId="1">
    <xmlCellPr id="1" xr6:uid="{00000000-0010-0000-B310-000001000000}" uniqueName="Total_Permanent_Financing">
      <xmlPr mapId="1" xpath="/FinancialUpdate8609/FinancialUpdate8609_Permanent_Financing_Bldg5/Total_Permanent_Financing" xmlDataType="string"/>
    </xmlCellPr>
  </singleXmlCell>
  <singleXmlCell id="2202" xr6:uid="{853C3648-8CA4-4EAC-81D6-BA4D06A31B71}" r="CQ291" connectionId="1">
    <xmlCellPr id="1" xr6:uid="{00000000-0010-0000-B510-000001000000}" uniqueName="ApplicationNumber">
      <xmlPr mapId="1" xpath="/FinancialUpdate8609/FinancialUpdate8609_Construction_Financing_Bldg6/ApplicationNumber" xmlDataType="string"/>
    </xmlCellPr>
  </singleXmlCell>
  <singleXmlCell id="2203" xr6:uid="{56B7BFC5-8AF1-4A14-965B-9528E83FFB8D}" r="CQ292" connectionId="1">
    <xmlCellPr id="1" xr6:uid="{00000000-0010-0000-B710-000001000000}" uniqueName="BIN">
      <xmlPr mapId="1" xpath="/FinancialUpdate8609/FinancialUpdate8609_Construction_Financing_Bldg6/BIN" xmlDataType="string"/>
    </xmlCellPr>
  </singleXmlCell>
  <singleXmlCell id="2204" xr6:uid="{2350F9E8-3495-4CC8-A0AB-EFE481C7297E}" r="CQ295" connectionId="1">
    <xmlCellPr id="1" xr6:uid="{00000000-0010-0000-B910-000001000000}" uniqueName="HPD_Loan">
      <xmlPr mapId="1" xpath="/FinancialUpdate8609/FinancialUpdate8609_Construction_Financing_Bldg6/HPD_Loan" xmlDataType="string"/>
    </xmlCellPr>
  </singleXmlCell>
  <singleXmlCell id="2205" xr6:uid="{B9446F8E-1AB8-4771-9390-8FB6C76A0308}" r="CQ296" connectionId="1">
    <xmlCellPr id="1" xr6:uid="{00000000-0010-0000-BB10-000001000000}" uniqueName="HDC_Tax_Exempt_Bonds">
      <xmlPr mapId="1" xpath="/FinancialUpdate8609/FinancialUpdate8609_Construction_Financing_Bldg6/HDC_Tax_Exempt_Bonds" xmlDataType="string"/>
    </xmlCellPr>
  </singleXmlCell>
  <singleXmlCell id="2206" xr6:uid="{74F916F2-6403-4EFB-9843-7B17AF904E3A}" r="CQ297" connectionId="1">
    <xmlCellPr id="1" xr6:uid="{00000000-0010-0000-BD10-000001000000}" uniqueName="HDC_Loan">
      <xmlPr mapId="1" xpath="/FinancialUpdate8609/FinancialUpdate8609_Construction_Financing_Bldg6/HDC_Loan" xmlDataType="string"/>
    </xmlCellPr>
  </singleXmlCell>
  <singleXmlCell id="2207" xr6:uid="{98A6CC4D-BAA1-42F4-ABD4-90008F8640FC}" r="CQ298" connectionId="1">
    <xmlCellPr id="1" xr6:uid="{00000000-0010-0000-BF10-000001000000}" uniqueName="Deferred_Developer_Fee">
      <xmlPr mapId="1" xpath="/FinancialUpdate8609/FinancialUpdate8609_Construction_Financing_Bldg6/Deferred_Developer_Fee" xmlDataType="string"/>
    </xmlCellPr>
  </singleXmlCell>
  <singleXmlCell id="2208" xr6:uid="{EBC75AA1-6E3F-4633-BFA5-FF85D18D1CC5}" r="CO299" connectionId="1">
    <xmlCellPr id="1" xr6:uid="{00000000-0010-0000-C110-000001000000}" uniqueName="Other_Line_Description1">
      <xmlPr mapId="1" xpath="/FinancialUpdate8609/FinancialUpdate8609_Construction_Financing_Bldg6/Other_Line_Description1" xmlDataType="string"/>
    </xmlCellPr>
  </singleXmlCell>
  <singleXmlCell id="2209" xr6:uid="{F0A9FBE8-2B6E-4F43-9DC9-FC34FAE18D8D}" r="CO300" connectionId="1">
    <xmlCellPr id="1" xr6:uid="{00000000-0010-0000-C310-000001000000}" uniqueName="Other_Line_Description2">
      <xmlPr mapId="1" xpath="/FinancialUpdate8609/FinancialUpdate8609_Construction_Financing_Bldg6/Other_Line_Description2" xmlDataType="string"/>
    </xmlCellPr>
  </singleXmlCell>
  <singleXmlCell id="2210" xr6:uid="{1F9F0FF8-1D9A-496B-8D00-AA53955675F7}" r="CO301" connectionId="1">
    <xmlCellPr id="1" xr6:uid="{00000000-0010-0000-C510-000001000000}" uniqueName="Other_Line_Description3">
      <xmlPr mapId="1" xpath="/FinancialUpdate8609/FinancialUpdate8609_Construction_Financing_Bldg6/Other_Line_Description3" xmlDataType="string"/>
    </xmlCellPr>
  </singleXmlCell>
  <singleXmlCell id="2211" xr6:uid="{8884EC75-C055-45E7-95AF-326352987064}" r="CO302" connectionId="1">
    <xmlCellPr id="1" xr6:uid="{00000000-0010-0000-C710-000001000000}" uniqueName="Other_Line_Description4">
      <xmlPr mapId="1" xpath="/FinancialUpdate8609/FinancialUpdate8609_Construction_Financing_Bldg6/Other_Line_Description4" xmlDataType="string"/>
    </xmlCellPr>
  </singleXmlCell>
  <singleXmlCell id="2212" xr6:uid="{156DFA4F-DDF7-42BC-B679-6A0DDC43CCD0}" r="CO303" connectionId="1">
    <xmlCellPr id="1" xr6:uid="{00000000-0010-0000-C910-000001000000}" uniqueName="Other_Line_Description5">
      <xmlPr mapId="1" xpath="/FinancialUpdate8609/FinancialUpdate8609_Construction_Financing_Bldg6/Other_Line_Description5" xmlDataType="string"/>
    </xmlCellPr>
  </singleXmlCell>
  <singleXmlCell id="2213" xr6:uid="{3AAFB604-7457-491E-8963-3CAB746D5545}" r="CQ299" connectionId="1">
    <xmlCellPr id="1" xr6:uid="{00000000-0010-0000-CB10-000001000000}" uniqueName="Other_Financing_Amount1">
      <xmlPr mapId="1" xpath="/FinancialUpdate8609/FinancialUpdate8609_Construction_Financing_Bldg6/Other_Financing_Amount1" xmlDataType="string"/>
    </xmlCellPr>
  </singleXmlCell>
  <singleXmlCell id="2214" xr6:uid="{04E43425-EEDC-4F57-970E-C478CA76CA91}" r="CQ300" connectionId="1">
    <xmlCellPr id="1" xr6:uid="{00000000-0010-0000-CD10-000001000000}" uniqueName="Other_Financing_Amount2">
      <xmlPr mapId="1" xpath="/FinancialUpdate8609/FinancialUpdate8609_Construction_Financing_Bldg6/Other_Financing_Amount2" xmlDataType="string"/>
    </xmlCellPr>
  </singleXmlCell>
  <singleXmlCell id="2215" xr6:uid="{5B12E009-CC4C-4656-A94B-B8EB8D7EFF81}" r="CQ301" connectionId="1">
    <xmlCellPr id="1" xr6:uid="{00000000-0010-0000-CF10-000001000000}" uniqueName="Other_Financing_Amount3">
      <xmlPr mapId="1" xpath="/FinancialUpdate8609/FinancialUpdate8609_Construction_Financing_Bldg6/Other_Financing_Amount3" xmlDataType="string"/>
    </xmlCellPr>
  </singleXmlCell>
  <singleXmlCell id="2216" xr6:uid="{36A167BD-9DB4-4630-8BBD-168B799664A2}" r="CQ302" connectionId="1">
    <xmlCellPr id="1" xr6:uid="{00000000-0010-0000-D110-000001000000}" uniqueName="Other_Financing_Amount4">
      <xmlPr mapId="1" xpath="/FinancialUpdate8609/FinancialUpdate8609_Construction_Financing_Bldg6/Other_Financing_Amount4" xmlDataType="string"/>
    </xmlCellPr>
  </singleXmlCell>
  <singleXmlCell id="2217" xr6:uid="{ADD0A96B-A5B0-47F3-9466-962311C902AB}" r="CQ303" connectionId="1">
    <xmlCellPr id="1" xr6:uid="{00000000-0010-0000-D310-000001000000}" uniqueName="Other_Financing_Amount5">
      <xmlPr mapId="1" xpath="/FinancialUpdate8609/FinancialUpdate8609_Construction_Financing_Bldg6/Other_Financing_Amount5" xmlDataType="string"/>
    </xmlCellPr>
  </singleXmlCell>
  <singleXmlCell id="2218" xr6:uid="{4C6FDCFA-759F-4062-BA16-6FC86F30FE3C}" r="CP304" connectionId="1">
    <xmlCellPr id="1" xr6:uid="{00000000-0010-0000-D510-000001000000}" uniqueName="Total_Construction_Financing">
      <xmlPr mapId="1" xpath="/FinancialUpdate8609/FinancialUpdate8609_Construction_Financing_Bldg6/Total_Construction_Financing" xmlDataType="string"/>
    </xmlCellPr>
  </singleXmlCell>
  <singleXmlCell id="2219" xr6:uid="{8DA81A59-DD5B-4183-B652-3BC232B35F7C}" r="CQ306" connectionId="1">
    <xmlCellPr id="1" xr6:uid="{00000000-0010-0000-D710-000001000000}" uniqueName="ApplicationNumber">
      <xmlPr mapId="1" xpath="/FinancialUpdate8609/FinancialUpdate8609_Permanent_Financing_Bldg6/ApplicationNumber" xmlDataType="string"/>
    </xmlCellPr>
  </singleXmlCell>
  <singleXmlCell id="2220" xr6:uid="{0CB84BBB-F1F4-4E88-9751-E9EA694D4150}" r="CQ307" connectionId="1">
    <xmlCellPr id="1" xr6:uid="{00000000-0010-0000-D910-000001000000}" uniqueName="BIN">
      <xmlPr mapId="1" xpath="/FinancialUpdate8609/FinancialUpdate8609_Permanent_Financing_Bldg6/BIN" xmlDataType="string"/>
    </xmlCellPr>
  </singleXmlCell>
  <singleXmlCell id="2221" xr6:uid="{B34E101E-20F0-4BF8-8001-C896099AD384}" r="CQ310" connectionId="1">
    <xmlCellPr id="1" xr6:uid="{00000000-0010-0000-DB10-000001000000}" uniqueName="HPD_Loan">
      <xmlPr mapId="1" xpath="/FinancialUpdate8609/FinancialUpdate8609_Permanent_Financing_Bldg6/HPD_Loan" xmlDataType="string"/>
    </xmlCellPr>
  </singleXmlCell>
  <singleXmlCell id="2222" xr6:uid="{0AD38727-41EB-4679-B862-D18092ABF821}" r="CQ311" connectionId="1">
    <xmlCellPr id="1" xr6:uid="{00000000-0010-0000-DD10-000001000000}" uniqueName="HDC_Tax_Exempt_Bonds">
      <xmlPr mapId="1" xpath="/FinancialUpdate8609/FinancialUpdate8609_Permanent_Financing_Bldg6/HDC_Tax_Exempt_Bonds" xmlDataType="string"/>
    </xmlCellPr>
  </singleXmlCell>
  <singleXmlCell id="2223" xr6:uid="{6D4787FD-5CFF-415B-BDB7-E0C50F581379}" r="CQ312" connectionId="1">
    <xmlCellPr id="1" xr6:uid="{00000000-0010-0000-DF10-000001000000}" uniqueName="HDC_Loan">
      <xmlPr mapId="1" xpath="/FinancialUpdate8609/FinancialUpdate8609_Permanent_Financing_Bldg6/HDC_Loan" xmlDataType="string"/>
    </xmlCellPr>
  </singleXmlCell>
  <singleXmlCell id="2224" xr6:uid="{841BEFF4-05B3-43F1-B24F-5DE29F64677F}" r="CQ313" connectionId="1">
    <xmlCellPr id="1" xr6:uid="{00000000-0010-0000-E110-000001000000}" uniqueName="Deferred_Developer_Fee">
      <xmlPr mapId="1" xpath="/FinancialUpdate8609/FinancialUpdate8609_Permanent_Financing_Bldg6/Deferred_Developer_Fee" xmlDataType="string"/>
    </xmlCellPr>
  </singleXmlCell>
  <singleXmlCell id="2225" xr6:uid="{2EE6AAB9-81D8-425A-8235-FB3B4F07EAF5}" r="CO314" connectionId="1">
    <xmlCellPr id="1" xr6:uid="{00000000-0010-0000-E310-000001000000}" uniqueName="Other_Line_Description1">
      <xmlPr mapId="1" xpath="/FinancialUpdate8609/FinancialUpdate8609_Permanent_Financing_Bldg6/Other_Line_Description1" xmlDataType="string"/>
    </xmlCellPr>
  </singleXmlCell>
  <singleXmlCell id="2226" xr6:uid="{0083C711-B6A0-46A0-9E72-36625DE821F3}" r="CO315" connectionId="1">
    <xmlCellPr id="1" xr6:uid="{00000000-0010-0000-E510-000001000000}" uniqueName="Other_Line_Description2">
      <xmlPr mapId="1" xpath="/FinancialUpdate8609/FinancialUpdate8609_Permanent_Financing_Bldg6/Other_Line_Description2" xmlDataType="string"/>
    </xmlCellPr>
  </singleXmlCell>
  <singleXmlCell id="2227" xr6:uid="{79F70684-CC5E-4F37-9DBC-8D0776FBEB6E}" r="CO316" connectionId="1">
    <xmlCellPr id="1" xr6:uid="{00000000-0010-0000-E710-000001000000}" uniqueName="Other_Line_Description3">
      <xmlPr mapId="1" xpath="/FinancialUpdate8609/FinancialUpdate8609_Permanent_Financing_Bldg6/Other_Line_Description3" xmlDataType="string"/>
    </xmlCellPr>
  </singleXmlCell>
  <singleXmlCell id="2228" xr6:uid="{77EAF5C3-4017-45D4-AC4E-C0341B95F939}" r="CO317" connectionId="1">
    <xmlCellPr id="1" xr6:uid="{00000000-0010-0000-E910-000001000000}" uniqueName="Other_Line_Description4">
      <xmlPr mapId="1" xpath="/FinancialUpdate8609/FinancialUpdate8609_Permanent_Financing_Bldg6/Other_Line_Description4" xmlDataType="string"/>
    </xmlCellPr>
  </singleXmlCell>
  <singleXmlCell id="2229" xr6:uid="{E8CF1BFE-196F-4332-B7C1-53AD190CB287}" r="CO318" connectionId="1">
    <xmlCellPr id="1" xr6:uid="{00000000-0010-0000-EB10-000001000000}" uniqueName="Other_Line_Description5">
      <xmlPr mapId="1" xpath="/FinancialUpdate8609/FinancialUpdate8609_Permanent_Financing_Bldg6/Other_Line_Description5" xmlDataType="string"/>
    </xmlCellPr>
  </singleXmlCell>
  <singleXmlCell id="2230" xr6:uid="{D01A6074-26A7-41AB-A523-4D53F14769D8}" r="CQ314" connectionId="1">
    <xmlCellPr id="1" xr6:uid="{00000000-0010-0000-ED10-000001000000}" uniqueName="Other_Financing_Amount1">
      <xmlPr mapId="1" xpath="/FinancialUpdate8609/FinancialUpdate8609_Permanent_Financing_Bldg6/Other_Financing_Amount1" xmlDataType="string"/>
    </xmlCellPr>
  </singleXmlCell>
  <singleXmlCell id="2231" xr6:uid="{8181592B-A8F9-4E64-B902-92587A472A29}" r="CQ315" connectionId="1">
    <xmlCellPr id="1" xr6:uid="{00000000-0010-0000-EF10-000001000000}" uniqueName="Other_Financing_Amount2">
      <xmlPr mapId="1" xpath="/FinancialUpdate8609/FinancialUpdate8609_Permanent_Financing_Bldg6/Other_Financing_Amount2" xmlDataType="string"/>
    </xmlCellPr>
  </singleXmlCell>
  <singleXmlCell id="2232" xr6:uid="{7A8828B6-9E18-4178-B16E-45E4B52E340D}" r="CQ316" connectionId="1">
    <xmlCellPr id="1" xr6:uid="{00000000-0010-0000-F110-000001000000}" uniqueName="Other_Financing_Amount3">
      <xmlPr mapId="1" xpath="/FinancialUpdate8609/FinancialUpdate8609_Permanent_Financing_Bldg6/Other_Financing_Amount3" xmlDataType="string"/>
    </xmlCellPr>
  </singleXmlCell>
  <singleXmlCell id="2233" xr6:uid="{B5373F3A-FDFA-43F5-A324-D42D4E06FED1}" r="CQ317" connectionId="1">
    <xmlCellPr id="1" xr6:uid="{00000000-0010-0000-F310-000001000000}" uniqueName="Other_Financing_Amount4">
      <xmlPr mapId="1" xpath="/FinancialUpdate8609/FinancialUpdate8609_Permanent_Financing_Bldg6/Other_Financing_Amount4" xmlDataType="string"/>
    </xmlCellPr>
  </singleXmlCell>
  <singleXmlCell id="2234" xr6:uid="{A969DD9F-F9AB-4C2A-9A93-1AC4AEC7E22F}" r="CQ318" connectionId="1">
    <xmlCellPr id="1" xr6:uid="{00000000-0010-0000-F510-000001000000}" uniqueName="Other_Financing_Amount5">
      <xmlPr mapId="1" xpath="/FinancialUpdate8609/FinancialUpdate8609_Permanent_Financing_Bldg6/Other_Financing_Amount5" xmlDataType="string"/>
    </xmlCellPr>
  </singleXmlCell>
  <singleXmlCell id="2235" xr6:uid="{EEBEB51C-7A50-4ECF-A46B-580A554169DB}" r="CQ319" connectionId="1">
    <xmlCellPr id="1" xr6:uid="{00000000-0010-0000-F710-000001000000}" uniqueName="Total_Permanent_Financing">
      <xmlPr mapId="1" xpath="/FinancialUpdate8609/FinancialUpdate8609_Permanent_Financing_Bldg6/Total_Permanent_Financing" xmlDataType="string"/>
    </xmlCellPr>
  </singleXmlCell>
  <singleXmlCell id="2236" xr6:uid="{17565D55-44B1-4E9F-82B9-972CEE845949}" r="CQ339" connectionId="1">
    <xmlCellPr id="1" xr6:uid="{00000000-0010-0000-F910-000001000000}" uniqueName="ApplicationNumber">
      <xmlPr mapId="1" xpath="/FinancialUpdate8609/FinancialUpdate8609_Construction_Financing_Bldg7/ApplicationNumber" xmlDataType="string"/>
    </xmlCellPr>
  </singleXmlCell>
  <singleXmlCell id="2237" xr6:uid="{C260914A-7FC8-4780-B1F1-39D3EB8B64D1}" r="CQ340" connectionId="1">
    <xmlCellPr id="1" xr6:uid="{00000000-0010-0000-FB10-000001000000}" uniqueName="BIN">
      <xmlPr mapId="1" xpath="/FinancialUpdate8609/FinancialUpdate8609_Construction_Financing_Bldg7/BIN" xmlDataType="string"/>
    </xmlCellPr>
  </singleXmlCell>
  <singleXmlCell id="2238" xr6:uid="{D1350168-F580-4FA4-974F-E6513DBF1D96}" r="CQ343" connectionId="1">
    <xmlCellPr id="1" xr6:uid="{00000000-0010-0000-FD10-000001000000}" uniqueName="HPD_Loan">
      <xmlPr mapId="1" xpath="/FinancialUpdate8609/FinancialUpdate8609_Construction_Financing_Bldg7/HPD_Loan" xmlDataType="string"/>
    </xmlCellPr>
  </singleXmlCell>
  <singleXmlCell id="2239" xr6:uid="{CAE52285-E58D-4710-8B01-7C2686533D13}" r="CQ344" connectionId="1">
    <xmlCellPr id="1" xr6:uid="{00000000-0010-0000-FF10-000001000000}" uniqueName="HDC_Tax_Exempt_Bonds">
      <xmlPr mapId="1" xpath="/FinancialUpdate8609/FinancialUpdate8609_Construction_Financing_Bldg7/HDC_Tax_Exempt_Bonds" xmlDataType="string"/>
    </xmlCellPr>
  </singleXmlCell>
  <singleXmlCell id="2240" xr6:uid="{3774514D-E0F4-4112-A850-11CE701E9D83}" r="CQ345" connectionId="1">
    <xmlCellPr id="1" xr6:uid="{00000000-0010-0000-0111-000001000000}" uniqueName="HDC_Loan">
      <xmlPr mapId="1" xpath="/FinancialUpdate8609/FinancialUpdate8609_Construction_Financing_Bldg7/HDC_Loan" xmlDataType="string"/>
    </xmlCellPr>
  </singleXmlCell>
  <singleXmlCell id="2241" xr6:uid="{9C46E8AA-7949-4313-84FC-F32306DBBF56}" r="CQ346" connectionId="1">
    <xmlCellPr id="1" xr6:uid="{00000000-0010-0000-0311-000001000000}" uniqueName="Deferred_Developer_Fee">
      <xmlPr mapId="1" xpath="/FinancialUpdate8609/FinancialUpdate8609_Construction_Financing_Bldg7/Deferred_Developer_Fee" xmlDataType="string"/>
    </xmlCellPr>
  </singleXmlCell>
  <singleXmlCell id="2242" xr6:uid="{B9A1B3D7-5E3E-401D-B121-D35569FA38B9}" r="CO347" connectionId="1">
    <xmlCellPr id="1" xr6:uid="{00000000-0010-0000-0511-000001000000}" uniqueName="Other_Line_Description1">
      <xmlPr mapId="1" xpath="/FinancialUpdate8609/FinancialUpdate8609_Construction_Financing_Bldg7/Other_Line_Description1" xmlDataType="string"/>
    </xmlCellPr>
  </singleXmlCell>
  <singleXmlCell id="2243" xr6:uid="{1A50E9A2-476C-4382-8082-6055CD084966}" r="CO348" connectionId="1">
    <xmlCellPr id="1" xr6:uid="{00000000-0010-0000-0711-000001000000}" uniqueName="Other_Line_Description2">
      <xmlPr mapId="1" xpath="/FinancialUpdate8609/FinancialUpdate8609_Construction_Financing_Bldg7/Other_Line_Description2" xmlDataType="string"/>
    </xmlCellPr>
  </singleXmlCell>
  <singleXmlCell id="2244" xr6:uid="{1C10CC4C-3947-484D-AD12-3CA16BA35F2F}" r="CO349" connectionId="1">
    <xmlCellPr id="1" xr6:uid="{00000000-0010-0000-0911-000001000000}" uniqueName="Other_Line_Description3">
      <xmlPr mapId="1" xpath="/FinancialUpdate8609/FinancialUpdate8609_Construction_Financing_Bldg7/Other_Line_Description3" xmlDataType="string"/>
    </xmlCellPr>
  </singleXmlCell>
  <singleXmlCell id="2245" xr6:uid="{A6FC6BBB-7291-4DD2-9078-EB54F4A1CF22}" r="CO350" connectionId="1">
    <xmlCellPr id="1" xr6:uid="{00000000-0010-0000-0B11-000001000000}" uniqueName="Other_Line_Description4">
      <xmlPr mapId="1" xpath="/FinancialUpdate8609/FinancialUpdate8609_Construction_Financing_Bldg7/Other_Line_Description4" xmlDataType="string"/>
    </xmlCellPr>
  </singleXmlCell>
  <singleXmlCell id="2246" xr6:uid="{81129858-1444-46D2-8B3B-C8C8974A41D2}" r="CO351" connectionId="1">
    <xmlCellPr id="1" xr6:uid="{00000000-0010-0000-0D11-000001000000}" uniqueName="Other_Line_Description5">
      <xmlPr mapId="1" xpath="/FinancialUpdate8609/FinancialUpdate8609_Construction_Financing_Bldg7/Other_Line_Description5" xmlDataType="string"/>
    </xmlCellPr>
  </singleXmlCell>
  <singleXmlCell id="2247" xr6:uid="{C016097D-61C3-4538-A383-6344429FE1B1}" r="CQ347" connectionId="1">
    <xmlCellPr id="1" xr6:uid="{00000000-0010-0000-0F11-000001000000}" uniqueName="Other_Financing_Amount1">
      <xmlPr mapId="1" xpath="/FinancialUpdate8609/FinancialUpdate8609_Construction_Financing_Bldg7/Other_Financing_Amount1" xmlDataType="string"/>
    </xmlCellPr>
  </singleXmlCell>
  <singleXmlCell id="2248" xr6:uid="{9AB58878-B79E-4789-B980-58A0FCF1DF32}" r="CQ348" connectionId="1">
    <xmlCellPr id="1" xr6:uid="{00000000-0010-0000-1111-000001000000}" uniqueName="Other_Financing_Amount2">
      <xmlPr mapId="1" xpath="/FinancialUpdate8609/FinancialUpdate8609_Construction_Financing_Bldg7/Other_Financing_Amount2" xmlDataType="string"/>
    </xmlCellPr>
  </singleXmlCell>
  <singleXmlCell id="2249" xr6:uid="{0123D2C8-52E4-4C2C-B6DB-0ABFBE45A0F9}" r="CQ349" connectionId="1">
    <xmlCellPr id="1" xr6:uid="{00000000-0010-0000-1311-000001000000}" uniqueName="Other_Financing_Amount3">
      <xmlPr mapId="1" xpath="/FinancialUpdate8609/FinancialUpdate8609_Construction_Financing_Bldg7/Other_Financing_Amount3" xmlDataType="string"/>
    </xmlCellPr>
  </singleXmlCell>
  <singleXmlCell id="2250" xr6:uid="{523C68AB-7816-4361-A349-8E793F023AB9}" r="CQ350" connectionId="1">
    <xmlCellPr id="1" xr6:uid="{00000000-0010-0000-1511-000001000000}" uniqueName="Other_Financing_Amount4">
      <xmlPr mapId="1" xpath="/FinancialUpdate8609/FinancialUpdate8609_Construction_Financing_Bldg7/Other_Financing_Amount4" xmlDataType="string"/>
    </xmlCellPr>
  </singleXmlCell>
  <singleXmlCell id="2251" xr6:uid="{FF4C0948-3F6F-4E07-92A7-3561156DE76D}" r="CQ351" connectionId="1">
    <xmlCellPr id="1" xr6:uid="{00000000-0010-0000-1711-000001000000}" uniqueName="Other_Financing_Amount5">
      <xmlPr mapId="1" xpath="/FinancialUpdate8609/FinancialUpdate8609_Construction_Financing_Bldg7/Other_Financing_Amount5" xmlDataType="string"/>
    </xmlCellPr>
  </singleXmlCell>
  <singleXmlCell id="2252" xr6:uid="{821B8AC8-C7A1-45B0-A63F-B71377C0F410}" r="CQ352" connectionId="1">
    <xmlCellPr id="1" xr6:uid="{00000000-0010-0000-1911-000001000000}" uniqueName="Total_Construction_Financing">
      <xmlPr mapId="1" xpath="/FinancialUpdate8609/FinancialUpdate8609_Construction_Financing_Bldg7/Total_Construction_Financing" xmlDataType="string"/>
    </xmlCellPr>
  </singleXmlCell>
  <singleXmlCell id="2253" xr6:uid="{76D2E584-7191-4B45-A9C3-A7FCFE220976}" r="CQ354" connectionId="1">
    <xmlCellPr id="1" xr6:uid="{00000000-0010-0000-1B11-000001000000}" uniqueName="ApplicationNumber">
      <xmlPr mapId="1" xpath="/FinancialUpdate8609/FinancialUpdate8609_Permanent_Financing_Bldg7/ApplicationNumber" xmlDataType="string"/>
    </xmlCellPr>
  </singleXmlCell>
  <singleXmlCell id="2254" xr6:uid="{006F81E9-A703-4499-B3C4-D006CA5498D1}" r="CQ355" connectionId="1">
    <xmlCellPr id="1" xr6:uid="{00000000-0010-0000-1D11-000001000000}" uniqueName="BIN">
      <xmlPr mapId="1" xpath="/FinancialUpdate8609/FinancialUpdate8609_Permanent_Financing_Bldg7/BIN" xmlDataType="string"/>
    </xmlCellPr>
  </singleXmlCell>
  <singleXmlCell id="2255" xr6:uid="{CB1BD277-BB7E-4696-B8E3-3BCE34091C4B}" r="CQ358" connectionId="1">
    <xmlCellPr id="1" xr6:uid="{00000000-0010-0000-1F11-000001000000}" uniqueName="HPD_Loan">
      <xmlPr mapId="1" xpath="/FinancialUpdate8609/FinancialUpdate8609_Permanent_Financing_Bldg7/HPD_Loan" xmlDataType="string"/>
    </xmlCellPr>
  </singleXmlCell>
  <singleXmlCell id="2258" xr6:uid="{A9FEE9F0-749F-47AD-BD92-1C1320D5F844}" r="CQ359" connectionId="1">
    <xmlCellPr id="1" xr6:uid="{00000000-0010-0000-2111-000001000000}" uniqueName="HDC_Tax_Exempt_Bonds">
      <xmlPr mapId="1" xpath="/FinancialUpdate8609/FinancialUpdate8609_Permanent_Financing_Bldg7/HDC_Tax_Exempt_Bonds" xmlDataType="string"/>
    </xmlCellPr>
  </singleXmlCell>
  <singleXmlCell id="2259" xr6:uid="{9802D9C2-0A48-453D-9FC0-88589D351B26}" r="CQ360" connectionId="1">
    <xmlCellPr id="1" xr6:uid="{00000000-0010-0000-2311-000001000000}" uniqueName="HDC_Loan">
      <xmlPr mapId="1" xpath="/FinancialUpdate8609/FinancialUpdate8609_Permanent_Financing_Bldg7/HDC_Loan" xmlDataType="string"/>
    </xmlCellPr>
  </singleXmlCell>
  <singleXmlCell id="2260" xr6:uid="{6F4EF892-C3B0-49D9-9172-5DE1EBFA945E}" r="CQ361" connectionId="1">
    <xmlCellPr id="1" xr6:uid="{00000000-0010-0000-2511-000001000000}" uniqueName="Deferred_Developer_Fee">
      <xmlPr mapId="1" xpath="/FinancialUpdate8609/FinancialUpdate8609_Permanent_Financing_Bldg7/Deferred_Developer_Fee" xmlDataType="string"/>
    </xmlCellPr>
  </singleXmlCell>
  <singleXmlCell id="2261" xr6:uid="{32FB8072-CA11-4E3A-B28D-590ADF1C0E81}" r="CO362" connectionId="1">
    <xmlCellPr id="1" xr6:uid="{00000000-0010-0000-2711-000001000000}" uniqueName="Other_Line_Description1">
      <xmlPr mapId="1" xpath="/FinancialUpdate8609/FinancialUpdate8609_Permanent_Financing_Bldg7/Other_Line_Description1" xmlDataType="string"/>
    </xmlCellPr>
  </singleXmlCell>
  <singleXmlCell id="2262" xr6:uid="{DBD7A51D-858E-49D2-B483-624A539019EB}" r="CO363" connectionId="1">
    <xmlCellPr id="1" xr6:uid="{00000000-0010-0000-2911-000001000000}" uniqueName="Other_Line_Description2">
      <xmlPr mapId="1" xpath="/FinancialUpdate8609/FinancialUpdate8609_Permanent_Financing_Bldg7/Other_Line_Description2" xmlDataType="string"/>
    </xmlCellPr>
  </singleXmlCell>
  <singleXmlCell id="2263" xr6:uid="{655C9626-39FB-4A3F-B343-B9676E2C2BD3}" r="CO364" connectionId="1">
    <xmlCellPr id="1" xr6:uid="{00000000-0010-0000-2B11-000001000000}" uniqueName="Other_Line_Description3">
      <xmlPr mapId="1" xpath="/FinancialUpdate8609/FinancialUpdate8609_Permanent_Financing_Bldg7/Other_Line_Description3" xmlDataType="string"/>
    </xmlCellPr>
  </singleXmlCell>
  <singleXmlCell id="2264" xr6:uid="{48846E2F-C051-4659-B6A7-CAD2337F24B8}" r="CO365" connectionId="1">
    <xmlCellPr id="1" xr6:uid="{00000000-0010-0000-2D11-000001000000}" uniqueName="Other_Line_Description4">
      <xmlPr mapId="1" xpath="/FinancialUpdate8609/FinancialUpdate8609_Permanent_Financing_Bldg7/Other_Line_Description4" xmlDataType="string"/>
    </xmlCellPr>
  </singleXmlCell>
  <singleXmlCell id="2265" xr6:uid="{6E385137-685F-48FE-A29A-BA16ADC1DBA9}" r="CO366" connectionId="1">
    <xmlCellPr id="1" xr6:uid="{00000000-0010-0000-2F11-000001000000}" uniqueName="Other_Line_Description5">
      <xmlPr mapId="1" xpath="/FinancialUpdate8609/FinancialUpdate8609_Permanent_Financing_Bldg7/Other_Line_Description5" xmlDataType="string"/>
    </xmlCellPr>
  </singleXmlCell>
  <singleXmlCell id="2266" xr6:uid="{1826E86B-908F-47B3-A73F-0372AFE24037}" r="CQ362" connectionId="1">
    <xmlCellPr id="1" xr6:uid="{00000000-0010-0000-3111-000001000000}" uniqueName="Other_Financing_Amount1">
      <xmlPr mapId="1" xpath="/FinancialUpdate8609/FinancialUpdate8609_Permanent_Financing_Bldg7/Other_Financing_Amount1" xmlDataType="string"/>
    </xmlCellPr>
  </singleXmlCell>
  <singleXmlCell id="2267" xr6:uid="{98572457-041C-4A81-B814-BC837BB29616}" r="CQ363" connectionId="1">
    <xmlCellPr id="1" xr6:uid="{00000000-0010-0000-3311-000001000000}" uniqueName="Other_Financing_Amount2">
      <xmlPr mapId="1" xpath="/FinancialUpdate8609/FinancialUpdate8609_Permanent_Financing_Bldg7/Other_Financing_Amount2" xmlDataType="string"/>
    </xmlCellPr>
  </singleXmlCell>
  <singleXmlCell id="2268" xr6:uid="{4BFB5046-AF06-4614-BB52-1CA74669982F}" r="CQ364" connectionId="1">
    <xmlCellPr id="1" xr6:uid="{00000000-0010-0000-3511-000001000000}" uniqueName="Other_Financing_Amount3">
      <xmlPr mapId="1" xpath="/FinancialUpdate8609/FinancialUpdate8609_Permanent_Financing_Bldg7/Other_Financing_Amount3" xmlDataType="string"/>
    </xmlCellPr>
  </singleXmlCell>
  <singleXmlCell id="2269" xr6:uid="{F20AD738-343C-4B59-A3BD-64C88632A000}" r="CQ365" connectionId="1">
    <xmlCellPr id="1" xr6:uid="{00000000-0010-0000-3711-000001000000}" uniqueName="Other_Financing_Amount4">
      <xmlPr mapId="1" xpath="/FinancialUpdate8609/FinancialUpdate8609_Permanent_Financing_Bldg7/Other_Financing_Amount4" xmlDataType="string"/>
    </xmlCellPr>
  </singleXmlCell>
  <singleXmlCell id="2270" xr6:uid="{20F27DEC-6D5A-4414-BE0D-ECA25E211DB8}" r="CQ366" connectionId="1">
    <xmlCellPr id="1" xr6:uid="{00000000-0010-0000-3911-000001000000}" uniqueName="Other_Financing_Amount5">
      <xmlPr mapId="1" xpath="/FinancialUpdate8609/FinancialUpdate8609_Permanent_Financing_Bldg7/Other_Financing_Amount5" xmlDataType="string"/>
    </xmlCellPr>
  </singleXmlCell>
  <singleXmlCell id="2271" xr6:uid="{9CF87F06-E613-44E1-8179-8469E2A00DF2}" r="CQ367" connectionId="1">
    <xmlCellPr id="1" xr6:uid="{00000000-0010-0000-3B11-000001000000}" uniqueName="Total_Permanent_Financing">
      <xmlPr mapId="1" xpath="/FinancialUpdate8609/FinancialUpdate8609_Permanent_Financing_Bldg7/Total_Permanent_Financing" xmlDataType="string"/>
    </xmlCellPr>
  </singleXmlCell>
  <singleXmlCell id="2272" xr6:uid="{02CD7A45-92CA-4D94-A366-60110BA4F833}" r="CQ387" connectionId="1">
    <xmlCellPr id="1" xr6:uid="{00000000-0010-0000-3D11-000001000000}" uniqueName="ApplicationNumber">
      <xmlPr mapId="1" xpath="/FinancialUpdate8609/FinancialUpdate8609_Construction_Financing_Bldg8/ApplicationNumber" xmlDataType="string"/>
    </xmlCellPr>
  </singleXmlCell>
  <singleXmlCell id="2273" xr6:uid="{07E0D9C9-7976-457B-9BF7-02C8E5D721B5}" r="CQ388" connectionId="1">
    <xmlCellPr id="1" xr6:uid="{00000000-0010-0000-3F11-000001000000}" uniqueName="BIN">
      <xmlPr mapId="1" xpath="/FinancialUpdate8609/FinancialUpdate8609_Construction_Financing_Bldg8/BIN" xmlDataType="string"/>
    </xmlCellPr>
  </singleXmlCell>
  <singleXmlCell id="2274" xr6:uid="{3C3807BD-1D30-4F24-BDED-6F0F38CEAF78}" r="CQ391" connectionId="1">
    <xmlCellPr id="1" xr6:uid="{00000000-0010-0000-4111-000001000000}" uniqueName="HPD_Loan">
      <xmlPr mapId="1" xpath="/FinancialUpdate8609/FinancialUpdate8609_Construction_Financing_Bldg8/HPD_Loan" xmlDataType="string"/>
    </xmlCellPr>
  </singleXmlCell>
  <singleXmlCell id="2275" xr6:uid="{D73C5DC6-284F-4F20-90C1-28DDB71122A5}" r="CQ392" connectionId="1">
    <xmlCellPr id="1" xr6:uid="{00000000-0010-0000-4311-000001000000}" uniqueName="HDC_Tax_Exempt_Bonds">
      <xmlPr mapId="1" xpath="/FinancialUpdate8609/FinancialUpdate8609_Construction_Financing_Bldg8/HDC_Tax_Exempt_Bonds" xmlDataType="string"/>
    </xmlCellPr>
  </singleXmlCell>
  <singleXmlCell id="2276" xr6:uid="{4EEFFE60-BD36-471F-9C46-9AC32A19E131}" r="CQ393" connectionId="1">
    <xmlCellPr id="1" xr6:uid="{00000000-0010-0000-4511-000001000000}" uniqueName="HDC_Loan">
      <xmlPr mapId="1" xpath="/FinancialUpdate8609/FinancialUpdate8609_Construction_Financing_Bldg8/HDC_Loan" xmlDataType="string"/>
    </xmlCellPr>
  </singleXmlCell>
  <singleXmlCell id="2277" xr6:uid="{55999EE8-D1B3-4CBE-BA92-88D4D6805A2C}" r="CQ394" connectionId="1">
    <xmlCellPr id="1" xr6:uid="{00000000-0010-0000-4711-000001000000}" uniqueName="Deferred_Developer_Fee">
      <xmlPr mapId="1" xpath="/FinancialUpdate8609/FinancialUpdate8609_Construction_Financing_Bldg8/Deferred_Developer_Fee" xmlDataType="string"/>
    </xmlCellPr>
  </singleXmlCell>
  <singleXmlCell id="2278" xr6:uid="{10CCE5FE-BE0A-4E49-B6E1-A5CCEBCE001B}" r="CO395" connectionId="1">
    <xmlCellPr id="1" xr6:uid="{00000000-0010-0000-4911-000001000000}" uniqueName="Other_Line_Description1">
      <xmlPr mapId="1" xpath="/FinancialUpdate8609/FinancialUpdate8609_Construction_Financing_Bldg8/Other_Line_Description1" xmlDataType="string"/>
    </xmlCellPr>
  </singleXmlCell>
  <singleXmlCell id="2279" xr6:uid="{1B9E2895-C6A8-467D-86C4-C910C94CA0C4}" r="CO396" connectionId="1">
    <xmlCellPr id="1" xr6:uid="{00000000-0010-0000-4B11-000001000000}" uniqueName="Other_Line_Description2">
      <xmlPr mapId="1" xpath="/FinancialUpdate8609/FinancialUpdate8609_Construction_Financing_Bldg8/Other_Line_Description2" xmlDataType="string"/>
    </xmlCellPr>
  </singleXmlCell>
  <singleXmlCell id="2280" xr6:uid="{03ED0C64-FA43-48A5-8F34-231F0F4F733C}" r="CO397" connectionId="1">
    <xmlCellPr id="1" xr6:uid="{00000000-0010-0000-4D11-000001000000}" uniqueName="Other_Line_Description3">
      <xmlPr mapId="1" xpath="/FinancialUpdate8609/FinancialUpdate8609_Construction_Financing_Bldg8/Other_Line_Description3" xmlDataType="string"/>
    </xmlCellPr>
  </singleXmlCell>
  <singleXmlCell id="2281" xr6:uid="{7B93165C-B82A-4E81-988F-ADCF7D03E10F}" r="CO398" connectionId="1">
    <xmlCellPr id="1" xr6:uid="{00000000-0010-0000-4F11-000001000000}" uniqueName="Other_Line_Description4">
      <xmlPr mapId="1" xpath="/FinancialUpdate8609/FinancialUpdate8609_Construction_Financing_Bldg8/Other_Line_Description4" xmlDataType="string"/>
    </xmlCellPr>
  </singleXmlCell>
  <singleXmlCell id="2282" xr6:uid="{57EC5D6C-0D3A-472E-9B17-200CA259A625}" r="CO399" connectionId="1">
    <xmlCellPr id="1" xr6:uid="{00000000-0010-0000-5111-000001000000}" uniqueName="Other_Line_Description5">
      <xmlPr mapId="1" xpath="/FinancialUpdate8609/FinancialUpdate8609_Construction_Financing_Bldg8/Other_Line_Description5" xmlDataType="string"/>
    </xmlCellPr>
  </singleXmlCell>
  <singleXmlCell id="2283" xr6:uid="{7C86D218-1A2F-4E1C-B6CE-EAECE12EC830}" r="CQ395" connectionId="1">
    <xmlCellPr id="1" xr6:uid="{00000000-0010-0000-5311-000001000000}" uniqueName="Other_Financing_Amount1">
      <xmlPr mapId="1" xpath="/FinancialUpdate8609/FinancialUpdate8609_Construction_Financing_Bldg8/Other_Financing_Amount1" xmlDataType="string"/>
    </xmlCellPr>
  </singleXmlCell>
  <singleXmlCell id="2284" xr6:uid="{78CD5A29-48B8-4443-BB14-B3C2AAA2C4F6}" r="CQ396" connectionId="1">
    <xmlCellPr id="1" xr6:uid="{00000000-0010-0000-5511-000001000000}" uniqueName="Other_Financing_Amount2">
      <xmlPr mapId="1" xpath="/FinancialUpdate8609/FinancialUpdate8609_Construction_Financing_Bldg8/Other_Financing_Amount2" xmlDataType="string"/>
    </xmlCellPr>
  </singleXmlCell>
  <singleXmlCell id="2285" xr6:uid="{54009664-73F2-43CC-891C-A2D02324FB7D}" r="CQ397" connectionId="1">
    <xmlCellPr id="1" xr6:uid="{00000000-0010-0000-5711-000001000000}" uniqueName="Other_Financing_Amount3">
      <xmlPr mapId="1" xpath="/FinancialUpdate8609/FinancialUpdate8609_Construction_Financing_Bldg8/Other_Financing_Amount3" xmlDataType="string"/>
    </xmlCellPr>
  </singleXmlCell>
  <singleXmlCell id="2286" xr6:uid="{1603A969-0A06-44C7-AFB8-8CF2DF053D5F}" r="CQ398" connectionId="1">
    <xmlCellPr id="1" xr6:uid="{00000000-0010-0000-5911-000001000000}" uniqueName="Other_Financing_Amount4">
      <xmlPr mapId="1" xpath="/FinancialUpdate8609/FinancialUpdate8609_Construction_Financing_Bldg8/Other_Financing_Amount4" xmlDataType="string"/>
    </xmlCellPr>
  </singleXmlCell>
  <singleXmlCell id="2287" xr6:uid="{0BC3F509-7377-4CBD-B42D-6FB7FF7B362F}" r="CQ399" connectionId="1">
    <xmlCellPr id="1" xr6:uid="{00000000-0010-0000-5B11-000001000000}" uniqueName="Other_Financing_Amount5">
      <xmlPr mapId="1" xpath="/FinancialUpdate8609/FinancialUpdate8609_Construction_Financing_Bldg8/Other_Financing_Amount5" xmlDataType="string"/>
    </xmlCellPr>
  </singleXmlCell>
  <singleXmlCell id="2288" xr6:uid="{EF325B70-54D9-4507-A247-2210DA42446B}" r="CQ400" connectionId="1">
    <xmlCellPr id="1" xr6:uid="{00000000-0010-0000-5D11-000001000000}" uniqueName="Total_Construction_Financing">
      <xmlPr mapId="1" xpath="/FinancialUpdate8609/FinancialUpdate8609_Construction_Financing_Bldg8/Total_Construction_Financing" xmlDataType="string"/>
    </xmlCellPr>
  </singleXmlCell>
  <singleXmlCell id="2289" xr6:uid="{0EC9C20D-FD4B-422A-AF66-E7CDDCF84931}" r="CQ402" connectionId="1">
    <xmlCellPr id="1" xr6:uid="{00000000-0010-0000-5F11-000001000000}" uniqueName="ApplicationNumber">
      <xmlPr mapId="1" xpath="/FinancialUpdate8609/FinancialUpdate8609_Permanent_Financing_Bldg8/ApplicationNumber" xmlDataType="string"/>
    </xmlCellPr>
  </singleXmlCell>
  <singleXmlCell id="2290" xr6:uid="{3AF35F57-5CD6-418C-AC27-C4E9C4A0920F}" r="CQ403" connectionId="1">
    <xmlCellPr id="1" xr6:uid="{00000000-0010-0000-6111-000001000000}" uniqueName="BIN">
      <xmlPr mapId="1" xpath="/FinancialUpdate8609/FinancialUpdate8609_Permanent_Financing_Bldg8/BIN" xmlDataType="string"/>
    </xmlCellPr>
  </singleXmlCell>
  <singleXmlCell id="2291" xr6:uid="{D207E557-E417-4390-BCD5-114554B8759E}" r="CQ406" connectionId="1">
    <xmlCellPr id="1" xr6:uid="{00000000-0010-0000-6311-000001000000}" uniqueName="HPD_Loan">
      <xmlPr mapId="1" xpath="/FinancialUpdate8609/FinancialUpdate8609_Permanent_Financing_Bldg8/HPD_Loan" xmlDataType="string"/>
    </xmlCellPr>
  </singleXmlCell>
  <singleXmlCell id="2292" xr6:uid="{F35E0717-99A3-4E67-B20F-0ED490CB0B48}" r="CQ407" connectionId="1">
    <xmlCellPr id="1" xr6:uid="{00000000-0010-0000-6511-000001000000}" uniqueName="HDC_Tax_Exempt_Bonds">
      <xmlPr mapId="1" xpath="/FinancialUpdate8609/FinancialUpdate8609_Permanent_Financing_Bldg8/HDC_Tax_Exempt_Bonds" xmlDataType="string"/>
    </xmlCellPr>
  </singleXmlCell>
  <singleXmlCell id="2293" xr6:uid="{0014E902-B85D-401E-9ED6-F6A6AFBBA1B5}" r="CQ408" connectionId="1">
    <xmlCellPr id="1" xr6:uid="{00000000-0010-0000-6711-000001000000}" uniqueName="HDC_Loan">
      <xmlPr mapId="1" xpath="/FinancialUpdate8609/FinancialUpdate8609_Permanent_Financing_Bldg8/HDC_Loan" xmlDataType="string"/>
    </xmlCellPr>
  </singleXmlCell>
  <singleXmlCell id="2294" xr6:uid="{679BBD14-0D07-4678-B86A-A3718FC48EAB}" r="CQ409" connectionId="1">
    <xmlCellPr id="1" xr6:uid="{00000000-0010-0000-6911-000001000000}" uniqueName="Deferred_Developer_Fee">
      <xmlPr mapId="1" xpath="/FinancialUpdate8609/FinancialUpdate8609_Permanent_Financing_Bldg8/Deferred_Developer_Fee" xmlDataType="string"/>
    </xmlCellPr>
  </singleXmlCell>
  <singleXmlCell id="2295" xr6:uid="{B6C46810-7418-49D8-A62B-D9BCA56145CA}" r="CO410" connectionId="1">
    <xmlCellPr id="1" xr6:uid="{00000000-0010-0000-6B11-000001000000}" uniqueName="Other_Line_Description1">
      <xmlPr mapId="1" xpath="/FinancialUpdate8609/FinancialUpdate8609_Permanent_Financing_Bldg8/Other_Line_Description1" xmlDataType="string"/>
    </xmlCellPr>
  </singleXmlCell>
  <singleXmlCell id="2296" xr6:uid="{9498C34F-93AD-4009-82A3-55F961633A18}" r="CO411" connectionId="1">
    <xmlCellPr id="1" xr6:uid="{00000000-0010-0000-6D11-000001000000}" uniqueName="Other_Line_Description2">
      <xmlPr mapId="1" xpath="/FinancialUpdate8609/FinancialUpdate8609_Permanent_Financing_Bldg8/Other_Line_Description2" xmlDataType="string"/>
    </xmlCellPr>
  </singleXmlCell>
  <singleXmlCell id="2297" xr6:uid="{A75ACAF0-5936-41F4-9CB3-68657C3A6354}" r="CO412" connectionId="1">
    <xmlCellPr id="1" xr6:uid="{00000000-0010-0000-6F11-000001000000}" uniqueName="Other_Line_Description3">
      <xmlPr mapId="1" xpath="/FinancialUpdate8609/FinancialUpdate8609_Permanent_Financing_Bldg8/Other_Line_Description3" xmlDataType="string"/>
    </xmlCellPr>
  </singleXmlCell>
  <singleXmlCell id="2298" xr6:uid="{B3D36172-EFBE-4D5B-B696-58CB58B518E1}" r="CO413" connectionId="1">
    <xmlCellPr id="1" xr6:uid="{00000000-0010-0000-7111-000001000000}" uniqueName="Other_Line_Description4">
      <xmlPr mapId="1" xpath="/FinancialUpdate8609/FinancialUpdate8609_Permanent_Financing_Bldg8/Other_Line_Description4" xmlDataType="string"/>
    </xmlCellPr>
  </singleXmlCell>
  <singleXmlCell id="2299" xr6:uid="{6B15ABA8-4B9D-4BFC-B104-FBE7292BDD8D}" r="CO414" connectionId="1">
    <xmlCellPr id="1" xr6:uid="{00000000-0010-0000-7311-000001000000}" uniqueName="Other_Line_Description5">
      <xmlPr mapId="1" xpath="/FinancialUpdate8609/FinancialUpdate8609_Permanent_Financing_Bldg8/Other_Line_Description5" xmlDataType="string"/>
    </xmlCellPr>
  </singleXmlCell>
  <singleXmlCell id="2300" xr6:uid="{2EBFFD1B-78ED-439D-A54F-3EFF354552A0}" r="CQ410" connectionId="1">
    <xmlCellPr id="1" xr6:uid="{00000000-0010-0000-7511-000001000000}" uniqueName="Other_Financing_Amount1">
      <xmlPr mapId="1" xpath="/FinancialUpdate8609/FinancialUpdate8609_Permanent_Financing_Bldg8/Other_Financing_Amount1" xmlDataType="string"/>
    </xmlCellPr>
  </singleXmlCell>
  <singleXmlCell id="2301" xr6:uid="{DBF973FB-C3D3-4882-9B39-00150658A703}" r="CQ411" connectionId="1">
    <xmlCellPr id="1" xr6:uid="{00000000-0010-0000-7711-000001000000}" uniqueName="Other_Financing_Amount2">
      <xmlPr mapId="1" xpath="/FinancialUpdate8609/FinancialUpdate8609_Permanent_Financing_Bldg8/Other_Financing_Amount2" xmlDataType="string"/>
    </xmlCellPr>
  </singleXmlCell>
  <singleXmlCell id="2302" xr6:uid="{B83DB8FE-9DCD-4ED7-B7F6-BFCBC5A6EA2C}" r="CQ412" connectionId="1">
    <xmlCellPr id="1" xr6:uid="{00000000-0010-0000-7911-000001000000}" uniqueName="Other_Financing_Amount3">
      <xmlPr mapId="1" xpath="/FinancialUpdate8609/FinancialUpdate8609_Permanent_Financing_Bldg8/Other_Financing_Amount3" xmlDataType="string"/>
    </xmlCellPr>
  </singleXmlCell>
  <singleXmlCell id="2303" xr6:uid="{4843AA1B-A50C-4165-8E7E-0C7BB5018E1E}" r="CQ413" connectionId="1">
    <xmlCellPr id="1" xr6:uid="{00000000-0010-0000-7B11-000001000000}" uniqueName="Other_Financing_Amount4">
      <xmlPr mapId="1" xpath="/FinancialUpdate8609/FinancialUpdate8609_Permanent_Financing_Bldg8/Other_Financing_Amount4" xmlDataType="string"/>
    </xmlCellPr>
  </singleXmlCell>
  <singleXmlCell id="2304" xr6:uid="{42188057-C7D9-4E95-ABBC-EECB7BDD6D2A}" r="CQ414" connectionId="1">
    <xmlCellPr id="1" xr6:uid="{00000000-0010-0000-7D11-000001000000}" uniqueName="Other_Financing_Amount5">
      <xmlPr mapId="1" xpath="/FinancialUpdate8609/FinancialUpdate8609_Permanent_Financing_Bldg8/Other_Financing_Amount5" xmlDataType="string"/>
    </xmlCellPr>
  </singleXmlCell>
  <singleXmlCell id="2305" xr6:uid="{740A482B-78B1-49E1-B117-0E7FEC218AA8}" r="CQ415" connectionId="1">
    <xmlCellPr id="1" xr6:uid="{00000000-0010-0000-7F11-000001000000}" uniqueName="Total_Permanent_Financing">
      <xmlPr mapId="1" xpath="/FinancialUpdate8609/FinancialUpdate8609_Permanent_Financing_Bldg8/Total_Permanent_Financing" xmlDataType="string"/>
    </xmlCellPr>
  </singleXmlCell>
  <singleXmlCell id="2306" xr6:uid="{7574C30E-53E5-4F97-B32E-360B84E96E4A}" r="CQ435" connectionId="1">
    <xmlCellPr id="1" xr6:uid="{00000000-0010-0000-8111-000001000000}" uniqueName="ApplicationNumber">
      <xmlPr mapId="1" xpath="/FinancialUpdate8609/FinancialUpdate8609_Construction_Financing_Bldg9/ApplicationNumber" xmlDataType="string"/>
    </xmlCellPr>
  </singleXmlCell>
  <singleXmlCell id="2307" xr6:uid="{C082E1DE-93B2-4577-B573-BCD942ECFB9C}" r="CQ436" connectionId="1">
    <xmlCellPr id="1" xr6:uid="{00000000-0010-0000-8311-000001000000}" uniqueName="BIN">
      <xmlPr mapId="1" xpath="/FinancialUpdate8609/FinancialUpdate8609_Construction_Financing_Bldg9/BIN" xmlDataType="string"/>
    </xmlCellPr>
  </singleXmlCell>
  <singleXmlCell id="2308" xr6:uid="{2707561B-0C10-46A8-BF58-416DCC34D1F9}" r="CQ439" connectionId="1">
    <xmlCellPr id="1" xr6:uid="{00000000-0010-0000-8511-000001000000}" uniqueName="HPD_Loan">
      <xmlPr mapId="1" xpath="/FinancialUpdate8609/FinancialUpdate8609_Construction_Financing_Bldg9/HPD_Loan" xmlDataType="string"/>
    </xmlCellPr>
  </singleXmlCell>
  <singleXmlCell id="2309" xr6:uid="{F20C9E25-B5B2-45AB-AF6E-393EE9D6F2FB}" r="CQ440" connectionId="1">
    <xmlCellPr id="1" xr6:uid="{00000000-0010-0000-8711-000001000000}" uniqueName="HDC_Tax_Exempt_Bonds">
      <xmlPr mapId="1" xpath="/FinancialUpdate8609/FinancialUpdate8609_Construction_Financing_Bldg9/HDC_Tax_Exempt_Bonds" xmlDataType="string"/>
    </xmlCellPr>
  </singleXmlCell>
  <singleXmlCell id="2310" xr6:uid="{4EAD971A-A4FB-48E2-9EAA-EAC57C1A4BEA}" r="CQ441" connectionId="1">
    <xmlCellPr id="1" xr6:uid="{00000000-0010-0000-8911-000001000000}" uniqueName="HDC_Loan">
      <xmlPr mapId="1" xpath="/FinancialUpdate8609/FinancialUpdate8609_Construction_Financing_Bldg9/HDC_Loan" xmlDataType="string"/>
    </xmlCellPr>
  </singleXmlCell>
  <singleXmlCell id="2311" xr6:uid="{5F9808FE-56CD-4F4E-B8AD-ADCEFA09A73A}" r="CQ442" connectionId="1">
    <xmlCellPr id="1" xr6:uid="{00000000-0010-0000-8B11-000001000000}" uniqueName="Deferred_Developer_Fee">
      <xmlPr mapId="1" xpath="/FinancialUpdate8609/FinancialUpdate8609_Construction_Financing_Bldg9/Deferred_Developer_Fee" xmlDataType="string"/>
    </xmlCellPr>
  </singleXmlCell>
  <singleXmlCell id="2312" xr6:uid="{9B5053C1-DA09-466A-8B69-A70B3D5D1615}" r="CO443" connectionId="1">
    <xmlCellPr id="1" xr6:uid="{00000000-0010-0000-8D11-000001000000}" uniqueName="Other_Line_Description1">
      <xmlPr mapId="1" xpath="/FinancialUpdate8609/FinancialUpdate8609_Construction_Financing_Bldg9/Other_Line_Description1" xmlDataType="string"/>
    </xmlCellPr>
  </singleXmlCell>
  <singleXmlCell id="2313" xr6:uid="{FA39BF5B-E42D-479C-B672-8671CA822DB7}" r="CO444" connectionId="1">
    <xmlCellPr id="1" xr6:uid="{00000000-0010-0000-8F11-000001000000}" uniqueName="Other_Line_Description2">
      <xmlPr mapId="1" xpath="/FinancialUpdate8609/FinancialUpdate8609_Construction_Financing_Bldg9/Other_Line_Description2" xmlDataType="string"/>
    </xmlCellPr>
  </singleXmlCell>
  <singleXmlCell id="2314" xr6:uid="{46D6EB9F-8900-4CA1-A358-6CDABD01C82C}" r="CO445" connectionId="1">
    <xmlCellPr id="1" xr6:uid="{00000000-0010-0000-9111-000001000000}" uniqueName="Other_Line_Description3">
      <xmlPr mapId="1" xpath="/FinancialUpdate8609/FinancialUpdate8609_Construction_Financing_Bldg9/Other_Line_Description3" xmlDataType="string"/>
    </xmlCellPr>
  </singleXmlCell>
  <singleXmlCell id="2315" xr6:uid="{598E1198-A89F-4C6F-B726-8672C1970238}" r="CO446" connectionId="1">
    <xmlCellPr id="1" xr6:uid="{00000000-0010-0000-9311-000001000000}" uniqueName="Other_Line_Description4">
      <xmlPr mapId="1" xpath="/FinancialUpdate8609/FinancialUpdate8609_Construction_Financing_Bldg9/Other_Line_Description4" xmlDataType="string"/>
    </xmlCellPr>
  </singleXmlCell>
  <singleXmlCell id="2316" xr6:uid="{1A1B2305-DDEF-44B9-BEDB-89360D261E70}" r="CO447" connectionId="1">
    <xmlCellPr id="1" xr6:uid="{00000000-0010-0000-9511-000001000000}" uniqueName="Other_Line_Description5">
      <xmlPr mapId="1" xpath="/FinancialUpdate8609/FinancialUpdate8609_Construction_Financing_Bldg9/Other_Line_Description5" xmlDataType="string"/>
    </xmlCellPr>
  </singleXmlCell>
  <singleXmlCell id="2317" xr6:uid="{0B2C4639-F77C-4269-872F-CF156D458318}" r="CQ443" connectionId="1">
    <xmlCellPr id="1" xr6:uid="{00000000-0010-0000-9711-000001000000}" uniqueName="Other_Financing_Amount1">
      <xmlPr mapId="1" xpath="/FinancialUpdate8609/FinancialUpdate8609_Construction_Financing_Bldg9/Other_Financing_Amount1" xmlDataType="string"/>
    </xmlCellPr>
  </singleXmlCell>
  <singleXmlCell id="2318" xr6:uid="{9A32D7B6-A18B-439F-BA46-7B40A8EBD170}" r="CQ444" connectionId="1">
    <xmlCellPr id="1" xr6:uid="{00000000-0010-0000-9911-000001000000}" uniqueName="Other_Financing_Amount2">
      <xmlPr mapId="1" xpath="/FinancialUpdate8609/FinancialUpdate8609_Construction_Financing_Bldg9/Other_Financing_Amount2" xmlDataType="string"/>
    </xmlCellPr>
  </singleXmlCell>
  <singleXmlCell id="2319" xr6:uid="{57560C3C-016A-4923-BF80-7E8EBB1B89E3}" r="CQ445" connectionId="1">
    <xmlCellPr id="1" xr6:uid="{00000000-0010-0000-9B11-000001000000}" uniqueName="Other_Financing_Amount3">
      <xmlPr mapId="1" xpath="/FinancialUpdate8609/FinancialUpdate8609_Construction_Financing_Bldg9/Other_Financing_Amount3" xmlDataType="string"/>
    </xmlCellPr>
  </singleXmlCell>
  <singleXmlCell id="2320" xr6:uid="{00B9C525-883B-4678-8DB5-BCFDAC4FBE23}" r="CQ446" connectionId="1">
    <xmlCellPr id="1" xr6:uid="{00000000-0010-0000-9D11-000001000000}" uniqueName="Other_Financing_Amount4">
      <xmlPr mapId="1" xpath="/FinancialUpdate8609/FinancialUpdate8609_Construction_Financing_Bldg9/Other_Financing_Amount4" xmlDataType="string"/>
    </xmlCellPr>
  </singleXmlCell>
  <singleXmlCell id="2321" xr6:uid="{8612CE0A-7739-4FB1-8521-B75BFC60B249}" r="CQ447" connectionId="1">
    <xmlCellPr id="1" xr6:uid="{00000000-0010-0000-9F11-000001000000}" uniqueName="Other_Financing_Amount5">
      <xmlPr mapId="1" xpath="/FinancialUpdate8609/FinancialUpdate8609_Construction_Financing_Bldg9/Other_Financing_Amount5" xmlDataType="string"/>
    </xmlCellPr>
  </singleXmlCell>
  <singleXmlCell id="2322" xr6:uid="{05D1BB2A-A467-4EFE-9C96-941E0BD45BC8}" r="CQ448" connectionId="1">
    <xmlCellPr id="1" xr6:uid="{00000000-0010-0000-A111-000001000000}" uniqueName="Total_Construction_Financing">
      <xmlPr mapId="1" xpath="/FinancialUpdate8609/FinancialUpdate8609_Construction_Financing_Bldg9/Total_Construction_Financing" xmlDataType="string"/>
    </xmlCellPr>
  </singleXmlCell>
  <singleXmlCell id="2323" xr6:uid="{DAD4782E-E560-4533-8713-5855DCAF4A1E}" r="CQ450" connectionId="1">
    <xmlCellPr id="1" xr6:uid="{00000000-0010-0000-A311-000001000000}" uniqueName="ApplicationNumber">
      <xmlPr mapId="1" xpath="/FinancialUpdate8609/FinancialUpdate8609_Permanent_Financing_Bldg9/ApplicationNumber" xmlDataType="string"/>
    </xmlCellPr>
  </singleXmlCell>
  <singleXmlCell id="2324" xr6:uid="{8C518890-AEB4-4A01-A6DE-A423B12EDF6E}" r="CQ451" connectionId="1">
    <xmlCellPr id="1" xr6:uid="{00000000-0010-0000-A511-000001000000}" uniqueName="BIN">
      <xmlPr mapId="1" xpath="/FinancialUpdate8609/FinancialUpdate8609_Permanent_Financing_Bldg9/BIN" xmlDataType="string"/>
    </xmlCellPr>
  </singleXmlCell>
  <singleXmlCell id="2325" xr6:uid="{13EBB4BE-DB40-4160-9CE5-CC2F5D7FE78C}" r="CQ454" connectionId="1">
    <xmlCellPr id="1" xr6:uid="{00000000-0010-0000-A711-000001000000}" uniqueName="HPD_Loan">
      <xmlPr mapId="1" xpath="/FinancialUpdate8609/FinancialUpdate8609_Permanent_Financing_Bldg9/HPD_Loan" xmlDataType="string"/>
    </xmlCellPr>
  </singleXmlCell>
  <singleXmlCell id="2326" xr6:uid="{EAFA85C9-FC53-4295-BB80-21188486BE0C}" r="CQ455" connectionId="1">
    <xmlCellPr id="1" xr6:uid="{00000000-0010-0000-A911-000001000000}" uniqueName="HDC_Tax_Exempt_Bonds">
      <xmlPr mapId="1" xpath="/FinancialUpdate8609/FinancialUpdate8609_Permanent_Financing_Bldg9/HDC_Tax_Exempt_Bonds" xmlDataType="string"/>
    </xmlCellPr>
  </singleXmlCell>
  <singleXmlCell id="2327" xr6:uid="{2B5DA6E6-AFDD-4FA5-BAB0-06F4D89A4E71}" r="CQ456" connectionId="1">
    <xmlCellPr id="1" xr6:uid="{00000000-0010-0000-AB11-000001000000}" uniqueName="HDC_Loan">
      <xmlPr mapId="1" xpath="/FinancialUpdate8609/FinancialUpdate8609_Permanent_Financing_Bldg9/HDC_Loan" xmlDataType="string"/>
    </xmlCellPr>
  </singleXmlCell>
  <singleXmlCell id="2328" xr6:uid="{F79E8965-CE70-48B9-AD1C-E59D3871D44A}" r="CQ457" connectionId="1">
    <xmlCellPr id="1" xr6:uid="{00000000-0010-0000-AD11-000001000000}" uniqueName="Deferred_Developer_Fee">
      <xmlPr mapId="1" xpath="/FinancialUpdate8609/FinancialUpdate8609_Permanent_Financing_Bldg9/Deferred_Developer_Fee" xmlDataType="string"/>
    </xmlCellPr>
  </singleXmlCell>
  <singleXmlCell id="2329" xr6:uid="{07FF8424-0BF7-4D74-8E33-907CC106BA83}" r="CO458" connectionId="1">
    <xmlCellPr id="1" xr6:uid="{00000000-0010-0000-AF11-000001000000}" uniqueName="Other_Line_Description1">
      <xmlPr mapId="1" xpath="/FinancialUpdate8609/FinancialUpdate8609_Permanent_Financing_Bldg9/Other_Line_Description1" xmlDataType="string"/>
    </xmlCellPr>
  </singleXmlCell>
  <singleXmlCell id="2330" xr6:uid="{AD22E3BA-203E-44FB-BD74-91E99F412AF2}" r="CO459" connectionId="1">
    <xmlCellPr id="1" xr6:uid="{00000000-0010-0000-B111-000001000000}" uniqueName="Other_Line_Description2">
      <xmlPr mapId="1" xpath="/FinancialUpdate8609/FinancialUpdate8609_Permanent_Financing_Bldg9/Other_Line_Description2" xmlDataType="string"/>
    </xmlCellPr>
  </singleXmlCell>
  <singleXmlCell id="2331" xr6:uid="{3E83A9CE-5AF5-44C5-9E1F-9234A7DCCE9C}" r="CO460" connectionId="1">
    <xmlCellPr id="1" xr6:uid="{00000000-0010-0000-B311-000001000000}" uniqueName="Other_Line_Description3">
      <xmlPr mapId="1" xpath="/FinancialUpdate8609/FinancialUpdate8609_Permanent_Financing_Bldg9/Other_Line_Description3" xmlDataType="string"/>
    </xmlCellPr>
  </singleXmlCell>
  <singleXmlCell id="2332" xr6:uid="{16A3D1C7-0943-4608-9789-AD9C51403EF9}" r="CO461" connectionId="1">
    <xmlCellPr id="1" xr6:uid="{00000000-0010-0000-B511-000001000000}" uniqueName="Other_Line_Description4">
      <xmlPr mapId="1" xpath="/FinancialUpdate8609/FinancialUpdate8609_Permanent_Financing_Bldg9/Other_Line_Description4" xmlDataType="string"/>
    </xmlCellPr>
  </singleXmlCell>
  <singleXmlCell id="2333" xr6:uid="{3ABD88D3-F88D-452A-999D-72801290FAD2}" r="CO462" connectionId="1">
    <xmlCellPr id="1" xr6:uid="{00000000-0010-0000-B711-000001000000}" uniqueName="Other_Line_Description5">
      <xmlPr mapId="1" xpath="/FinancialUpdate8609/FinancialUpdate8609_Permanent_Financing_Bldg9/Other_Line_Description5" xmlDataType="string"/>
    </xmlCellPr>
  </singleXmlCell>
  <singleXmlCell id="2334" xr6:uid="{5731D7DB-7416-4E9B-B1BF-5F1E73DE244A}" r="CQ458" connectionId="1">
    <xmlCellPr id="1" xr6:uid="{00000000-0010-0000-B911-000001000000}" uniqueName="Other_Financing_Amount1">
      <xmlPr mapId="1" xpath="/FinancialUpdate8609/FinancialUpdate8609_Permanent_Financing_Bldg9/Other_Financing_Amount1" xmlDataType="string"/>
    </xmlCellPr>
  </singleXmlCell>
  <singleXmlCell id="2335" xr6:uid="{2ABBFC35-59DB-437C-BF84-137DB828C562}" r="CQ459" connectionId="1">
    <xmlCellPr id="1" xr6:uid="{00000000-0010-0000-BB11-000001000000}" uniqueName="Other_Financing_Amount2">
      <xmlPr mapId="1" xpath="/FinancialUpdate8609/FinancialUpdate8609_Permanent_Financing_Bldg9/Other_Financing_Amount2" xmlDataType="string"/>
    </xmlCellPr>
  </singleXmlCell>
  <singleXmlCell id="2336" xr6:uid="{77DA2A63-87DD-4612-AC7B-60CA504F8953}" r="CQ460" connectionId="1">
    <xmlCellPr id="1" xr6:uid="{00000000-0010-0000-BD11-000001000000}" uniqueName="Other_Financing_Amount3">
      <xmlPr mapId="1" xpath="/FinancialUpdate8609/FinancialUpdate8609_Permanent_Financing_Bldg9/Other_Financing_Amount3" xmlDataType="string"/>
    </xmlCellPr>
  </singleXmlCell>
  <singleXmlCell id="2337" xr6:uid="{F43C5847-3E4E-41EC-85B0-5E2C59B80111}" r="CQ461" connectionId="1">
    <xmlCellPr id="1" xr6:uid="{00000000-0010-0000-BF11-000001000000}" uniqueName="Other_Financing_Amount4">
      <xmlPr mapId="1" xpath="/FinancialUpdate8609/FinancialUpdate8609_Permanent_Financing_Bldg9/Other_Financing_Amount4" xmlDataType="string"/>
    </xmlCellPr>
  </singleXmlCell>
  <singleXmlCell id="2338" xr6:uid="{2D92235A-3D72-479D-8515-C9CF209789E3}" r="CQ462" connectionId="1">
    <xmlCellPr id="1" xr6:uid="{00000000-0010-0000-C111-000001000000}" uniqueName="Other_Financing_Amount5">
      <xmlPr mapId="1" xpath="/FinancialUpdate8609/FinancialUpdate8609_Permanent_Financing_Bldg9/Other_Financing_Amount5" xmlDataType="string"/>
    </xmlCellPr>
  </singleXmlCell>
  <singleXmlCell id="2339" xr6:uid="{413DA3FB-C249-4E0A-8B96-1918D29EE9B8}" r="CQ463" connectionId="1">
    <xmlCellPr id="1" xr6:uid="{00000000-0010-0000-C311-000001000000}" uniqueName="Total_Permanent_Financing">
      <xmlPr mapId="1" xpath="/FinancialUpdate8609/FinancialUpdate8609_Permanent_Financing_Bldg9/Total_Permanent_Financing" xmlDataType="string"/>
    </xmlCellPr>
  </singleXmlCell>
  <singleXmlCell id="2340" xr6:uid="{F89C94CB-BADA-4790-8109-EE031726E50F}" r="CQ483" connectionId="1">
    <xmlCellPr id="1" xr6:uid="{00000000-0010-0000-C511-000001000000}" uniqueName="ApplicationNumber">
      <xmlPr mapId="1" xpath="/FinancialUpdate8609/FinancialUpdate8609_Construction_Financing_Bldg10/ApplicationNumber" xmlDataType="string"/>
    </xmlCellPr>
  </singleXmlCell>
  <singleXmlCell id="2341" xr6:uid="{A5918518-0F02-41FB-9947-9348FBDF893B}" r="CQ484" connectionId="1">
    <xmlCellPr id="1" xr6:uid="{00000000-0010-0000-C711-000001000000}" uniqueName="BIN">
      <xmlPr mapId="1" xpath="/FinancialUpdate8609/FinancialUpdate8609_Construction_Financing_Bldg10/BIN" xmlDataType="string"/>
    </xmlCellPr>
  </singleXmlCell>
  <singleXmlCell id="2342" xr6:uid="{D459A54A-ED30-4DC5-AFC2-208D9D4644C8}" r="CQ487" connectionId="1">
    <xmlCellPr id="1" xr6:uid="{00000000-0010-0000-C911-000001000000}" uniqueName="HPD_Loan">
      <xmlPr mapId="1" xpath="/FinancialUpdate8609/FinancialUpdate8609_Construction_Financing_Bldg10/HPD_Loan" xmlDataType="string"/>
    </xmlCellPr>
  </singleXmlCell>
  <singleXmlCell id="2343" xr6:uid="{DE8851D8-7A11-4C1D-9E63-13E7752D90C5}" r="CQ488" connectionId="1">
    <xmlCellPr id="1" xr6:uid="{00000000-0010-0000-CB11-000001000000}" uniqueName="HDC_Tax_Exempt_Bonds">
      <xmlPr mapId="1" xpath="/FinancialUpdate8609/FinancialUpdate8609_Construction_Financing_Bldg10/HDC_Tax_Exempt_Bonds" xmlDataType="string"/>
    </xmlCellPr>
  </singleXmlCell>
  <singleXmlCell id="2344" xr6:uid="{C52FD957-82AF-409E-A411-810586159E75}" r="CQ489" connectionId="1">
    <xmlCellPr id="1" xr6:uid="{00000000-0010-0000-CD11-000001000000}" uniqueName="HDC_Loan">
      <xmlPr mapId="1" xpath="/FinancialUpdate8609/FinancialUpdate8609_Construction_Financing_Bldg10/HDC_Loan" xmlDataType="string"/>
    </xmlCellPr>
  </singleXmlCell>
  <singleXmlCell id="2345" xr6:uid="{4A8ED9AE-645D-4021-A271-9A65B67315F9}" r="CQ490" connectionId="1">
    <xmlCellPr id="1" xr6:uid="{00000000-0010-0000-CF11-000001000000}" uniqueName="Deferred_Developer_Fee">
      <xmlPr mapId="1" xpath="/FinancialUpdate8609/FinancialUpdate8609_Construction_Financing_Bldg10/Deferred_Developer_Fee" xmlDataType="string"/>
    </xmlCellPr>
  </singleXmlCell>
  <singleXmlCell id="2346" xr6:uid="{2E3434EC-FCDF-44FE-9C1B-05D79146FA54}" r="CO491" connectionId="1">
    <xmlCellPr id="1" xr6:uid="{00000000-0010-0000-D111-000001000000}" uniqueName="Other_Line_Description1">
      <xmlPr mapId="1" xpath="/FinancialUpdate8609/FinancialUpdate8609_Construction_Financing_Bldg10/Other_Line_Description1" xmlDataType="string"/>
    </xmlCellPr>
  </singleXmlCell>
  <singleXmlCell id="2347" xr6:uid="{84DF1C07-4ED8-4274-9875-D0EBA3583EDB}" r="CO492" connectionId="1">
    <xmlCellPr id="1" xr6:uid="{00000000-0010-0000-D311-000001000000}" uniqueName="Other_Line_Description2">
      <xmlPr mapId="1" xpath="/FinancialUpdate8609/FinancialUpdate8609_Construction_Financing_Bldg10/Other_Line_Description2" xmlDataType="string"/>
    </xmlCellPr>
  </singleXmlCell>
  <singleXmlCell id="2348" xr6:uid="{73AA2A95-9A70-4A68-B7AE-E025587866BF}" r="CO493" connectionId="1">
    <xmlCellPr id="1" xr6:uid="{00000000-0010-0000-D511-000001000000}" uniqueName="Other_Line_Description3">
      <xmlPr mapId="1" xpath="/FinancialUpdate8609/FinancialUpdate8609_Construction_Financing_Bldg10/Other_Line_Description3" xmlDataType="string"/>
    </xmlCellPr>
  </singleXmlCell>
  <singleXmlCell id="2349" xr6:uid="{1EE09E91-2817-4EE3-B671-1E64B4FD9D08}" r="CO494" connectionId="1">
    <xmlCellPr id="1" xr6:uid="{00000000-0010-0000-D711-000001000000}" uniqueName="Other_Line_Description4">
      <xmlPr mapId="1" xpath="/FinancialUpdate8609/FinancialUpdate8609_Construction_Financing_Bldg10/Other_Line_Description4" xmlDataType="string"/>
    </xmlCellPr>
  </singleXmlCell>
  <singleXmlCell id="2350" xr6:uid="{90E19B3A-32C9-4644-BDE7-729DD212FDD9}" r="CO495" connectionId="1">
    <xmlCellPr id="1" xr6:uid="{00000000-0010-0000-D911-000001000000}" uniqueName="Other_Line_Description5">
      <xmlPr mapId="1" xpath="/FinancialUpdate8609/FinancialUpdate8609_Construction_Financing_Bldg10/Other_Line_Description5" xmlDataType="string"/>
    </xmlCellPr>
  </singleXmlCell>
  <singleXmlCell id="2351" xr6:uid="{59CB5F28-6940-4C28-A03E-C4B92BB78DF0}" r="CQ491" connectionId="1">
    <xmlCellPr id="1" xr6:uid="{00000000-0010-0000-DB11-000001000000}" uniqueName="Other_Financing_Amount1">
      <xmlPr mapId="1" xpath="/FinancialUpdate8609/FinancialUpdate8609_Construction_Financing_Bldg10/Other_Financing_Amount1" xmlDataType="string"/>
    </xmlCellPr>
  </singleXmlCell>
  <singleXmlCell id="2352" xr6:uid="{6ED1E4AA-C601-415A-9264-7802F1655C8A}" r="CQ492" connectionId="1">
    <xmlCellPr id="1" xr6:uid="{00000000-0010-0000-DD11-000001000000}" uniqueName="Other_Financing_Amount2">
      <xmlPr mapId="1" xpath="/FinancialUpdate8609/FinancialUpdate8609_Construction_Financing_Bldg10/Other_Financing_Amount2" xmlDataType="string"/>
    </xmlCellPr>
  </singleXmlCell>
  <singleXmlCell id="2353" xr6:uid="{DA73F9C2-4BAE-4EF3-804E-E267CF85A67A}" r="CQ493" connectionId="1">
    <xmlCellPr id="1" xr6:uid="{00000000-0010-0000-DF11-000001000000}" uniqueName="Other_Financing_Amount3">
      <xmlPr mapId="1" xpath="/FinancialUpdate8609/FinancialUpdate8609_Construction_Financing_Bldg10/Other_Financing_Amount3" xmlDataType="string"/>
    </xmlCellPr>
  </singleXmlCell>
  <singleXmlCell id="2354" xr6:uid="{6E62FBD4-C731-45A7-B24C-15CEBF7161F9}" r="CQ494" connectionId="1">
    <xmlCellPr id="1" xr6:uid="{00000000-0010-0000-E111-000001000000}" uniqueName="Other_Financing_Amount4">
      <xmlPr mapId="1" xpath="/FinancialUpdate8609/FinancialUpdate8609_Construction_Financing_Bldg10/Other_Financing_Amount4" xmlDataType="string"/>
    </xmlCellPr>
  </singleXmlCell>
  <singleXmlCell id="2355" xr6:uid="{D8A2624D-244B-40A1-B81B-B615B94D3550}" r="CQ495" connectionId="1">
    <xmlCellPr id="1" xr6:uid="{00000000-0010-0000-E311-000001000000}" uniqueName="Other_Financing_Amount5">
      <xmlPr mapId="1" xpath="/FinancialUpdate8609/FinancialUpdate8609_Construction_Financing_Bldg10/Other_Financing_Amount5" xmlDataType="string"/>
    </xmlCellPr>
  </singleXmlCell>
  <singleXmlCell id="2356" xr6:uid="{3CACAECF-F6AF-4E39-96DD-FC0151817BB6}" r="CQ496" connectionId="1">
    <xmlCellPr id="1" xr6:uid="{00000000-0010-0000-E511-000001000000}" uniqueName="Total_Construction_Financing">
      <xmlPr mapId="1" xpath="/FinancialUpdate8609/FinancialUpdate8609_Construction_Financing_Bldg10/Total_Construction_Financing" xmlDataType="string"/>
    </xmlCellPr>
  </singleXmlCell>
  <singleXmlCell id="2359" xr6:uid="{A49219FF-DB8F-40FA-A704-72F3D709C6EE}" r="CQ498" connectionId="1">
    <xmlCellPr id="1" xr6:uid="{00000000-0010-0000-E711-000001000000}" uniqueName="ApplicationNumber">
      <xmlPr mapId="1" xpath="/FinancialUpdate8609/FinancialUpdate8609_Permanent_Financing_Bldg10/ApplicationNumber" xmlDataType="string"/>
    </xmlCellPr>
  </singleXmlCell>
  <singleXmlCell id="2360" xr6:uid="{380E9E26-80C4-4125-981E-5AC1D3FA514F}" r="CQ499" connectionId="1">
    <xmlCellPr id="1" xr6:uid="{00000000-0010-0000-E911-000001000000}" uniqueName="BIN">
      <xmlPr mapId="1" xpath="/FinancialUpdate8609/FinancialUpdate8609_Permanent_Financing_Bldg10/BIN" xmlDataType="string"/>
    </xmlCellPr>
  </singleXmlCell>
  <singleXmlCell id="2361" xr6:uid="{955E663F-0CAD-4B88-82DD-6A401E5DEB54}" r="CQ502" connectionId="1">
    <xmlCellPr id="1" xr6:uid="{00000000-0010-0000-EB11-000001000000}" uniqueName="HPD_Loan">
      <xmlPr mapId="1" xpath="/FinancialUpdate8609/FinancialUpdate8609_Permanent_Financing_Bldg10/HPD_Loan" xmlDataType="string"/>
    </xmlCellPr>
  </singleXmlCell>
  <singleXmlCell id="2362" xr6:uid="{9A66DDE8-E6C1-4CA7-84DD-92EBF06F318A}" r="CQ503" connectionId="1">
    <xmlCellPr id="1" xr6:uid="{00000000-0010-0000-ED11-000001000000}" uniqueName="HDC_Tax_Exempt_Bonds">
      <xmlPr mapId="1" xpath="/FinancialUpdate8609/FinancialUpdate8609_Permanent_Financing_Bldg10/HDC_Tax_Exempt_Bonds" xmlDataType="string"/>
    </xmlCellPr>
  </singleXmlCell>
  <singleXmlCell id="2363" xr6:uid="{127BC680-AD4E-4689-9090-C191A6868562}" r="CQ504" connectionId="1">
    <xmlCellPr id="1" xr6:uid="{00000000-0010-0000-EF11-000001000000}" uniqueName="HDC_Loan">
      <xmlPr mapId="1" xpath="/FinancialUpdate8609/FinancialUpdate8609_Permanent_Financing_Bldg10/HDC_Loan" xmlDataType="string"/>
    </xmlCellPr>
  </singleXmlCell>
  <singleXmlCell id="2364" xr6:uid="{705AC2C6-285C-4B8D-8A1F-4C0860CDA386}" r="CQ505" connectionId="1">
    <xmlCellPr id="1" xr6:uid="{00000000-0010-0000-F111-000001000000}" uniqueName="Deferred_Developer_Fee">
      <xmlPr mapId="1" xpath="/FinancialUpdate8609/FinancialUpdate8609_Permanent_Financing_Bldg10/Deferred_Developer_Fee" xmlDataType="string"/>
    </xmlCellPr>
  </singleXmlCell>
  <singleXmlCell id="2365" xr6:uid="{477261D9-0956-488A-ACD0-DFC88A2B01D5}" r="CO506" connectionId="1">
    <xmlCellPr id="1" xr6:uid="{00000000-0010-0000-F311-000001000000}" uniqueName="Other_Line_Description1">
      <xmlPr mapId="1" xpath="/FinancialUpdate8609/FinancialUpdate8609_Permanent_Financing_Bldg10/Other_Line_Description1" xmlDataType="string"/>
    </xmlCellPr>
  </singleXmlCell>
  <singleXmlCell id="2366" xr6:uid="{B3B187A3-E8CA-4F73-AF70-64F51D6290B1}" r="CO507" connectionId="1">
    <xmlCellPr id="1" xr6:uid="{00000000-0010-0000-F511-000001000000}" uniqueName="Other_Line_Description2">
      <xmlPr mapId="1" xpath="/FinancialUpdate8609/FinancialUpdate8609_Permanent_Financing_Bldg10/Other_Line_Description2" xmlDataType="string"/>
    </xmlCellPr>
  </singleXmlCell>
  <singleXmlCell id="2367" xr6:uid="{FA9AE5DC-DBD6-4B8E-B5FD-4CCBF3BECDF6}" r="CO508" connectionId="1">
    <xmlCellPr id="1" xr6:uid="{00000000-0010-0000-F711-000001000000}" uniqueName="Other_Line_Description3">
      <xmlPr mapId="1" xpath="/FinancialUpdate8609/FinancialUpdate8609_Permanent_Financing_Bldg10/Other_Line_Description3" xmlDataType="string"/>
    </xmlCellPr>
  </singleXmlCell>
  <singleXmlCell id="2368" xr6:uid="{AF59C5DF-1533-4B78-8873-6BDE53CEEC20}" r="CO509" connectionId="1">
    <xmlCellPr id="1" xr6:uid="{00000000-0010-0000-F911-000001000000}" uniqueName="Other_Line_Description4">
      <xmlPr mapId="1" xpath="/FinancialUpdate8609/FinancialUpdate8609_Permanent_Financing_Bldg10/Other_Line_Description4" xmlDataType="string"/>
    </xmlCellPr>
  </singleXmlCell>
  <singleXmlCell id="2369" xr6:uid="{AC1C9C49-A5D2-4D97-9574-92589D7C8ED2}" r="CO510" connectionId="1">
    <xmlCellPr id="1" xr6:uid="{00000000-0010-0000-FB11-000001000000}" uniqueName="Other_Line_Description5">
      <xmlPr mapId="1" xpath="/FinancialUpdate8609/FinancialUpdate8609_Permanent_Financing_Bldg10/Other_Line_Description5" xmlDataType="string"/>
    </xmlCellPr>
  </singleXmlCell>
  <singleXmlCell id="2370" xr6:uid="{0718C7BC-F8CC-448E-BA83-10805772E93E}" r="CQ506" connectionId="1">
    <xmlCellPr id="1" xr6:uid="{00000000-0010-0000-FD11-000001000000}" uniqueName="Other_Financing_Amount1">
      <xmlPr mapId="1" xpath="/FinancialUpdate8609/FinancialUpdate8609_Permanent_Financing_Bldg10/Other_Financing_Amount1" xmlDataType="string"/>
    </xmlCellPr>
  </singleXmlCell>
  <singleXmlCell id="2371" xr6:uid="{20D1F7F4-633E-442F-9F0F-AAAF06230477}" r="CQ507" connectionId="1">
    <xmlCellPr id="1" xr6:uid="{00000000-0010-0000-FF11-000001000000}" uniqueName="Other_Financing_Amount2">
      <xmlPr mapId="1" xpath="/FinancialUpdate8609/FinancialUpdate8609_Permanent_Financing_Bldg10/Other_Financing_Amount2" xmlDataType="string"/>
    </xmlCellPr>
  </singleXmlCell>
  <singleXmlCell id="2372" xr6:uid="{E6B21A55-2DF9-4732-A2F6-B252DAED18D6}" r="CQ508" connectionId="1">
    <xmlCellPr id="1" xr6:uid="{00000000-0010-0000-0112-000001000000}" uniqueName="Other_Financing_Amount3">
      <xmlPr mapId="1" xpath="/FinancialUpdate8609/FinancialUpdate8609_Permanent_Financing_Bldg10/Other_Financing_Amount3" xmlDataType="string"/>
    </xmlCellPr>
  </singleXmlCell>
  <singleXmlCell id="2373" xr6:uid="{D84F471A-B47E-41EE-9E5F-7661BDD71D32}" r="CQ509" connectionId="1">
    <xmlCellPr id="1" xr6:uid="{00000000-0010-0000-0312-000001000000}" uniqueName="Other_Financing_Amount4">
      <xmlPr mapId="1" xpath="/FinancialUpdate8609/FinancialUpdate8609_Permanent_Financing_Bldg10/Other_Financing_Amount4" xmlDataType="string"/>
    </xmlCellPr>
  </singleXmlCell>
  <singleXmlCell id="2374" xr6:uid="{7A561A59-2C06-4D73-9366-67FDE5B372A1}" r="CQ510" connectionId="1">
    <xmlCellPr id="1" xr6:uid="{00000000-0010-0000-0512-000001000000}" uniqueName="Other_Financing_Amount5">
      <xmlPr mapId="1" xpath="/FinancialUpdate8609/FinancialUpdate8609_Permanent_Financing_Bldg10/Other_Financing_Amount5" xmlDataType="string"/>
    </xmlCellPr>
  </singleXmlCell>
  <singleXmlCell id="2375" xr6:uid="{44EA4C49-C618-4953-83D7-75B944566DD9}" r="CQ511" connectionId="1">
    <xmlCellPr id="1" xr6:uid="{00000000-0010-0000-0712-000001000000}" uniqueName="Total_Permanent_Financing">
      <xmlPr mapId="1" xpath="/FinancialUpdate8609/FinancialUpdate8609_Permanent_Financing_Bldg10/Total_Permanent_Financing" xmlDataType="string"/>
    </xmlCellPr>
  </singleXmlCell>
  <singleXmlCell id="2376" xr6:uid="{E0259A86-4264-4C4C-8D07-A765B94B4C12}" r="P125" connectionId="1">
    <xmlCellPr id="1" xr6:uid="{00000000-0010-0000-0912-000001000000}" uniqueName="ApplicationNumber">
      <xmlPr mapId="1" xpath="/FinancialUpdate8609/FinancialUpdate8609_Unit_SQ_FT/FinancialUpdate8609_Unit_SQ_FT_Building5/ApplicationNumber" xmlDataType="string"/>
    </xmlCellPr>
  </singleXmlCell>
  <singleXmlCell id="2377" xr6:uid="{52222C14-27A8-4D3A-9F3B-8ECC74C7330C}" r="P126" connectionId="1">
    <xmlCellPr id="1" xr6:uid="{00000000-0010-0000-0B12-000001000000}" uniqueName="BIN">
      <xmlPr mapId="1" xpath="/FinancialUpdate8609/FinancialUpdate8609_Unit_SQ_FT/FinancialUpdate8609_Unit_SQ_FT_Building5/BIN" xmlDataType="string"/>
    </xmlCellPr>
  </singleXmlCell>
  <singleXmlCell id="2378" xr6:uid="{D4305E10-4595-43FC-993B-A0D25A1DF5D1}" r="P127" connectionId="1">
    <xmlCellPr id="1" xr6:uid="{00000000-0010-0000-0D12-000001000000}" uniqueName="Credit_Eligible_Sq_Ft">
      <xmlPr mapId="1" xpath="/FinancialUpdate8609/FinancialUpdate8609_Unit_SQ_FT/FinancialUpdate8609_Unit_SQ_FT_Building5/Credit_Eligible_Sq_Ft" xmlDataType="string"/>
    </xmlCellPr>
  </singleXmlCell>
  <singleXmlCell id="2379" xr6:uid="{5AC199C5-E368-4849-8407-CC227CB95334}" r="P128" connectionId="1">
    <xmlCellPr id="1" xr6:uid="{00000000-0010-0000-0F12-000001000000}" uniqueName="Other_Resid_Rental_Sq_Ft">
      <xmlPr mapId="1" xpath="/FinancialUpdate8609/FinancialUpdate8609_Unit_SQ_FT/FinancialUpdate8609_Unit_SQ_FT_Building5/Other_Resid_Rental_Sq_Ft" xmlDataType="string"/>
    </xmlCellPr>
  </singleXmlCell>
  <singleXmlCell id="2380" xr6:uid="{144B9780-EAF8-474D-B4DB-1982F72A4B61}" r="P129" connectionId="1">
    <xmlCellPr id="1" xr6:uid="{00000000-0010-0000-1112-000001000000}" uniqueName="Total_Resid_Rental_Sq_Ft">
      <xmlPr mapId="1" xpath="/FinancialUpdate8609/FinancialUpdate8609_Unit_SQ_FT/FinancialUpdate8609_Unit_SQ_FT_Building5/Total_Resid_Rental_Sq_Ft" xmlDataType="string"/>
    </xmlCellPr>
  </singleXmlCell>
  <singleXmlCell id="2381" xr6:uid="{D2209324-2D29-4983-877A-8F811DABBCBC}" r="P130" connectionId="1">
    <xmlCellPr id="1" xr6:uid="{00000000-0010-0000-1312-000001000000}" uniqueName="Non_Rent_paying_Super_Sq_Ft">
      <xmlPr mapId="1" xpath="/FinancialUpdate8609/FinancialUpdate8609_Unit_SQ_FT/FinancialUpdate8609_Unit_SQ_FT_Building5/Non_Rent_paying_Super_Sq_Ft" xmlDataType="string"/>
    </xmlCellPr>
  </singleXmlCell>
  <singleXmlCell id="2382" xr6:uid="{399F2D46-DA0B-405D-83B6-CA63A5726156}" r="P131" connectionId="1">
    <xmlCellPr id="1" xr6:uid="{00000000-0010-0000-1512-000001000000}" uniqueName="Total_Residential_Sq_Ft">
      <xmlPr mapId="1" xpath="/FinancialUpdate8609/FinancialUpdate8609_Unit_SQ_FT/FinancialUpdate8609_Unit_SQ_FT_Building5/Total_Residential_Sq_Ft" xmlDataType="string"/>
    </xmlCellPr>
  </singleXmlCell>
  <singleXmlCell id="2383" xr6:uid="{331785B4-FE31-4960-9274-3BE60A5A9B17}" r="P132" connectionId="1">
    <xmlCellPr id="1" xr6:uid="{00000000-0010-0000-1712-000001000000}" uniqueName="Commercial_Sq_Ft">
      <xmlPr mapId="1" xpath="/FinancialUpdate8609/FinancialUpdate8609_Unit_SQ_FT/FinancialUpdate8609_Unit_SQ_FT_Building5/Commercial_Sq_Ft" xmlDataType="string"/>
    </xmlCellPr>
  </singleXmlCell>
  <singleXmlCell id="2384" xr6:uid="{D3CB685A-3722-4AA0-B4DE-CA053802261F}" r="R125" connectionId="1">
    <xmlCellPr id="1" xr6:uid="{00000000-0010-0000-1912-000001000000}" uniqueName="ApplicationNumber">
      <xmlPr mapId="1" xpath="/FinancialUpdate8609/FinancialUpdate8609_Unit_SQ_FT/FinancialUpdate8609_Unit_SQ_FT_Building6/ApplicationNumber" xmlDataType="string"/>
    </xmlCellPr>
  </singleXmlCell>
  <singleXmlCell id="2385" xr6:uid="{B9EDCE1A-29A1-45A5-A647-C14CA49BD7EB}" r="R126" connectionId="1">
    <xmlCellPr id="1" xr6:uid="{00000000-0010-0000-1B12-000001000000}" uniqueName="BIN">
      <xmlPr mapId="1" xpath="/FinancialUpdate8609/FinancialUpdate8609_Unit_SQ_FT/FinancialUpdate8609_Unit_SQ_FT_Building6/BIN" xmlDataType="string"/>
    </xmlCellPr>
  </singleXmlCell>
  <singleXmlCell id="2386" xr6:uid="{938B7489-26A5-4822-9D37-8FD4E9A7CD5A}" r="R127" connectionId="1">
    <xmlCellPr id="1" xr6:uid="{00000000-0010-0000-1D12-000001000000}" uniqueName="Credit_Eligible_Sq_Ft">
      <xmlPr mapId="1" xpath="/FinancialUpdate8609/FinancialUpdate8609_Unit_SQ_FT/FinancialUpdate8609_Unit_SQ_FT_Building6/Credit_Eligible_Sq_Ft" xmlDataType="string"/>
    </xmlCellPr>
  </singleXmlCell>
  <singleXmlCell id="2387" xr6:uid="{42BD9B75-8011-4346-9515-E5202E3FAD24}" r="R128" connectionId="1">
    <xmlCellPr id="1" xr6:uid="{00000000-0010-0000-1F12-000001000000}" uniqueName="Other_Resid_Rental_Sq_Ft">
      <xmlPr mapId="1" xpath="/FinancialUpdate8609/FinancialUpdate8609_Unit_SQ_FT/FinancialUpdate8609_Unit_SQ_FT_Building6/Other_Resid_Rental_Sq_Ft" xmlDataType="string"/>
    </xmlCellPr>
  </singleXmlCell>
  <singleXmlCell id="2388" xr6:uid="{0562D867-6A0A-46B7-BD00-6910652AE969}" r="R129" connectionId="1">
    <xmlCellPr id="1" xr6:uid="{00000000-0010-0000-2112-000001000000}" uniqueName="Total_Resid_Rental_Sq_Ft">
      <xmlPr mapId="1" xpath="/FinancialUpdate8609/FinancialUpdate8609_Unit_SQ_FT/FinancialUpdate8609_Unit_SQ_FT_Building6/Total_Resid_Rental_Sq_Ft" xmlDataType="string"/>
    </xmlCellPr>
  </singleXmlCell>
  <singleXmlCell id="2389" xr6:uid="{F3AF0F7F-4764-4A6D-8986-542DA9ADBA7A}" r="R130" connectionId="1">
    <xmlCellPr id="1" xr6:uid="{00000000-0010-0000-2312-000001000000}" uniqueName="Non_Rent_paying_Super_Sq_Ft">
      <xmlPr mapId="1" xpath="/FinancialUpdate8609/FinancialUpdate8609_Unit_SQ_FT/FinancialUpdate8609_Unit_SQ_FT_Building6/Non_Rent_paying_Super_Sq_Ft" xmlDataType="string"/>
    </xmlCellPr>
  </singleXmlCell>
  <singleXmlCell id="2390" xr6:uid="{C4EE3E65-D760-40BB-9B06-10B7BCBF3EA1}" r="R131" connectionId="1">
    <xmlCellPr id="1" xr6:uid="{00000000-0010-0000-2512-000001000000}" uniqueName="Total_Residential_Sq_Ft">
      <xmlPr mapId="1" xpath="/FinancialUpdate8609/FinancialUpdate8609_Unit_SQ_FT/FinancialUpdate8609_Unit_SQ_FT_Building6/Total_Residential_Sq_Ft" xmlDataType="string"/>
    </xmlCellPr>
  </singleXmlCell>
  <singleXmlCell id="2391" xr6:uid="{B3D762A3-65B3-4DAD-B2E8-0B67A4F78CEF}" r="R132" connectionId="1">
    <xmlCellPr id="1" xr6:uid="{00000000-0010-0000-2712-000001000000}" uniqueName="Commercial_Sq_Ft">
      <xmlPr mapId="1" xpath="/FinancialUpdate8609/FinancialUpdate8609_Unit_SQ_FT/FinancialUpdate8609_Unit_SQ_FT_Building6/Commercial_Sq_Ft" xmlDataType="string"/>
    </xmlCellPr>
  </singleXmlCell>
  <singleXmlCell id="2392" xr6:uid="{8DA33CDF-CC1C-43D1-ADE9-7052CAE10864}" r="T125" connectionId="1">
    <xmlCellPr id="1" xr6:uid="{00000000-0010-0000-2912-000001000000}" uniqueName="ApplicationNumber">
      <xmlPr mapId="1" xpath="/FinancialUpdate8609/FinancialUpdate8609_Unit_SQ_FT/FinancialUpdate8609_Unit_SQ_FT_Building7/ApplicationNumber" xmlDataType="string"/>
    </xmlCellPr>
  </singleXmlCell>
  <singleXmlCell id="2393" xr6:uid="{5A2EBC11-1492-4C28-8255-094126C364F8}" r="T126" connectionId="1">
    <xmlCellPr id="1" xr6:uid="{00000000-0010-0000-2B12-000001000000}" uniqueName="BIN">
      <xmlPr mapId="1" xpath="/FinancialUpdate8609/FinancialUpdate8609_Unit_SQ_FT/FinancialUpdate8609_Unit_SQ_FT_Building7/BIN" xmlDataType="string"/>
    </xmlCellPr>
  </singleXmlCell>
  <singleXmlCell id="2394" xr6:uid="{01282CF0-48DD-4F29-AC06-CB90033010F7}" r="T127" connectionId="1">
    <xmlCellPr id="1" xr6:uid="{00000000-0010-0000-2D12-000001000000}" uniqueName="Credit_Eligible_Sq_Ft">
      <xmlPr mapId="1" xpath="/FinancialUpdate8609/FinancialUpdate8609_Unit_SQ_FT/FinancialUpdate8609_Unit_SQ_FT_Building7/Credit_Eligible_Sq_Ft" xmlDataType="string"/>
    </xmlCellPr>
  </singleXmlCell>
  <singleXmlCell id="2395" xr6:uid="{0868FB19-8ECC-4AD7-9FA0-FE813930135E}" r="T128" connectionId="1">
    <xmlCellPr id="1" xr6:uid="{00000000-0010-0000-2F12-000001000000}" uniqueName="Other_Resid_Rental_Sq_Ft">
      <xmlPr mapId="1" xpath="/FinancialUpdate8609/FinancialUpdate8609_Unit_SQ_FT/FinancialUpdate8609_Unit_SQ_FT_Building7/Other_Resid_Rental_Sq_Ft" xmlDataType="string"/>
    </xmlCellPr>
  </singleXmlCell>
  <singleXmlCell id="2396" xr6:uid="{7F97C29A-D259-4B36-9E9B-F063558EDAF6}" r="T129" connectionId="1">
    <xmlCellPr id="1" xr6:uid="{00000000-0010-0000-3112-000001000000}" uniqueName="Total_Resid_Rental_Sq_Ft">
      <xmlPr mapId="1" xpath="/FinancialUpdate8609/FinancialUpdate8609_Unit_SQ_FT/FinancialUpdate8609_Unit_SQ_FT_Building7/Total_Resid_Rental_Sq_Ft" xmlDataType="string"/>
    </xmlCellPr>
  </singleXmlCell>
  <singleXmlCell id="2397" xr6:uid="{F344E62D-D869-4DCA-A398-2217F60C80C6}" r="T130" connectionId="1">
    <xmlCellPr id="1" xr6:uid="{00000000-0010-0000-3312-000001000000}" uniqueName="Non_Rent_paying_Super_Sq_Ft">
      <xmlPr mapId="1" xpath="/FinancialUpdate8609/FinancialUpdate8609_Unit_SQ_FT/FinancialUpdate8609_Unit_SQ_FT_Building7/Non_Rent_paying_Super_Sq_Ft" xmlDataType="string"/>
    </xmlCellPr>
  </singleXmlCell>
  <singleXmlCell id="2398" xr6:uid="{C708AAF2-CD8F-4107-B338-A72CAD0A08F2}" r="T131" connectionId="1">
    <xmlCellPr id="1" xr6:uid="{00000000-0010-0000-3512-000001000000}" uniqueName="Total_Residential_Sq_Ft">
      <xmlPr mapId="1" xpath="/FinancialUpdate8609/FinancialUpdate8609_Unit_SQ_FT/FinancialUpdate8609_Unit_SQ_FT_Building7/Total_Residential_Sq_Ft" xmlDataType="string"/>
    </xmlCellPr>
  </singleXmlCell>
  <singleXmlCell id="2399" xr6:uid="{EC989E99-B67B-4C60-B0AF-31425A0D999C}" r="T132" connectionId="1">
    <xmlCellPr id="1" xr6:uid="{00000000-0010-0000-3712-000001000000}" uniqueName="Commercial_Sq_Ft">
      <xmlPr mapId="1" xpath="/FinancialUpdate8609/FinancialUpdate8609_Unit_SQ_FT/FinancialUpdate8609_Unit_SQ_FT_Building7/Commercial_Sq_Ft" xmlDataType="string"/>
    </xmlCellPr>
  </singleXmlCell>
  <singleXmlCell id="2400" xr6:uid="{D1EC3EBD-340B-476F-A4F5-84A7117A7611}" r="V125" connectionId="1">
    <xmlCellPr id="1" xr6:uid="{00000000-0010-0000-3912-000001000000}" uniqueName="ApplicationNumber">
      <xmlPr mapId="1" xpath="/FinancialUpdate8609/FinancialUpdate8609_Unit_SQ_FT/FinancialUpdate8609_Unit_SQ_FT_Building8/ApplicationNumber" xmlDataType="string"/>
    </xmlCellPr>
  </singleXmlCell>
  <singleXmlCell id="2401" xr6:uid="{D7E1A580-913F-41CC-8DFD-FF870FDF3FD5}" r="V126" connectionId="1">
    <xmlCellPr id="1" xr6:uid="{00000000-0010-0000-3B12-000001000000}" uniqueName="BIN">
      <xmlPr mapId="1" xpath="/FinancialUpdate8609/FinancialUpdate8609_Unit_SQ_FT/FinancialUpdate8609_Unit_SQ_FT_Building8/BIN" xmlDataType="string"/>
    </xmlCellPr>
  </singleXmlCell>
  <singleXmlCell id="2402" xr6:uid="{75662CF7-E561-4828-9D0F-FF7B1F645D3E}" r="V127" connectionId="1">
    <xmlCellPr id="1" xr6:uid="{00000000-0010-0000-3D12-000001000000}" uniqueName="Credit_Eligible_Sq_Ft">
      <xmlPr mapId="1" xpath="/FinancialUpdate8609/FinancialUpdate8609_Unit_SQ_FT/FinancialUpdate8609_Unit_SQ_FT_Building8/Credit_Eligible_Sq_Ft" xmlDataType="string"/>
    </xmlCellPr>
  </singleXmlCell>
  <singleXmlCell id="2403" xr6:uid="{6DFB03FD-F32B-4CE2-8341-C2CD8D46E25B}" r="V128" connectionId="1">
    <xmlCellPr id="1" xr6:uid="{00000000-0010-0000-3F12-000001000000}" uniqueName="Other_Resid_Rental_Sq_Ft">
      <xmlPr mapId="1" xpath="/FinancialUpdate8609/FinancialUpdate8609_Unit_SQ_FT/FinancialUpdate8609_Unit_SQ_FT_Building8/Other_Resid_Rental_Sq_Ft" xmlDataType="string"/>
    </xmlCellPr>
  </singleXmlCell>
  <singleXmlCell id="2404" xr6:uid="{3986C769-8807-4775-841A-3AAF06607F36}" r="V129" connectionId="1">
    <xmlCellPr id="1" xr6:uid="{00000000-0010-0000-4112-000001000000}" uniqueName="Total_Resid_Rental_Sq_Ft">
      <xmlPr mapId="1" xpath="/FinancialUpdate8609/FinancialUpdate8609_Unit_SQ_FT/FinancialUpdate8609_Unit_SQ_FT_Building8/Total_Resid_Rental_Sq_Ft" xmlDataType="string"/>
    </xmlCellPr>
  </singleXmlCell>
  <singleXmlCell id="2405" xr6:uid="{F1D285A6-0183-41CA-84B6-EF119085A150}" r="V130" connectionId="1">
    <xmlCellPr id="1" xr6:uid="{00000000-0010-0000-4312-000001000000}" uniqueName="Non_Rent_paying_Super_Sq_Ft">
      <xmlPr mapId="1" xpath="/FinancialUpdate8609/FinancialUpdate8609_Unit_SQ_FT/FinancialUpdate8609_Unit_SQ_FT_Building8/Non_Rent_paying_Super_Sq_Ft" xmlDataType="string"/>
    </xmlCellPr>
  </singleXmlCell>
  <singleXmlCell id="2406" xr6:uid="{C1A7E87F-9C2A-4C0A-9B84-84B5CCE40D67}" r="V131" connectionId="1">
    <xmlCellPr id="1" xr6:uid="{00000000-0010-0000-4512-000001000000}" uniqueName="Total_Residential_Sq_Ft">
      <xmlPr mapId="1" xpath="/FinancialUpdate8609/FinancialUpdate8609_Unit_SQ_FT/FinancialUpdate8609_Unit_SQ_FT_Building8/Total_Residential_Sq_Ft" xmlDataType="string"/>
    </xmlCellPr>
  </singleXmlCell>
  <singleXmlCell id="2407" xr6:uid="{9A5B6356-2C77-45D4-83DB-D83F90A25B40}" r="V132" connectionId="1">
    <xmlCellPr id="1" xr6:uid="{00000000-0010-0000-4712-000001000000}" uniqueName="Commercial_Sq_Ft">
      <xmlPr mapId="1" xpath="/FinancialUpdate8609/FinancialUpdate8609_Unit_SQ_FT/FinancialUpdate8609_Unit_SQ_FT_Building8/Commercial_Sq_Ft" xmlDataType="string"/>
    </xmlCellPr>
  </singleXmlCell>
  <singleXmlCell id="2408" xr6:uid="{FA549FAA-5F08-41E0-90A0-63D642AE9F72}" r="X125" connectionId="1">
    <xmlCellPr id="1" xr6:uid="{00000000-0010-0000-4912-000001000000}" uniqueName="ApplicationNumber">
      <xmlPr mapId="1" xpath="/FinancialUpdate8609/FinancialUpdate8609_Unit_SQ_FT/FinancialUpdate8609_Unit_SQ_FT_Building9/ApplicationNumber" xmlDataType="string"/>
    </xmlCellPr>
  </singleXmlCell>
  <singleXmlCell id="2409" xr6:uid="{637B3EC4-2E02-43B1-8B46-43501547C98D}" r="X126" connectionId="1">
    <xmlCellPr id="1" xr6:uid="{00000000-0010-0000-4B12-000001000000}" uniqueName="BIN">
      <xmlPr mapId="1" xpath="/FinancialUpdate8609/FinancialUpdate8609_Unit_SQ_FT/FinancialUpdate8609_Unit_SQ_FT_Building9/BIN" xmlDataType="string"/>
    </xmlCellPr>
  </singleXmlCell>
  <singleXmlCell id="2410" xr6:uid="{D3D29BFB-4DD3-43A6-A704-98283E7A255B}" r="X127" connectionId="1">
    <xmlCellPr id="1" xr6:uid="{00000000-0010-0000-4D12-000001000000}" uniqueName="Credit_Eligible_Sq_Ft">
      <xmlPr mapId="1" xpath="/FinancialUpdate8609/FinancialUpdate8609_Unit_SQ_FT/FinancialUpdate8609_Unit_SQ_FT_Building9/Credit_Eligible_Sq_Ft" xmlDataType="string"/>
    </xmlCellPr>
  </singleXmlCell>
  <singleXmlCell id="2411" xr6:uid="{3071C46A-70A1-41F6-9ED8-657E9F666DB2}" r="X128" connectionId="1">
    <xmlCellPr id="1" xr6:uid="{00000000-0010-0000-4F12-000001000000}" uniqueName="Other_Resid_Rental_Sq_Ft">
      <xmlPr mapId="1" xpath="/FinancialUpdate8609/FinancialUpdate8609_Unit_SQ_FT/FinancialUpdate8609_Unit_SQ_FT_Building9/Other_Resid_Rental_Sq_Ft" xmlDataType="string"/>
    </xmlCellPr>
  </singleXmlCell>
  <singleXmlCell id="2412" xr6:uid="{FC96ACA7-1A4A-4F81-8C9E-9042A3F540BC}" r="X129" connectionId="1">
    <xmlCellPr id="1" xr6:uid="{00000000-0010-0000-5112-000001000000}" uniqueName="Total_Resid_Rental_Sq_Ft">
      <xmlPr mapId="1" xpath="/FinancialUpdate8609/FinancialUpdate8609_Unit_SQ_FT/FinancialUpdate8609_Unit_SQ_FT_Building9/Total_Resid_Rental_Sq_Ft" xmlDataType="string"/>
    </xmlCellPr>
  </singleXmlCell>
  <singleXmlCell id="2413" xr6:uid="{7C9E97B8-1982-4DF6-9C8A-45181D2FDBC4}" r="X130" connectionId="1">
    <xmlCellPr id="1" xr6:uid="{00000000-0010-0000-5312-000001000000}" uniqueName="Non_Rent_paying_Super_Sq_Ft">
      <xmlPr mapId="1" xpath="/FinancialUpdate8609/FinancialUpdate8609_Unit_SQ_FT/FinancialUpdate8609_Unit_SQ_FT_Building9/Non_Rent_paying_Super_Sq_Ft" xmlDataType="string"/>
    </xmlCellPr>
  </singleXmlCell>
  <singleXmlCell id="2414" xr6:uid="{537D77F2-77AD-4530-8E19-4296C5253597}" r="X131" connectionId="1">
    <xmlCellPr id="1" xr6:uid="{00000000-0010-0000-5512-000001000000}" uniqueName="Total_Residential_Sq_Ft">
      <xmlPr mapId="1" xpath="/FinancialUpdate8609/FinancialUpdate8609_Unit_SQ_FT/FinancialUpdate8609_Unit_SQ_FT_Building9/Total_Residential_Sq_Ft" xmlDataType="string"/>
    </xmlCellPr>
  </singleXmlCell>
  <singleXmlCell id="2415" xr6:uid="{1D40D056-D6A7-49FA-881D-E1C90907044D}" r="X132" connectionId="1">
    <xmlCellPr id="1" xr6:uid="{00000000-0010-0000-5712-000001000000}" uniqueName="Commercial_Sq_Ft">
      <xmlPr mapId="1" xpath="/FinancialUpdate8609/FinancialUpdate8609_Unit_SQ_FT/FinancialUpdate8609_Unit_SQ_FT_Building9/Commercial_Sq_Ft" xmlDataType="string"/>
    </xmlCellPr>
  </singleXmlCell>
  <singleXmlCell id="2417" xr6:uid="{39E0C44A-5E9C-477B-ADDE-4AE5F959B9ED}" r="Z125" connectionId="1">
    <xmlCellPr id="1" xr6:uid="{00000000-0010-0000-5912-000001000000}" uniqueName="ApplicationNumber">
      <xmlPr mapId="1" xpath="/FinancialUpdate8609/FinancialUpdate8609_Unit_SQ_FT/FinancialUpdate8609_Unit_SQ_FT_Building10/ApplicationNumber" xmlDataType="string"/>
    </xmlCellPr>
  </singleXmlCell>
  <singleXmlCell id="2418" xr6:uid="{F9BBA8C0-FD11-44AB-99D8-8AE7E1BF8117}" r="Z126" connectionId="1">
    <xmlCellPr id="1" xr6:uid="{00000000-0010-0000-5B12-000001000000}" uniqueName="BIN">
      <xmlPr mapId="1" xpath="/FinancialUpdate8609/FinancialUpdate8609_Unit_SQ_FT/FinancialUpdate8609_Unit_SQ_FT_Building10/BIN" xmlDataType="string"/>
    </xmlCellPr>
  </singleXmlCell>
  <singleXmlCell id="2419" xr6:uid="{7A9091C8-19AE-4EC5-947A-EA2FD7D12BA3}" r="Z127" connectionId="1">
    <xmlCellPr id="1" xr6:uid="{00000000-0010-0000-5D12-000001000000}" uniqueName="Credit_Eligible_Sq_Ft">
      <xmlPr mapId="1" xpath="/FinancialUpdate8609/FinancialUpdate8609_Unit_SQ_FT/FinancialUpdate8609_Unit_SQ_FT_Building10/Credit_Eligible_Sq_Ft" xmlDataType="string"/>
    </xmlCellPr>
  </singleXmlCell>
  <singleXmlCell id="2420" xr6:uid="{0830BF2B-A958-4A55-A3E1-8A781570F480}" r="Z128" connectionId="1">
    <xmlCellPr id="1" xr6:uid="{00000000-0010-0000-5F12-000001000000}" uniqueName="Other_Resid_Rental_Sq_Ft">
      <xmlPr mapId="1" xpath="/FinancialUpdate8609/FinancialUpdate8609_Unit_SQ_FT/FinancialUpdate8609_Unit_SQ_FT_Building10/Other_Resid_Rental_Sq_Ft" xmlDataType="string"/>
    </xmlCellPr>
  </singleXmlCell>
  <singleXmlCell id="2421" xr6:uid="{E0202FBF-F401-4D63-A19D-4A1F7A949E71}" r="Z129" connectionId="1">
    <xmlCellPr id="1" xr6:uid="{00000000-0010-0000-6112-000001000000}" uniqueName="Total_Resid_Rental_Sq_Ft">
      <xmlPr mapId="1" xpath="/FinancialUpdate8609/FinancialUpdate8609_Unit_SQ_FT/FinancialUpdate8609_Unit_SQ_FT_Building10/Total_Resid_Rental_Sq_Ft" xmlDataType="string"/>
    </xmlCellPr>
  </singleXmlCell>
  <singleXmlCell id="2422" xr6:uid="{2C87DB55-2838-4CE7-9DCD-847F32857E2F}" r="Z130" connectionId="1">
    <xmlCellPr id="1" xr6:uid="{00000000-0010-0000-6312-000001000000}" uniqueName="Non_Rent_paying_Super_Sq_Ft">
      <xmlPr mapId="1" xpath="/FinancialUpdate8609/FinancialUpdate8609_Unit_SQ_FT/FinancialUpdate8609_Unit_SQ_FT_Building10/Non_Rent_paying_Super_Sq_Ft" xmlDataType="string"/>
    </xmlCellPr>
  </singleXmlCell>
  <singleXmlCell id="2423" xr6:uid="{6228EB2C-1191-436E-A8E0-18DF20C22B32}" r="Z131" connectionId="1">
    <xmlCellPr id="1" xr6:uid="{00000000-0010-0000-6512-000001000000}" uniqueName="Total_Residential_Sq_Ft">
      <xmlPr mapId="1" xpath="/FinancialUpdate8609/FinancialUpdate8609_Unit_SQ_FT/FinancialUpdate8609_Unit_SQ_FT_Building10/Total_Residential_Sq_Ft" xmlDataType="string"/>
    </xmlCellPr>
  </singleXmlCell>
  <singleXmlCell id="2424" xr6:uid="{CC39C9A4-3E24-4AE7-B592-66F6AEAB6B11}" r="Z132" connectionId="1">
    <xmlCellPr id="1" xr6:uid="{00000000-0010-0000-6712-000001000000}" uniqueName="Commercial_Sq_Ft">
      <xmlPr mapId="1" xpath="/FinancialUpdate8609/FinancialUpdate8609_Unit_SQ_FT/FinancialUpdate8609_Unit_SQ_FT_Building10/Commercial_Sq_Ft" xmlDataType="string"/>
    </xmlCellPr>
  </singleXmlCell>
  <singleXmlCell id="2425" xr6:uid="{E090B34A-0EFC-498C-BC07-D2F0FB00A501}" r="AH205" connectionId="1">
    <xmlCellPr id="1" xr6:uid="{00000000-0010-0000-6912-000001000000}" uniqueName="ApplicationNumber">
      <xmlPr mapId="1" xpath="/FinancialUpdate8609/FinancialUpdate8609_UnitDistribution/FinancialUpdate8609_UnitDistribution_Building4/ApplicationNumber" xmlDataType="string"/>
    </xmlCellPr>
  </singleXmlCell>
  <singleXmlCell id="2426" xr6:uid="{B6A3BC74-A917-44D9-8463-F2E80A3C6696}" r="AJ205" connectionId="1">
    <xmlCellPr id="1" xr6:uid="{00000000-0010-0000-6B12-000001000000}" uniqueName="BIN">
      <xmlPr mapId="1" xpath="/FinancialUpdate8609/FinancialUpdate8609_UnitDistribution/FinancialUpdate8609_UnitDistribution_Building4/BIN" xmlDataType="string"/>
    </xmlCellPr>
  </singleXmlCell>
  <singleXmlCell id="2427" xr6:uid="{0B624E85-D243-4974-A2A4-71EB2F594D71}" r="AC205" connectionId="1">
    <xmlCellPr id="1" xr6:uid="{00000000-0010-0000-6D12-000001000000}" uniqueName="Super_Unit">
      <xmlPr mapId="1" xpath="/FinancialUpdate8609/FinancialUpdate8609_UnitDistribution/FinancialUpdate8609_UnitDistribution_Building4/Super_Unit" xmlDataType="string"/>
    </xmlCellPr>
  </singleXmlCell>
  <singleXmlCell id="2428" xr6:uid="{7A062E6F-6905-4A5F-A067-7587CEB20AC6}" r="D205" connectionId="1">
    <xmlCellPr id="1" xr6:uid="{00000000-0010-0000-6F12-000001000000}" uniqueName="AMI_30_or_Less_BR_0">
      <xmlPr mapId="1" xpath="/FinancialUpdate8609/FinancialUpdate8609_UnitDistribution/FinancialUpdate8609_UnitDistribution_Building4/AMI_30_or_Less_BR_0" xmlDataType="string"/>
    </xmlCellPr>
  </singleXmlCell>
  <singleXmlCell id="2429" xr6:uid="{A9E772B9-24B6-4E64-AC3F-C1FDFB271CA6}" r="E205" connectionId="1">
    <xmlCellPr id="1" xr6:uid="{00000000-0010-0000-7112-000001000000}" uniqueName="AMI_30_or_Less_BR_1">
      <xmlPr mapId="1" xpath="/FinancialUpdate8609/FinancialUpdate8609_UnitDistribution/FinancialUpdate8609_UnitDistribution_Building4/AMI_30_or_Less_BR_1" xmlDataType="string"/>
    </xmlCellPr>
  </singleXmlCell>
  <singleXmlCell id="2430" xr6:uid="{0CEDEC91-E111-4E4A-B00A-E8EE470DE2A3}" r="F205" connectionId="1">
    <xmlCellPr id="1" xr6:uid="{00000000-0010-0000-7312-000001000000}" uniqueName="AMI_30_or_Less_BR_2">
      <xmlPr mapId="1" xpath="/FinancialUpdate8609/FinancialUpdate8609_UnitDistribution/FinancialUpdate8609_UnitDistribution_Building4/AMI_30_or_Less_BR_2" xmlDataType="string"/>
    </xmlCellPr>
  </singleXmlCell>
  <singleXmlCell id="2431" xr6:uid="{BB880E4E-9917-4D94-9531-8F60DD7DF287}" r="G205" connectionId="1">
    <xmlCellPr id="1" xr6:uid="{00000000-0010-0000-7512-000001000000}" uniqueName="AMI_30_or_Less_BR_3">
      <xmlPr mapId="1" xpath="/FinancialUpdate8609/FinancialUpdate8609_UnitDistribution/FinancialUpdate8609_UnitDistribution_Building4/AMI_30_or_Less_BR_3" xmlDataType="string"/>
    </xmlCellPr>
  </singleXmlCell>
  <singleXmlCell id="2432" xr6:uid="{E7EE554A-B711-4FCF-B81B-56661D8E1BE1}" r="H205" connectionId="1">
    <xmlCellPr id="1" xr6:uid="{00000000-0010-0000-7712-000001000000}" uniqueName="AMI_30_or_Less_BR_4">
      <xmlPr mapId="1" xpath="/FinancialUpdate8609/FinancialUpdate8609_UnitDistribution/FinancialUpdate8609_UnitDistribution_Building4/AMI_30_or_Less_BR_4" xmlDataType="string"/>
    </xmlCellPr>
  </singleXmlCell>
  <singleXmlCell id="2433" xr6:uid="{63DFFCDE-986A-4D81-A826-77954E0426CF}" r="I205" connectionId="1">
    <xmlCellPr id="1" xr6:uid="{00000000-0010-0000-7912-000001000000}" uniqueName="AMI_31to40_BR_0">
      <xmlPr mapId="1" xpath="/FinancialUpdate8609/FinancialUpdate8609_UnitDistribution/FinancialUpdate8609_UnitDistribution_Building4/AMI_31to40_BR_0" xmlDataType="string"/>
    </xmlCellPr>
  </singleXmlCell>
  <singleXmlCell id="2434" xr6:uid="{A8527EA2-621F-407D-BD48-EAD948C90B1E}" r="J205" connectionId="1">
    <xmlCellPr id="1" xr6:uid="{00000000-0010-0000-7B12-000001000000}" uniqueName="AMI_31to40_BR_1">
      <xmlPr mapId="1" xpath="/FinancialUpdate8609/FinancialUpdate8609_UnitDistribution/FinancialUpdate8609_UnitDistribution_Building4/AMI_31to40_BR_1" xmlDataType="string"/>
    </xmlCellPr>
  </singleXmlCell>
  <singleXmlCell id="2435" xr6:uid="{98B82909-3D0F-432B-9E2C-11CDCD568933}" r="K205" connectionId="1">
    <xmlCellPr id="1" xr6:uid="{00000000-0010-0000-7D12-000001000000}" uniqueName="AMI_31to40_BR_2">
      <xmlPr mapId="1" xpath="/FinancialUpdate8609/FinancialUpdate8609_UnitDistribution/FinancialUpdate8609_UnitDistribution_Building4/AMI_31to40_BR_2" xmlDataType="string"/>
    </xmlCellPr>
  </singleXmlCell>
  <singleXmlCell id="2436" xr6:uid="{8C55BFA8-E051-4E6C-9228-A5E6FA4DDAB8}" r="L205" connectionId="1">
    <xmlCellPr id="1" xr6:uid="{00000000-0010-0000-7F12-000001000000}" uniqueName="AMI_31to40_BR_3">
      <xmlPr mapId="1" xpath="/FinancialUpdate8609/FinancialUpdate8609_UnitDistribution/FinancialUpdate8609_UnitDistribution_Building4/AMI_31to40_BR_3" xmlDataType="string"/>
    </xmlCellPr>
  </singleXmlCell>
  <singleXmlCell id="2437" xr6:uid="{C6B7FBAA-2469-4AAC-ACAC-ADDD3EF90818}" r="M205" connectionId="1">
    <xmlCellPr id="1" xr6:uid="{00000000-0010-0000-8112-000001000000}" uniqueName="AMI_31to40_BR_4">
      <xmlPr mapId="1" xpath="/FinancialUpdate8609/FinancialUpdate8609_UnitDistribution/FinancialUpdate8609_UnitDistribution_Building4/AMI_31to40_BR_4" xmlDataType="string"/>
    </xmlCellPr>
  </singleXmlCell>
  <singleXmlCell id="2438" xr6:uid="{0C7DE6C0-5D4F-4CE0-ABE7-38BF79CE410C}" r="N205" connectionId="1">
    <xmlCellPr id="1" xr6:uid="{00000000-0010-0000-8312-000001000000}" uniqueName="AMI_41to50_BR_0">
      <xmlPr mapId="1" xpath="/FinancialUpdate8609/FinancialUpdate8609_UnitDistribution/FinancialUpdate8609_UnitDistribution_Building4/AMI_41to50_BR_0" xmlDataType="string"/>
    </xmlCellPr>
  </singleXmlCell>
  <singleXmlCell id="2439" xr6:uid="{03878537-FE59-4F81-9DD1-B7CEA9903D2A}" r="O205" connectionId="1">
    <xmlCellPr id="1" xr6:uid="{00000000-0010-0000-8512-000001000000}" uniqueName="AMI_41to50_BR_1">
      <xmlPr mapId="1" xpath="/FinancialUpdate8609/FinancialUpdate8609_UnitDistribution/FinancialUpdate8609_UnitDistribution_Building4/AMI_41to50_BR_1" xmlDataType="string"/>
    </xmlCellPr>
  </singleXmlCell>
  <singleXmlCell id="2440" xr6:uid="{597BA07C-5594-4C5D-BC8F-04F51DF46BE0}" r="P205" connectionId="1">
    <xmlCellPr id="1" xr6:uid="{00000000-0010-0000-8712-000001000000}" uniqueName="AMI_41to50_BR_2">
      <xmlPr mapId="1" xpath="/FinancialUpdate8609/FinancialUpdate8609_UnitDistribution/FinancialUpdate8609_UnitDistribution_Building4/AMI_41to50_BR_2" xmlDataType="string"/>
    </xmlCellPr>
  </singleXmlCell>
  <singleXmlCell id="2441" xr6:uid="{3CCD5E51-87F4-4F54-B9EA-6BC9AC2F1697}" r="Q205" connectionId="1">
    <xmlCellPr id="1" xr6:uid="{00000000-0010-0000-8912-000001000000}" uniqueName="AMI_41to50_BR_3">
      <xmlPr mapId="1" xpath="/FinancialUpdate8609/FinancialUpdate8609_UnitDistribution/FinancialUpdate8609_UnitDistribution_Building4/AMI_41to50_BR_3" xmlDataType="string"/>
    </xmlCellPr>
  </singleXmlCell>
  <singleXmlCell id="2442" xr6:uid="{67212819-AB68-4BF7-AA78-1286F9EBF5D1}" r="R205" connectionId="1">
    <xmlCellPr id="1" xr6:uid="{00000000-0010-0000-8B12-000001000000}" uniqueName="AMI_41to50_BR_4">
      <xmlPr mapId="1" xpath="/FinancialUpdate8609/FinancialUpdate8609_UnitDistribution/FinancialUpdate8609_UnitDistribution_Building4/AMI_41to50_BR_4" xmlDataType="string"/>
    </xmlCellPr>
  </singleXmlCell>
  <singleXmlCell id="2443" xr6:uid="{8ED736B1-DBBE-4689-94C7-62594A89828D}" r="S205" connectionId="1">
    <xmlCellPr id="1" xr6:uid="{00000000-0010-0000-8D12-000001000000}" uniqueName="AMI_51to60_BR_0">
      <xmlPr mapId="1" xpath="/FinancialUpdate8609/FinancialUpdate8609_UnitDistribution/FinancialUpdate8609_UnitDistribution_Building4/AMI_51to60_BR_0" xmlDataType="string"/>
    </xmlCellPr>
  </singleXmlCell>
  <singleXmlCell id="2444" xr6:uid="{494ADBD7-1971-4B27-BBC3-A5DE0ADE55F1}" r="T205" connectionId="1">
    <xmlCellPr id="1" xr6:uid="{00000000-0010-0000-8F12-000001000000}" uniqueName="AMI_51to60_BR_1">
      <xmlPr mapId="1" xpath="/FinancialUpdate8609/FinancialUpdate8609_UnitDistribution/FinancialUpdate8609_UnitDistribution_Building4/AMI_51to60_BR_1" xmlDataType="string"/>
    </xmlCellPr>
  </singleXmlCell>
  <singleXmlCell id="2445" xr6:uid="{430C8F58-D4BE-4685-B6EB-87906C1746AA}" r="U205" connectionId="1">
    <xmlCellPr id="1" xr6:uid="{00000000-0010-0000-9112-000001000000}" uniqueName="AMI_51to60_BR_2">
      <xmlPr mapId="1" xpath="/FinancialUpdate8609/FinancialUpdate8609_UnitDistribution/FinancialUpdate8609_UnitDistribution_Building4/AMI_51to60_BR_2" xmlDataType="string"/>
    </xmlCellPr>
  </singleXmlCell>
  <singleXmlCell id="2446" xr6:uid="{0F2AC813-F7BE-43A7-B9DD-5B4A17CCF8CF}" r="V205" connectionId="1">
    <xmlCellPr id="1" xr6:uid="{00000000-0010-0000-9312-000001000000}" uniqueName="AMI_51to60_BR_3">
      <xmlPr mapId="1" xpath="/FinancialUpdate8609/FinancialUpdate8609_UnitDistribution/FinancialUpdate8609_UnitDistribution_Building4/AMI_51to60_BR_3" xmlDataType="string"/>
    </xmlCellPr>
  </singleXmlCell>
  <singleXmlCell id="2447" xr6:uid="{8883BE5D-D5BF-414C-90A3-D23E2ED5F838}" r="W205" connectionId="1">
    <xmlCellPr id="1" xr6:uid="{00000000-0010-0000-9512-000001000000}" uniqueName="AMI_51to60_BR_4">
      <xmlPr mapId="1" xpath="/FinancialUpdate8609/FinancialUpdate8609_UnitDistribution/FinancialUpdate8609_UnitDistribution_Building4/AMI_51to60_BR_4" xmlDataType="string"/>
    </xmlCellPr>
  </singleXmlCell>
  <singleXmlCell id="2448" xr6:uid="{98833F84-12D7-4B1D-8996-9105AD0074A1}" r="X205" connectionId="1">
    <xmlCellPr id="1" xr6:uid="{00000000-0010-0000-9712-000001000000}" uniqueName="Greater_Than_60_AMI_BR_0">
      <xmlPr mapId="1" xpath="/FinancialUpdate8609/FinancialUpdate8609_UnitDistribution/FinancialUpdate8609_UnitDistribution_Building4/Greater_Than_60_AMI_BR_0" xmlDataType="string"/>
    </xmlCellPr>
  </singleXmlCell>
  <singleXmlCell id="2449" xr6:uid="{2794146E-9AB2-48D1-B030-D91C68534993}" r="Y205" connectionId="1">
    <xmlCellPr id="1" xr6:uid="{00000000-0010-0000-9912-000001000000}" uniqueName="Greater_Than_60_AMI_BR_1">
      <xmlPr mapId="1" xpath="/FinancialUpdate8609/FinancialUpdate8609_UnitDistribution/FinancialUpdate8609_UnitDistribution_Building4/Greater_Than_60_AMI_BR_1" xmlDataType="string"/>
    </xmlCellPr>
  </singleXmlCell>
  <singleXmlCell id="2450" xr6:uid="{0AA3574F-CF12-41AA-A604-71F243F95123}" r="Z205" connectionId="1">
    <xmlCellPr id="1" xr6:uid="{00000000-0010-0000-9B12-000001000000}" uniqueName="Greater_Than_60_AMI_BR_2">
      <xmlPr mapId="1" xpath="/FinancialUpdate8609/FinancialUpdate8609_UnitDistribution/FinancialUpdate8609_UnitDistribution_Building4/Greater_Than_60_AMI_BR_2" xmlDataType="string"/>
    </xmlCellPr>
  </singleXmlCell>
  <singleXmlCell id="2451" xr6:uid="{B62D24A5-D685-4F95-8297-E5E464A57B8D}" r="AA205" connectionId="1">
    <xmlCellPr id="1" xr6:uid="{00000000-0010-0000-9D12-000001000000}" uniqueName="Greater_Than_60_AMI_BR_3">
      <xmlPr mapId="1" xpath="/FinancialUpdate8609/FinancialUpdate8609_UnitDistribution/FinancialUpdate8609_UnitDistribution_Building4/Greater_Than_60_AMI_BR_3" xmlDataType="string"/>
    </xmlCellPr>
  </singleXmlCell>
  <singleXmlCell id="2452" xr6:uid="{B393B2CF-5459-49DE-89DA-6E9B4746A3E8}" r="AB205" connectionId="1">
    <xmlCellPr id="1" xr6:uid="{00000000-0010-0000-9F12-000001000000}" uniqueName="Greater_Than_60_AMI_BR_4">
      <xmlPr mapId="1" xpath="/FinancialUpdate8609/FinancialUpdate8609_UnitDistribution/FinancialUpdate8609_UnitDistribution_Building4/Greater_Than_60_AMI_BR_4" xmlDataType="string"/>
    </xmlCellPr>
  </singleXmlCell>
  <singleXmlCell id="2453" xr6:uid="{2848CA6A-9E8D-4F27-B1F0-5F99E7637824}" r="AH206" connectionId="1">
    <xmlCellPr id="1" xr6:uid="{00000000-0010-0000-A112-000001000000}" uniqueName="ApplicationNumber">
      <xmlPr mapId="1" xpath="/FinancialUpdate8609/FinancialUpdate8609_UnitDistribution/FinancialUpdate8609_UnitDistribution_Building5/ApplicationNumber" xmlDataType="string"/>
    </xmlCellPr>
  </singleXmlCell>
  <singleXmlCell id="2454" xr6:uid="{05DCBDA7-43D6-4916-87D0-D57D67943303}" r="AJ206" connectionId="1">
    <xmlCellPr id="1" xr6:uid="{00000000-0010-0000-A312-000001000000}" uniqueName="BIN">
      <xmlPr mapId="1" xpath="/FinancialUpdate8609/FinancialUpdate8609_UnitDistribution/FinancialUpdate8609_UnitDistribution_Building5/BIN" xmlDataType="string"/>
    </xmlCellPr>
  </singleXmlCell>
  <singleXmlCell id="2455" xr6:uid="{C83CE1E8-F403-484B-9196-52326CDE08D0}" r="AC206" connectionId="1">
    <xmlCellPr id="1" xr6:uid="{00000000-0010-0000-A512-000001000000}" uniqueName="Super_Unit">
      <xmlPr mapId="1" xpath="/FinancialUpdate8609/FinancialUpdate8609_UnitDistribution/FinancialUpdate8609_UnitDistribution_Building5/Super_Unit" xmlDataType="string"/>
    </xmlCellPr>
  </singleXmlCell>
  <singleXmlCell id="2456" xr6:uid="{8FC725EA-BA47-4D6F-8F38-1A97E8F00ACD}" r="D206" connectionId="1">
    <xmlCellPr id="1" xr6:uid="{00000000-0010-0000-A712-000001000000}" uniqueName="AMI_30_or_Less_BR_0">
      <xmlPr mapId="1" xpath="/FinancialUpdate8609/FinancialUpdate8609_UnitDistribution/FinancialUpdate8609_UnitDistribution_Building5/AMI_30_or_Less_BR_0" xmlDataType="string"/>
    </xmlCellPr>
  </singleXmlCell>
  <singleXmlCell id="2457" xr6:uid="{E9EDCFE1-C182-47C6-803B-8D4C0D4B41E6}" r="E206" connectionId="1">
    <xmlCellPr id="1" xr6:uid="{00000000-0010-0000-A912-000001000000}" uniqueName="AMI_30_or_Less_BR_1">
      <xmlPr mapId="1" xpath="/FinancialUpdate8609/FinancialUpdate8609_UnitDistribution/FinancialUpdate8609_UnitDistribution_Building5/AMI_30_or_Less_BR_1" xmlDataType="string"/>
    </xmlCellPr>
  </singleXmlCell>
  <singleXmlCell id="2458" xr6:uid="{17E709CE-6758-4F82-B12E-C5FD1A50B44F}" r="F206" connectionId="1">
    <xmlCellPr id="1" xr6:uid="{00000000-0010-0000-AB12-000001000000}" uniqueName="AMI_30_or_Less_BR_2">
      <xmlPr mapId="1" xpath="/FinancialUpdate8609/FinancialUpdate8609_UnitDistribution/FinancialUpdate8609_UnitDistribution_Building5/AMI_30_or_Less_BR_2" xmlDataType="string"/>
    </xmlCellPr>
  </singleXmlCell>
  <singleXmlCell id="2459" xr6:uid="{1AE58DD4-BDA0-4152-95C3-1F6492C8B076}" r="G206" connectionId="1">
    <xmlCellPr id="1" xr6:uid="{00000000-0010-0000-AD12-000001000000}" uniqueName="AMI_30_or_Less_BR_3">
      <xmlPr mapId="1" xpath="/FinancialUpdate8609/FinancialUpdate8609_UnitDistribution/FinancialUpdate8609_UnitDistribution_Building5/AMI_30_or_Less_BR_3" xmlDataType="string"/>
    </xmlCellPr>
  </singleXmlCell>
  <singleXmlCell id="2460" xr6:uid="{018639D4-343C-4E21-B676-E862FC490AE3}" r="H206" connectionId="1">
    <xmlCellPr id="1" xr6:uid="{00000000-0010-0000-AF12-000001000000}" uniqueName="AMI_30_or_Less_BR_4">
      <xmlPr mapId="1" xpath="/FinancialUpdate8609/FinancialUpdate8609_UnitDistribution/FinancialUpdate8609_UnitDistribution_Building5/AMI_30_or_Less_BR_4" xmlDataType="string"/>
    </xmlCellPr>
  </singleXmlCell>
  <singleXmlCell id="2461" xr6:uid="{50C7601D-FD8D-41B9-ADCA-39C9CC307AA6}" r="I206" connectionId="1">
    <xmlCellPr id="1" xr6:uid="{00000000-0010-0000-B112-000001000000}" uniqueName="AMI_31to40_BR_0">
      <xmlPr mapId="1" xpath="/FinancialUpdate8609/FinancialUpdate8609_UnitDistribution/FinancialUpdate8609_UnitDistribution_Building5/AMI_31to40_BR_0" xmlDataType="string"/>
    </xmlCellPr>
  </singleXmlCell>
  <singleXmlCell id="2462" xr6:uid="{DA941362-C81E-4F0A-8DDB-994EC793126F}" r="J206" connectionId="1">
    <xmlCellPr id="1" xr6:uid="{00000000-0010-0000-B312-000001000000}" uniqueName="AMI_31to40_BR_1">
      <xmlPr mapId="1" xpath="/FinancialUpdate8609/FinancialUpdate8609_UnitDistribution/FinancialUpdate8609_UnitDistribution_Building5/AMI_31to40_BR_1" xmlDataType="string"/>
    </xmlCellPr>
  </singleXmlCell>
  <singleXmlCell id="2463" xr6:uid="{00C4C78F-9A44-4F90-BF34-DB2672DD7182}" r="K206" connectionId="1">
    <xmlCellPr id="1" xr6:uid="{00000000-0010-0000-B512-000001000000}" uniqueName="AMI_31to40_BR_2">
      <xmlPr mapId="1" xpath="/FinancialUpdate8609/FinancialUpdate8609_UnitDistribution/FinancialUpdate8609_UnitDistribution_Building5/AMI_31to40_BR_2" xmlDataType="string"/>
    </xmlCellPr>
  </singleXmlCell>
  <singleXmlCell id="2464" xr6:uid="{2054C1C7-62D2-42F2-9BE0-B5A232898D25}" r="L206" connectionId="1">
    <xmlCellPr id="1" xr6:uid="{00000000-0010-0000-B712-000001000000}" uniqueName="AMI_31to40_BR_3">
      <xmlPr mapId="1" xpath="/FinancialUpdate8609/FinancialUpdate8609_UnitDistribution/FinancialUpdate8609_UnitDistribution_Building5/AMI_31to40_BR_3" xmlDataType="string"/>
    </xmlCellPr>
  </singleXmlCell>
  <singleXmlCell id="2465" xr6:uid="{B32C1274-ECAD-4AB4-A5BF-E4906E7830D7}" r="M206" connectionId="1">
    <xmlCellPr id="1" xr6:uid="{00000000-0010-0000-B912-000001000000}" uniqueName="AMI_31to40_BR_4">
      <xmlPr mapId="1" xpath="/FinancialUpdate8609/FinancialUpdate8609_UnitDistribution/FinancialUpdate8609_UnitDistribution_Building5/AMI_31to40_BR_4" xmlDataType="string"/>
    </xmlCellPr>
  </singleXmlCell>
  <singleXmlCell id="2466" xr6:uid="{9C7BC5EE-5976-415F-87C0-07A7C83EF695}" r="N206" connectionId="1">
    <xmlCellPr id="1" xr6:uid="{00000000-0010-0000-BB12-000001000000}" uniqueName="AMI_41to50_BR_0">
      <xmlPr mapId="1" xpath="/FinancialUpdate8609/FinancialUpdate8609_UnitDistribution/FinancialUpdate8609_UnitDistribution_Building5/AMI_41to50_BR_0" xmlDataType="string"/>
    </xmlCellPr>
  </singleXmlCell>
  <singleXmlCell id="2467" xr6:uid="{574A2BEB-53DB-4EB9-9EFB-91655CE190EA}" r="O206" connectionId="1">
    <xmlCellPr id="1" xr6:uid="{00000000-0010-0000-BD12-000001000000}" uniqueName="AMI_41to50_BR_1">
      <xmlPr mapId="1" xpath="/FinancialUpdate8609/FinancialUpdate8609_UnitDistribution/FinancialUpdate8609_UnitDistribution_Building5/AMI_41to50_BR_1" xmlDataType="string"/>
    </xmlCellPr>
  </singleXmlCell>
  <singleXmlCell id="2468" xr6:uid="{CF75491C-559D-45C9-86A0-DC6DAEA6E588}" r="P206" connectionId="1">
    <xmlCellPr id="1" xr6:uid="{00000000-0010-0000-BF12-000001000000}" uniqueName="AMI_41to50_BR_2">
      <xmlPr mapId="1" xpath="/FinancialUpdate8609/FinancialUpdate8609_UnitDistribution/FinancialUpdate8609_UnitDistribution_Building5/AMI_41to50_BR_2" xmlDataType="string"/>
    </xmlCellPr>
  </singleXmlCell>
  <singleXmlCell id="2469" xr6:uid="{D13AA42A-9A9B-41FF-BDB3-7910A8AC2D0E}" r="Q206" connectionId="1">
    <xmlCellPr id="1" xr6:uid="{00000000-0010-0000-C112-000001000000}" uniqueName="AMI_41to50_BR_3">
      <xmlPr mapId="1" xpath="/FinancialUpdate8609/FinancialUpdate8609_UnitDistribution/FinancialUpdate8609_UnitDistribution_Building5/AMI_41to50_BR_3" xmlDataType="string"/>
    </xmlCellPr>
  </singleXmlCell>
  <singleXmlCell id="2470" xr6:uid="{23E6601F-281B-4CDF-8C57-8222F1C93410}" r="R206" connectionId="1">
    <xmlCellPr id="1" xr6:uid="{00000000-0010-0000-C312-000001000000}" uniqueName="AMI_41to50_BR_4">
      <xmlPr mapId="1" xpath="/FinancialUpdate8609/FinancialUpdate8609_UnitDistribution/FinancialUpdate8609_UnitDistribution_Building5/AMI_41to50_BR_4" xmlDataType="string"/>
    </xmlCellPr>
  </singleXmlCell>
  <singleXmlCell id="2471" xr6:uid="{C66D125E-0FDD-4387-8AD1-9A766C8D8518}" r="S206" connectionId="1">
    <xmlCellPr id="1" xr6:uid="{00000000-0010-0000-C512-000001000000}" uniqueName="AMI_51to60_BR_0">
      <xmlPr mapId="1" xpath="/FinancialUpdate8609/FinancialUpdate8609_UnitDistribution/FinancialUpdate8609_UnitDistribution_Building5/AMI_51to60_BR_0" xmlDataType="string"/>
    </xmlCellPr>
  </singleXmlCell>
  <singleXmlCell id="2472" xr6:uid="{02981023-2669-4889-B7A7-0C14EF5FF58B}" r="T206" connectionId="1">
    <xmlCellPr id="1" xr6:uid="{00000000-0010-0000-C712-000001000000}" uniqueName="AMI_51to60_BR_1">
      <xmlPr mapId="1" xpath="/FinancialUpdate8609/FinancialUpdate8609_UnitDistribution/FinancialUpdate8609_UnitDistribution_Building5/AMI_51to60_BR_1" xmlDataType="string"/>
    </xmlCellPr>
  </singleXmlCell>
  <singleXmlCell id="2473" xr6:uid="{1F1376AB-94FF-4321-BE5E-62E93C076EAD}" r="U206" connectionId="1">
    <xmlCellPr id="1" xr6:uid="{00000000-0010-0000-C912-000001000000}" uniqueName="AMI_51to60_BR_2">
      <xmlPr mapId="1" xpath="/FinancialUpdate8609/FinancialUpdate8609_UnitDistribution/FinancialUpdate8609_UnitDistribution_Building5/AMI_51to60_BR_2" xmlDataType="string"/>
    </xmlCellPr>
  </singleXmlCell>
  <singleXmlCell id="2474" xr6:uid="{5CB854E9-62BB-4A95-8BF8-51153F3E5F33}" r="V206" connectionId="1">
    <xmlCellPr id="1" xr6:uid="{00000000-0010-0000-CB12-000001000000}" uniqueName="AMI_51to60_BR_3">
      <xmlPr mapId="1" xpath="/FinancialUpdate8609/FinancialUpdate8609_UnitDistribution/FinancialUpdate8609_UnitDistribution_Building5/AMI_51to60_BR_3" xmlDataType="string"/>
    </xmlCellPr>
  </singleXmlCell>
  <singleXmlCell id="2475" xr6:uid="{60BB9663-634C-4EFE-B7B0-574ED7DBD41F}" r="W206" connectionId="1">
    <xmlCellPr id="1" xr6:uid="{00000000-0010-0000-CD12-000001000000}" uniqueName="AMI_51to60_BR_4">
      <xmlPr mapId="1" xpath="/FinancialUpdate8609/FinancialUpdate8609_UnitDistribution/FinancialUpdate8609_UnitDistribution_Building5/AMI_51to60_BR_4" xmlDataType="string"/>
    </xmlCellPr>
  </singleXmlCell>
  <singleXmlCell id="2476" xr6:uid="{2B381619-1D1D-45B3-BFAB-66C1B0F5FF27}" r="X206" connectionId="1">
    <xmlCellPr id="1" xr6:uid="{00000000-0010-0000-CF12-000001000000}" uniqueName="Greater_Than_60_AMI_BR_0">
      <xmlPr mapId="1" xpath="/FinancialUpdate8609/FinancialUpdate8609_UnitDistribution/FinancialUpdate8609_UnitDistribution_Building5/Greater_Than_60_AMI_BR_0" xmlDataType="string"/>
    </xmlCellPr>
  </singleXmlCell>
  <singleXmlCell id="2477" xr6:uid="{53F196AB-4BEA-46BF-931B-CB3ECB6671D6}" r="Y206" connectionId="1">
    <xmlCellPr id="1" xr6:uid="{00000000-0010-0000-D112-000001000000}" uniqueName="Greater_Than_60_AMI_BR_1">
      <xmlPr mapId="1" xpath="/FinancialUpdate8609/FinancialUpdate8609_UnitDistribution/FinancialUpdate8609_UnitDistribution_Building5/Greater_Than_60_AMI_BR_1" xmlDataType="string"/>
    </xmlCellPr>
  </singleXmlCell>
  <singleXmlCell id="2478" xr6:uid="{611065EA-816D-43D6-898F-AD71CD380B16}" r="Z206" connectionId="1">
    <xmlCellPr id="1" xr6:uid="{00000000-0010-0000-D312-000001000000}" uniqueName="Greater_Than_60_AMI_BR_2">
      <xmlPr mapId="1" xpath="/FinancialUpdate8609/FinancialUpdate8609_UnitDistribution/FinancialUpdate8609_UnitDistribution_Building5/Greater_Than_60_AMI_BR_2" xmlDataType="string"/>
    </xmlCellPr>
  </singleXmlCell>
  <singleXmlCell id="2479" xr6:uid="{ED0853E3-049D-4CC5-B585-896BA46AD444}" r="AA206" connectionId="1">
    <xmlCellPr id="1" xr6:uid="{00000000-0010-0000-D512-000001000000}" uniqueName="Greater_Than_60_AMI_BR_3">
      <xmlPr mapId="1" xpath="/FinancialUpdate8609/FinancialUpdate8609_UnitDistribution/FinancialUpdate8609_UnitDistribution_Building5/Greater_Than_60_AMI_BR_3" xmlDataType="string"/>
    </xmlCellPr>
  </singleXmlCell>
  <singleXmlCell id="2480" xr6:uid="{4DC674B2-C4F2-4BBD-8E20-15F2AEF5B497}" r="AB206" connectionId="1">
    <xmlCellPr id="1" xr6:uid="{00000000-0010-0000-D712-000001000000}" uniqueName="Greater_Than_60_AMI_BR_4">
      <xmlPr mapId="1" xpath="/FinancialUpdate8609/FinancialUpdate8609_UnitDistribution/FinancialUpdate8609_UnitDistribution_Building5/Greater_Than_60_AMI_BR_4" xmlDataType="string"/>
    </xmlCellPr>
  </singleXmlCell>
  <singleXmlCell id="2481" xr6:uid="{F074AC8C-7EB1-4FBB-BD24-19E4FCD1D9E2}" r="AH207" connectionId="1">
    <xmlCellPr id="1" xr6:uid="{00000000-0010-0000-D912-000001000000}" uniqueName="ApplicationNumber">
      <xmlPr mapId="1" xpath="/FinancialUpdate8609/FinancialUpdate8609_UnitDistribution/FinancialUpdate8609_UnitDistribution_Building6/ApplicationNumber" xmlDataType="string"/>
    </xmlCellPr>
  </singleXmlCell>
  <singleXmlCell id="2482" xr6:uid="{855EF5FC-9B00-4372-8FA9-0D7ABE7E9530}" r="AJ207" connectionId="1">
    <xmlCellPr id="1" xr6:uid="{00000000-0010-0000-DB12-000001000000}" uniqueName="BIN">
      <xmlPr mapId="1" xpath="/FinancialUpdate8609/FinancialUpdate8609_UnitDistribution/FinancialUpdate8609_UnitDistribution_Building6/BIN" xmlDataType="string"/>
    </xmlCellPr>
  </singleXmlCell>
  <singleXmlCell id="2483" xr6:uid="{871747D8-3A75-4115-AA67-BCC03A86CCBB}" r="AC207" connectionId="1">
    <xmlCellPr id="1" xr6:uid="{00000000-0010-0000-DD12-000001000000}" uniqueName="Super_Unit">
      <xmlPr mapId="1" xpath="/FinancialUpdate8609/FinancialUpdate8609_UnitDistribution/FinancialUpdate8609_UnitDistribution_Building6/Super_Unit" xmlDataType="string"/>
    </xmlCellPr>
  </singleXmlCell>
  <singleXmlCell id="2484" xr6:uid="{C217CD18-5D9B-41B7-9033-4BCCC4B9C7E5}" r="D207" connectionId="1">
    <xmlCellPr id="1" xr6:uid="{00000000-0010-0000-DF12-000001000000}" uniqueName="AMI_30_or_Less_BR_0">
      <xmlPr mapId="1" xpath="/FinancialUpdate8609/FinancialUpdate8609_UnitDistribution/FinancialUpdate8609_UnitDistribution_Building6/AMI_30_or_Less_BR_0" xmlDataType="string"/>
    </xmlCellPr>
  </singleXmlCell>
  <singleXmlCell id="2485" xr6:uid="{D825CA32-0ECC-4117-A69E-04FB1BD04256}" r="E207" connectionId="1">
    <xmlCellPr id="1" xr6:uid="{00000000-0010-0000-E112-000001000000}" uniqueName="AMI_30_or_Less_BR_1">
      <xmlPr mapId="1" xpath="/FinancialUpdate8609/FinancialUpdate8609_UnitDistribution/FinancialUpdate8609_UnitDistribution_Building6/AMI_30_or_Less_BR_1" xmlDataType="string"/>
    </xmlCellPr>
  </singleXmlCell>
  <singleXmlCell id="2486" xr6:uid="{9FD9C3B7-95FE-423C-ABFC-F12A8F2A1B80}" r="F207" connectionId="1">
    <xmlCellPr id="1" xr6:uid="{00000000-0010-0000-E312-000001000000}" uniqueName="AMI_30_or_Less_BR_2">
      <xmlPr mapId="1" xpath="/FinancialUpdate8609/FinancialUpdate8609_UnitDistribution/FinancialUpdate8609_UnitDistribution_Building6/AMI_30_or_Less_BR_2" xmlDataType="string"/>
    </xmlCellPr>
  </singleXmlCell>
  <singleXmlCell id="2487" xr6:uid="{2234CFBD-E585-482D-9244-911FFB69BDB2}" r="G207" connectionId="1">
    <xmlCellPr id="1" xr6:uid="{00000000-0010-0000-E512-000001000000}" uniqueName="AMI_30_or_Less_BR_3">
      <xmlPr mapId="1" xpath="/FinancialUpdate8609/FinancialUpdate8609_UnitDistribution/FinancialUpdate8609_UnitDistribution_Building6/AMI_30_or_Less_BR_3" xmlDataType="string"/>
    </xmlCellPr>
  </singleXmlCell>
  <singleXmlCell id="2488" xr6:uid="{263023FF-B203-43EE-9173-C13CCC09FA7C}" r="H207" connectionId="1">
    <xmlCellPr id="1" xr6:uid="{00000000-0010-0000-E712-000001000000}" uniqueName="AMI_30_or_Less_BR_4">
      <xmlPr mapId="1" xpath="/FinancialUpdate8609/FinancialUpdate8609_UnitDistribution/FinancialUpdate8609_UnitDistribution_Building6/AMI_30_or_Less_BR_4" xmlDataType="string"/>
    </xmlCellPr>
  </singleXmlCell>
  <singleXmlCell id="2489" xr6:uid="{4D2269C4-22A2-4624-89BD-A961EDAEC060}" r="I207" connectionId="1">
    <xmlCellPr id="1" xr6:uid="{00000000-0010-0000-E912-000001000000}" uniqueName="AMI_31to40_BR_0">
      <xmlPr mapId="1" xpath="/FinancialUpdate8609/FinancialUpdate8609_UnitDistribution/FinancialUpdate8609_UnitDistribution_Building6/AMI_31to40_BR_0" xmlDataType="string"/>
    </xmlCellPr>
  </singleXmlCell>
  <singleXmlCell id="2490" xr6:uid="{86A8E06F-7086-451F-827D-38DDD4B79B33}" r="J207" connectionId="1">
    <xmlCellPr id="1" xr6:uid="{00000000-0010-0000-EB12-000001000000}" uniqueName="AMI_31to40_BR_1">
      <xmlPr mapId="1" xpath="/FinancialUpdate8609/FinancialUpdate8609_UnitDistribution/FinancialUpdate8609_UnitDistribution_Building6/AMI_31to40_BR_1" xmlDataType="string"/>
    </xmlCellPr>
  </singleXmlCell>
  <singleXmlCell id="2491" xr6:uid="{195555DC-B0C9-4A9F-BD24-EA19E8A95695}" r="K207" connectionId="1">
    <xmlCellPr id="1" xr6:uid="{00000000-0010-0000-ED12-000001000000}" uniqueName="AMI_31to40_BR_2">
      <xmlPr mapId="1" xpath="/FinancialUpdate8609/FinancialUpdate8609_UnitDistribution/FinancialUpdate8609_UnitDistribution_Building6/AMI_31to40_BR_2" xmlDataType="string"/>
    </xmlCellPr>
  </singleXmlCell>
  <singleXmlCell id="2492" xr6:uid="{034271AF-DF41-47A2-8B8E-6E3ACFE3F64F}" r="L207" connectionId="1">
    <xmlCellPr id="1" xr6:uid="{00000000-0010-0000-EF12-000001000000}" uniqueName="AMI_31to40_BR_3">
      <xmlPr mapId="1" xpath="/FinancialUpdate8609/FinancialUpdate8609_UnitDistribution/FinancialUpdate8609_UnitDistribution_Building6/AMI_31to40_BR_3" xmlDataType="string"/>
    </xmlCellPr>
  </singleXmlCell>
  <singleXmlCell id="2493" xr6:uid="{356ED532-6A53-4DF2-A3F0-2160F6F5016E}" r="M207" connectionId="1">
    <xmlCellPr id="1" xr6:uid="{00000000-0010-0000-F112-000001000000}" uniqueName="AMI_31to40_BR_4">
      <xmlPr mapId="1" xpath="/FinancialUpdate8609/FinancialUpdate8609_UnitDistribution/FinancialUpdate8609_UnitDistribution_Building6/AMI_31to40_BR_4" xmlDataType="string"/>
    </xmlCellPr>
  </singleXmlCell>
  <singleXmlCell id="2494" xr6:uid="{58525EFA-F7EA-4B0B-BD4C-183C78FBBCF6}" r="N207" connectionId="1">
    <xmlCellPr id="1" xr6:uid="{00000000-0010-0000-F312-000001000000}" uniqueName="AMI_41to50_BR_0">
      <xmlPr mapId="1" xpath="/FinancialUpdate8609/FinancialUpdate8609_UnitDistribution/FinancialUpdate8609_UnitDistribution_Building6/AMI_41to50_BR_0" xmlDataType="string"/>
    </xmlCellPr>
  </singleXmlCell>
  <singleXmlCell id="2495" xr6:uid="{054F5FA2-89F4-4066-BB5F-4E35EF7F5423}" r="O207" connectionId="1">
    <xmlCellPr id="1" xr6:uid="{00000000-0010-0000-F512-000001000000}" uniqueName="AMI_41to50_BR_1">
      <xmlPr mapId="1" xpath="/FinancialUpdate8609/FinancialUpdate8609_UnitDistribution/FinancialUpdate8609_UnitDistribution_Building6/AMI_41to50_BR_1" xmlDataType="string"/>
    </xmlCellPr>
  </singleXmlCell>
  <singleXmlCell id="2496" xr6:uid="{5B8B7B4A-3977-4265-A300-9C284177EFB5}" r="P207" connectionId="1">
    <xmlCellPr id="1" xr6:uid="{00000000-0010-0000-F712-000001000000}" uniqueName="AMI_41to50_BR_2">
      <xmlPr mapId="1" xpath="/FinancialUpdate8609/FinancialUpdate8609_UnitDistribution/FinancialUpdate8609_UnitDistribution_Building6/AMI_41to50_BR_2" xmlDataType="string"/>
    </xmlCellPr>
  </singleXmlCell>
  <singleXmlCell id="2497" xr6:uid="{884940ED-E705-4C42-9AF5-81439C658AF3}" r="Q207" connectionId="1">
    <xmlCellPr id="1" xr6:uid="{00000000-0010-0000-F912-000001000000}" uniqueName="AMI_41to50_BR_3">
      <xmlPr mapId="1" xpath="/FinancialUpdate8609/FinancialUpdate8609_UnitDistribution/FinancialUpdate8609_UnitDistribution_Building6/AMI_41to50_BR_3" xmlDataType="string"/>
    </xmlCellPr>
  </singleXmlCell>
  <singleXmlCell id="2498" xr6:uid="{C88B936C-2C26-4FE9-987B-D04D7741D270}" r="R207" connectionId="1">
    <xmlCellPr id="1" xr6:uid="{00000000-0010-0000-FB12-000001000000}" uniqueName="AMI_41to50_BR_4">
      <xmlPr mapId="1" xpath="/FinancialUpdate8609/FinancialUpdate8609_UnitDistribution/FinancialUpdate8609_UnitDistribution_Building6/AMI_41to50_BR_4" xmlDataType="string"/>
    </xmlCellPr>
  </singleXmlCell>
  <singleXmlCell id="2499" xr6:uid="{330BEB7C-084C-4EC7-97F4-D568B6218369}" r="S207" connectionId="1">
    <xmlCellPr id="1" xr6:uid="{00000000-0010-0000-FD12-000001000000}" uniqueName="AMI_51to60_BR_0">
      <xmlPr mapId="1" xpath="/FinancialUpdate8609/FinancialUpdate8609_UnitDistribution/FinancialUpdate8609_UnitDistribution_Building6/AMI_51to60_BR_0" xmlDataType="string"/>
    </xmlCellPr>
  </singleXmlCell>
  <singleXmlCell id="2500" xr6:uid="{1DC578AC-C1AD-4A2F-A4F3-8F1471B10D81}" r="T207" connectionId="1">
    <xmlCellPr id="1" xr6:uid="{00000000-0010-0000-FF12-000001000000}" uniqueName="AMI_51to60_BR_1">
      <xmlPr mapId="1" xpath="/FinancialUpdate8609/FinancialUpdate8609_UnitDistribution/FinancialUpdate8609_UnitDistribution_Building6/AMI_51to60_BR_1" xmlDataType="string"/>
    </xmlCellPr>
  </singleXmlCell>
  <singleXmlCell id="2501" xr6:uid="{2E5C47FF-077F-4A92-B15D-B2EC62B2929A}" r="U207" connectionId="1">
    <xmlCellPr id="1" xr6:uid="{00000000-0010-0000-0113-000001000000}" uniqueName="AMI_51to60_BR_2">
      <xmlPr mapId="1" xpath="/FinancialUpdate8609/FinancialUpdate8609_UnitDistribution/FinancialUpdate8609_UnitDistribution_Building6/AMI_51to60_BR_2" xmlDataType="string"/>
    </xmlCellPr>
  </singleXmlCell>
  <singleXmlCell id="2502" xr6:uid="{F2E668E0-2420-43A5-A8BD-C0A23DDC549E}" r="V207" connectionId="1">
    <xmlCellPr id="1" xr6:uid="{00000000-0010-0000-0313-000001000000}" uniqueName="AMI_51to60_BR_3">
      <xmlPr mapId="1" xpath="/FinancialUpdate8609/FinancialUpdate8609_UnitDistribution/FinancialUpdate8609_UnitDistribution_Building6/AMI_51to60_BR_3" xmlDataType="string"/>
    </xmlCellPr>
  </singleXmlCell>
  <singleXmlCell id="2503" xr6:uid="{F111E5E9-B5E8-41C4-A9F9-4646C9729A6D}" r="W207" connectionId="1">
    <xmlCellPr id="1" xr6:uid="{00000000-0010-0000-0513-000001000000}" uniqueName="AMI_51to60_BR_4">
      <xmlPr mapId="1" xpath="/FinancialUpdate8609/FinancialUpdate8609_UnitDistribution/FinancialUpdate8609_UnitDistribution_Building6/AMI_51to60_BR_4" xmlDataType="string"/>
    </xmlCellPr>
  </singleXmlCell>
  <singleXmlCell id="2504" xr6:uid="{163CB983-098B-4676-AB0F-B80A0E055431}" r="X207" connectionId="1">
    <xmlCellPr id="1" xr6:uid="{00000000-0010-0000-0713-000001000000}" uniqueName="Greater_Than_60_AMI_BR_0">
      <xmlPr mapId="1" xpath="/FinancialUpdate8609/FinancialUpdate8609_UnitDistribution/FinancialUpdate8609_UnitDistribution_Building6/Greater_Than_60_AMI_BR_0" xmlDataType="string"/>
    </xmlCellPr>
  </singleXmlCell>
  <singleXmlCell id="2505" xr6:uid="{30301FAC-C851-4F23-A1CF-EB18B45D04DB}" r="Y207" connectionId="1">
    <xmlCellPr id="1" xr6:uid="{00000000-0010-0000-0913-000001000000}" uniqueName="Greater_Than_60_AMI_BR_1">
      <xmlPr mapId="1" xpath="/FinancialUpdate8609/FinancialUpdate8609_UnitDistribution/FinancialUpdate8609_UnitDistribution_Building6/Greater_Than_60_AMI_BR_1" xmlDataType="string"/>
    </xmlCellPr>
  </singleXmlCell>
  <singleXmlCell id="2506" xr6:uid="{C5E3AA7A-9004-401D-B013-72BB1D9A5D39}" r="Z207" connectionId="1">
    <xmlCellPr id="1" xr6:uid="{00000000-0010-0000-0B13-000001000000}" uniqueName="Greater_Than_60_AMI_BR_2">
      <xmlPr mapId="1" xpath="/FinancialUpdate8609/FinancialUpdate8609_UnitDistribution/FinancialUpdate8609_UnitDistribution_Building6/Greater_Than_60_AMI_BR_2" xmlDataType="string"/>
    </xmlCellPr>
  </singleXmlCell>
  <singleXmlCell id="2507" xr6:uid="{7AED1008-16F3-4CC1-AEEF-39827D353907}" r="AA207" connectionId="1">
    <xmlCellPr id="1" xr6:uid="{00000000-0010-0000-0D13-000001000000}" uniqueName="Greater_Than_60_AMI_BR_3">
      <xmlPr mapId="1" xpath="/FinancialUpdate8609/FinancialUpdate8609_UnitDistribution/FinancialUpdate8609_UnitDistribution_Building6/Greater_Than_60_AMI_BR_3" xmlDataType="string"/>
    </xmlCellPr>
  </singleXmlCell>
  <singleXmlCell id="2508" xr6:uid="{DB2A8B0D-C693-4ACB-8A8C-7C5A8FE55415}" r="AB207" connectionId="1">
    <xmlCellPr id="1" xr6:uid="{00000000-0010-0000-0F13-000001000000}" uniqueName="Greater_Than_60_AMI_BR_4">
      <xmlPr mapId="1" xpath="/FinancialUpdate8609/FinancialUpdate8609_UnitDistribution/FinancialUpdate8609_UnitDistribution_Building6/Greater_Than_60_AMI_BR_4" xmlDataType="string"/>
    </xmlCellPr>
  </singleXmlCell>
  <singleXmlCell id="2509" xr6:uid="{4FF2C792-F1C4-453D-B618-83C607997A2C}" r="AH208" connectionId="1">
    <xmlCellPr id="1" xr6:uid="{00000000-0010-0000-1113-000001000000}" uniqueName="ApplicationNumber">
      <xmlPr mapId="1" xpath="/FinancialUpdate8609/FinancialUpdate8609_UnitDistribution/FinancialUpdate8609_UnitDistribution_Building7/ApplicationNumber" xmlDataType="string"/>
    </xmlCellPr>
  </singleXmlCell>
  <singleXmlCell id="2510" xr6:uid="{1A1B0D61-E114-4BF4-AB54-8E129A3B8065}" r="AJ208" connectionId="1">
    <xmlCellPr id="1" xr6:uid="{00000000-0010-0000-1313-000001000000}" uniqueName="BIN">
      <xmlPr mapId="1" xpath="/FinancialUpdate8609/FinancialUpdate8609_UnitDistribution/FinancialUpdate8609_UnitDistribution_Building7/BIN" xmlDataType="string"/>
    </xmlCellPr>
  </singleXmlCell>
  <singleXmlCell id="2511" xr6:uid="{CB117B8E-A866-44EE-8983-9D9C423CA15E}" r="AC208" connectionId="1">
    <xmlCellPr id="1" xr6:uid="{00000000-0010-0000-1513-000001000000}" uniqueName="Super_Unit">
      <xmlPr mapId="1" xpath="/FinancialUpdate8609/FinancialUpdate8609_UnitDistribution/FinancialUpdate8609_UnitDistribution_Building7/Super_Unit" xmlDataType="string"/>
    </xmlCellPr>
  </singleXmlCell>
  <singleXmlCell id="2512" xr6:uid="{15F558A6-D425-4EAB-9D9F-D9A28AD2684F}" r="D208" connectionId="1">
    <xmlCellPr id="1" xr6:uid="{00000000-0010-0000-1713-000001000000}" uniqueName="AMI_30_or_Less_BR_0">
      <xmlPr mapId="1" xpath="/FinancialUpdate8609/FinancialUpdate8609_UnitDistribution/FinancialUpdate8609_UnitDistribution_Building7/AMI_30_or_Less_BR_0" xmlDataType="string"/>
    </xmlCellPr>
  </singleXmlCell>
  <singleXmlCell id="2513" xr6:uid="{D80248A8-41A2-44AE-97A1-DCAB8D886F26}" r="E208" connectionId="1">
    <xmlCellPr id="1" xr6:uid="{00000000-0010-0000-1913-000001000000}" uniqueName="AMI_30_or_Less_BR_1">
      <xmlPr mapId="1" xpath="/FinancialUpdate8609/FinancialUpdate8609_UnitDistribution/FinancialUpdate8609_UnitDistribution_Building7/AMI_30_or_Less_BR_1" xmlDataType="string"/>
    </xmlCellPr>
  </singleXmlCell>
  <singleXmlCell id="2514" xr6:uid="{C1E1D3F9-F5A0-44FC-9AA5-E4FC67FC8365}" r="F208" connectionId="1">
    <xmlCellPr id="1" xr6:uid="{00000000-0010-0000-1B13-000001000000}" uniqueName="AMI_30_or_Less_BR_2">
      <xmlPr mapId="1" xpath="/FinancialUpdate8609/FinancialUpdate8609_UnitDistribution/FinancialUpdate8609_UnitDistribution_Building7/AMI_30_or_Less_BR_2" xmlDataType="string"/>
    </xmlCellPr>
  </singleXmlCell>
  <singleXmlCell id="2515" xr6:uid="{4C02E5DC-C2D7-4FE6-BE37-7B24509D52D5}" r="G208" connectionId="1">
    <xmlCellPr id="1" xr6:uid="{00000000-0010-0000-1D13-000001000000}" uniqueName="AMI_30_or_Less_BR_3">
      <xmlPr mapId="1" xpath="/FinancialUpdate8609/FinancialUpdate8609_UnitDistribution/FinancialUpdate8609_UnitDistribution_Building7/AMI_30_or_Less_BR_3" xmlDataType="string"/>
    </xmlCellPr>
  </singleXmlCell>
  <singleXmlCell id="2516" xr6:uid="{30CCDE5E-5DF7-40D6-ABE3-051B1170A62E}" r="H208" connectionId="1">
    <xmlCellPr id="1" xr6:uid="{00000000-0010-0000-1F13-000001000000}" uniqueName="AMI_30_or_Less_BR_4">
      <xmlPr mapId="1" xpath="/FinancialUpdate8609/FinancialUpdate8609_UnitDistribution/FinancialUpdate8609_UnitDistribution_Building7/AMI_30_or_Less_BR_4" xmlDataType="string"/>
    </xmlCellPr>
  </singleXmlCell>
  <singleXmlCell id="2517" xr6:uid="{8B98882E-8AEC-43CC-BE31-EBE7E8F2EBCC}" r="I208" connectionId="1">
    <xmlCellPr id="1" xr6:uid="{00000000-0010-0000-2113-000001000000}" uniqueName="AMI_31to40_BR_0">
      <xmlPr mapId="1" xpath="/FinancialUpdate8609/FinancialUpdate8609_UnitDistribution/FinancialUpdate8609_UnitDistribution_Building7/AMI_31to40_BR_0" xmlDataType="string"/>
    </xmlCellPr>
  </singleXmlCell>
  <singleXmlCell id="2518" xr6:uid="{4570F4ED-1E62-4B40-B3BD-C67D27B8DDC3}" r="J208" connectionId="1">
    <xmlCellPr id="1" xr6:uid="{00000000-0010-0000-2313-000001000000}" uniqueName="AMI_31to40_BR_1">
      <xmlPr mapId="1" xpath="/FinancialUpdate8609/FinancialUpdate8609_UnitDistribution/FinancialUpdate8609_UnitDistribution_Building7/AMI_31to40_BR_1" xmlDataType="string"/>
    </xmlCellPr>
  </singleXmlCell>
  <singleXmlCell id="2519" xr6:uid="{D84DDEC8-50CC-43B4-A101-FC678CF34F17}" r="K208" connectionId="1">
    <xmlCellPr id="1" xr6:uid="{00000000-0010-0000-2513-000001000000}" uniqueName="AMI_31to40_BR_2">
      <xmlPr mapId="1" xpath="/FinancialUpdate8609/FinancialUpdate8609_UnitDistribution/FinancialUpdate8609_UnitDistribution_Building7/AMI_31to40_BR_2" xmlDataType="string"/>
    </xmlCellPr>
  </singleXmlCell>
  <singleXmlCell id="2520" xr6:uid="{77DB5E30-1CF4-4C0D-A2ED-6287D7761FB5}" r="L208" connectionId="1">
    <xmlCellPr id="1" xr6:uid="{00000000-0010-0000-2713-000001000000}" uniqueName="AMI_31to40_BR_3">
      <xmlPr mapId="1" xpath="/FinancialUpdate8609/FinancialUpdate8609_UnitDistribution/FinancialUpdate8609_UnitDistribution_Building7/AMI_31to40_BR_3" xmlDataType="string"/>
    </xmlCellPr>
  </singleXmlCell>
  <singleXmlCell id="2521" xr6:uid="{91288135-6456-4F5E-ACB5-FBCECF802F5C}" r="M208" connectionId="1">
    <xmlCellPr id="1" xr6:uid="{00000000-0010-0000-2913-000001000000}" uniqueName="AMI_31to40_BR_4">
      <xmlPr mapId="1" xpath="/FinancialUpdate8609/FinancialUpdate8609_UnitDistribution/FinancialUpdate8609_UnitDistribution_Building7/AMI_31to40_BR_4" xmlDataType="string"/>
    </xmlCellPr>
  </singleXmlCell>
  <singleXmlCell id="2522" xr6:uid="{DD17CC36-5BD7-45D5-B680-340150D11707}" r="N208" connectionId="1">
    <xmlCellPr id="1" xr6:uid="{00000000-0010-0000-2B13-000001000000}" uniqueName="AMI_41to50_BR_0">
      <xmlPr mapId="1" xpath="/FinancialUpdate8609/FinancialUpdate8609_UnitDistribution/FinancialUpdate8609_UnitDistribution_Building7/AMI_41to50_BR_0" xmlDataType="string"/>
    </xmlCellPr>
  </singleXmlCell>
  <singleXmlCell id="2523" xr6:uid="{CA666293-797D-4C26-9E46-05354C1E2E25}" r="O208" connectionId="1">
    <xmlCellPr id="1" xr6:uid="{00000000-0010-0000-2D13-000001000000}" uniqueName="AMI_41to50_BR_1">
      <xmlPr mapId="1" xpath="/FinancialUpdate8609/FinancialUpdate8609_UnitDistribution/FinancialUpdate8609_UnitDistribution_Building7/AMI_41to50_BR_1" xmlDataType="string"/>
    </xmlCellPr>
  </singleXmlCell>
  <singleXmlCell id="2524" xr6:uid="{D953F487-C719-4CE0-B65E-E034853A2BB3}" r="P208" connectionId="1">
    <xmlCellPr id="1" xr6:uid="{00000000-0010-0000-2F13-000001000000}" uniqueName="AMI_41to50_BR_2">
      <xmlPr mapId="1" xpath="/FinancialUpdate8609/FinancialUpdate8609_UnitDistribution/FinancialUpdate8609_UnitDistribution_Building7/AMI_41to50_BR_2" xmlDataType="string"/>
    </xmlCellPr>
  </singleXmlCell>
  <singleXmlCell id="2525" xr6:uid="{74F4BF32-6774-492B-835D-14CE4A794B59}" r="Q208" connectionId="1">
    <xmlCellPr id="1" xr6:uid="{00000000-0010-0000-3113-000001000000}" uniqueName="AMI_41to50_BR_3">
      <xmlPr mapId="1" xpath="/FinancialUpdate8609/FinancialUpdate8609_UnitDistribution/FinancialUpdate8609_UnitDistribution_Building7/AMI_41to50_BR_3" xmlDataType="string"/>
    </xmlCellPr>
  </singleXmlCell>
  <singleXmlCell id="2526" xr6:uid="{BA8B7C48-552D-48B7-A69D-1E21B7AD59BB}" r="R208" connectionId="1">
    <xmlCellPr id="1" xr6:uid="{00000000-0010-0000-3313-000001000000}" uniqueName="AMI_41to50_BR_4">
      <xmlPr mapId="1" xpath="/FinancialUpdate8609/FinancialUpdate8609_UnitDistribution/FinancialUpdate8609_UnitDistribution_Building7/AMI_41to50_BR_4" xmlDataType="string"/>
    </xmlCellPr>
  </singleXmlCell>
  <singleXmlCell id="2527" xr6:uid="{02B3609C-62FD-49E3-AA33-FFF790F0E4CC}" r="S208" connectionId="1">
    <xmlCellPr id="1" xr6:uid="{00000000-0010-0000-3513-000001000000}" uniqueName="AMI_51to60_BR_0">
      <xmlPr mapId="1" xpath="/FinancialUpdate8609/FinancialUpdate8609_UnitDistribution/FinancialUpdate8609_UnitDistribution_Building7/AMI_51to60_BR_0" xmlDataType="string"/>
    </xmlCellPr>
  </singleXmlCell>
  <singleXmlCell id="2528" xr6:uid="{D2AA09FE-89DF-4E77-89CC-1ED49097EC9C}" r="T208" connectionId="1">
    <xmlCellPr id="1" xr6:uid="{00000000-0010-0000-3713-000001000000}" uniqueName="AMI_51to60_BR_1">
      <xmlPr mapId="1" xpath="/FinancialUpdate8609/FinancialUpdate8609_UnitDistribution/FinancialUpdate8609_UnitDistribution_Building7/AMI_51to60_BR_1" xmlDataType="string"/>
    </xmlCellPr>
  </singleXmlCell>
  <singleXmlCell id="2529" xr6:uid="{C470A1A1-2256-4486-A69F-B2D4EDA03438}" r="U208" connectionId="1">
    <xmlCellPr id="1" xr6:uid="{00000000-0010-0000-3913-000001000000}" uniqueName="AMI_51to60_BR_2">
      <xmlPr mapId="1" xpath="/FinancialUpdate8609/FinancialUpdate8609_UnitDistribution/FinancialUpdate8609_UnitDistribution_Building7/AMI_51to60_BR_2" xmlDataType="string"/>
    </xmlCellPr>
  </singleXmlCell>
  <singleXmlCell id="2530" xr6:uid="{8585C1CB-A2EC-406C-9B8B-4705B73ACCB8}" r="V208" connectionId="1">
    <xmlCellPr id="1" xr6:uid="{00000000-0010-0000-3B13-000001000000}" uniqueName="AMI_51to60_BR_3">
      <xmlPr mapId="1" xpath="/FinancialUpdate8609/FinancialUpdate8609_UnitDistribution/FinancialUpdate8609_UnitDistribution_Building7/AMI_51to60_BR_3" xmlDataType="string"/>
    </xmlCellPr>
  </singleXmlCell>
  <singleXmlCell id="2531" xr6:uid="{3C0B59BD-A439-4D19-9804-13867401EA07}" r="W208" connectionId="1">
    <xmlCellPr id="1" xr6:uid="{00000000-0010-0000-3D13-000001000000}" uniqueName="AMI_51to60_BR_4">
      <xmlPr mapId="1" xpath="/FinancialUpdate8609/FinancialUpdate8609_UnitDistribution/FinancialUpdate8609_UnitDistribution_Building7/AMI_51to60_BR_4" xmlDataType="string"/>
    </xmlCellPr>
  </singleXmlCell>
  <singleXmlCell id="2532" xr6:uid="{B674D993-B464-42F9-A873-D340E0AE2995}" r="X208" connectionId="1">
    <xmlCellPr id="1" xr6:uid="{00000000-0010-0000-3F13-000001000000}" uniqueName="Greater_Than_60_AMI_BR_0">
      <xmlPr mapId="1" xpath="/FinancialUpdate8609/FinancialUpdate8609_UnitDistribution/FinancialUpdate8609_UnitDistribution_Building7/Greater_Than_60_AMI_BR_0" xmlDataType="string"/>
    </xmlCellPr>
  </singleXmlCell>
  <singleXmlCell id="2533" xr6:uid="{930AF7C4-7249-4984-83A6-E643918A3285}" r="Y208" connectionId="1">
    <xmlCellPr id="1" xr6:uid="{00000000-0010-0000-4113-000001000000}" uniqueName="Greater_Than_60_AMI_BR_1">
      <xmlPr mapId="1" xpath="/FinancialUpdate8609/FinancialUpdate8609_UnitDistribution/FinancialUpdate8609_UnitDistribution_Building7/Greater_Than_60_AMI_BR_1" xmlDataType="string"/>
    </xmlCellPr>
  </singleXmlCell>
  <singleXmlCell id="2534" xr6:uid="{F7374A46-3E6F-4522-AB2D-2C6C30923D5F}" r="Z208" connectionId="1">
    <xmlCellPr id="1" xr6:uid="{00000000-0010-0000-4313-000001000000}" uniqueName="Greater_Than_60_AMI_BR_2">
      <xmlPr mapId="1" xpath="/FinancialUpdate8609/FinancialUpdate8609_UnitDistribution/FinancialUpdate8609_UnitDistribution_Building7/Greater_Than_60_AMI_BR_2" xmlDataType="string"/>
    </xmlCellPr>
  </singleXmlCell>
  <singleXmlCell id="2535" xr6:uid="{ADA22C4C-769B-4B39-981D-D8F2DBC61638}" r="AA208" connectionId="1">
    <xmlCellPr id="1" xr6:uid="{00000000-0010-0000-4513-000001000000}" uniqueName="Greater_Than_60_AMI_BR_3">
      <xmlPr mapId="1" xpath="/FinancialUpdate8609/FinancialUpdate8609_UnitDistribution/FinancialUpdate8609_UnitDistribution_Building7/Greater_Than_60_AMI_BR_3" xmlDataType="string"/>
    </xmlCellPr>
  </singleXmlCell>
  <singleXmlCell id="2536" xr6:uid="{31FDC9DC-BB17-4A6F-A97A-7E23B14F36E8}" r="AB208" connectionId="1">
    <xmlCellPr id="1" xr6:uid="{00000000-0010-0000-4713-000001000000}" uniqueName="Greater_Than_60_AMI_BR_4">
      <xmlPr mapId="1" xpath="/FinancialUpdate8609/FinancialUpdate8609_UnitDistribution/FinancialUpdate8609_UnitDistribution_Building7/Greater_Than_60_AMI_BR_4" xmlDataType="string"/>
    </xmlCellPr>
  </singleXmlCell>
  <singleXmlCell id="2537" xr6:uid="{74599A61-D62D-47C1-9D27-3740D014313A}" r="AH209" connectionId="1">
    <xmlCellPr id="1" xr6:uid="{00000000-0010-0000-4913-000001000000}" uniqueName="ApplicationNumber">
      <xmlPr mapId="1" xpath="/FinancialUpdate8609/FinancialUpdate8609_UnitDistribution/FinancialUpdate8609_UnitDistribution_Building8/ApplicationNumber" xmlDataType="string"/>
    </xmlCellPr>
  </singleXmlCell>
  <singleXmlCell id="2538" xr6:uid="{DABADA25-FA7C-4C7F-8AC1-7E4E9B97482A}" r="AJ209" connectionId="1">
    <xmlCellPr id="1" xr6:uid="{00000000-0010-0000-4B13-000001000000}" uniqueName="BIN">
      <xmlPr mapId="1" xpath="/FinancialUpdate8609/FinancialUpdate8609_UnitDistribution/FinancialUpdate8609_UnitDistribution_Building8/BIN" xmlDataType="string"/>
    </xmlCellPr>
  </singleXmlCell>
  <singleXmlCell id="2539" xr6:uid="{DA26324E-E69E-4763-9D68-2D28CFDAEF04}" r="AC209" connectionId="1">
    <xmlCellPr id="1" xr6:uid="{00000000-0010-0000-4D13-000001000000}" uniqueName="Super_Unit">
      <xmlPr mapId="1" xpath="/FinancialUpdate8609/FinancialUpdate8609_UnitDistribution/FinancialUpdate8609_UnitDistribution_Building8/Super_Unit" xmlDataType="string"/>
    </xmlCellPr>
  </singleXmlCell>
  <singleXmlCell id="2540" xr6:uid="{8D1DE05C-1DA4-4777-838B-4B1C8018728A}" r="D209" connectionId="1">
    <xmlCellPr id="1" xr6:uid="{00000000-0010-0000-4F13-000001000000}" uniqueName="AMI_30_or_Less_BR_0">
      <xmlPr mapId="1" xpath="/FinancialUpdate8609/FinancialUpdate8609_UnitDistribution/FinancialUpdate8609_UnitDistribution_Building8/AMI_30_or_Less_BR_0" xmlDataType="string"/>
    </xmlCellPr>
  </singleXmlCell>
  <singleXmlCell id="2541" xr6:uid="{C3A8BDCA-3ABC-4D7E-A391-021586A829BB}" r="E209" connectionId="1">
    <xmlCellPr id="1" xr6:uid="{00000000-0010-0000-5113-000001000000}" uniqueName="AMI_30_or_Less_BR_1">
      <xmlPr mapId="1" xpath="/FinancialUpdate8609/FinancialUpdate8609_UnitDistribution/FinancialUpdate8609_UnitDistribution_Building8/AMI_30_or_Less_BR_1" xmlDataType="string"/>
    </xmlCellPr>
  </singleXmlCell>
  <singleXmlCell id="2542" xr6:uid="{6A1A041D-00AB-481C-8900-2CD2ECCFF1E9}" r="F209" connectionId="1">
    <xmlCellPr id="1" xr6:uid="{00000000-0010-0000-5313-000001000000}" uniqueName="AMI_30_or_Less_BR_2">
      <xmlPr mapId="1" xpath="/FinancialUpdate8609/FinancialUpdate8609_UnitDistribution/FinancialUpdate8609_UnitDistribution_Building8/AMI_30_or_Less_BR_2" xmlDataType="string"/>
    </xmlCellPr>
  </singleXmlCell>
  <singleXmlCell id="2543" xr6:uid="{A8FD130F-4923-4797-9993-27173D992555}" r="G209" connectionId="1">
    <xmlCellPr id="1" xr6:uid="{00000000-0010-0000-5513-000001000000}" uniqueName="AMI_30_or_Less_BR_3">
      <xmlPr mapId="1" xpath="/FinancialUpdate8609/FinancialUpdate8609_UnitDistribution/FinancialUpdate8609_UnitDistribution_Building8/AMI_30_or_Less_BR_3" xmlDataType="string"/>
    </xmlCellPr>
  </singleXmlCell>
  <singleXmlCell id="2544" xr6:uid="{B330A372-A460-4885-846B-6D48D7272C22}" r="H209" connectionId="1">
    <xmlCellPr id="1" xr6:uid="{00000000-0010-0000-5713-000001000000}" uniqueName="AMI_30_or_Less_BR_4">
      <xmlPr mapId="1" xpath="/FinancialUpdate8609/FinancialUpdate8609_UnitDistribution/FinancialUpdate8609_UnitDistribution_Building8/AMI_30_or_Less_BR_4" xmlDataType="string"/>
    </xmlCellPr>
  </singleXmlCell>
  <singleXmlCell id="2545" xr6:uid="{16C500FA-03CE-42F4-A7AA-10D92128EDDE}" r="I209" connectionId="1">
    <xmlCellPr id="1" xr6:uid="{00000000-0010-0000-5913-000001000000}" uniqueName="AMI_31to40_BR_0">
      <xmlPr mapId="1" xpath="/FinancialUpdate8609/FinancialUpdate8609_UnitDistribution/FinancialUpdate8609_UnitDistribution_Building8/AMI_31to40_BR_0" xmlDataType="string"/>
    </xmlCellPr>
  </singleXmlCell>
  <singleXmlCell id="2546" xr6:uid="{680B475B-24E3-4872-A5A1-6DBD18DF8F1D}" r="J209" connectionId="1">
    <xmlCellPr id="1" xr6:uid="{00000000-0010-0000-5B13-000001000000}" uniqueName="AMI_31to40_BR_1">
      <xmlPr mapId="1" xpath="/FinancialUpdate8609/FinancialUpdate8609_UnitDistribution/FinancialUpdate8609_UnitDistribution_Building8/AMI_31to40_BR_1" xmlDataType="string"/>
    </xmlCellPr>
  </singleXmlCell>
  <singleXmlCell id="2547" xr6:uid="{CD0498E9-6678-430D-8B3D-73BD87F130BE}" r="K209" connectionId="1">
    <xmlCellPr id="1" xr6:uid="{00000000-0010-0000-5D13-000001000000}" uniqueName="AMI_31to40_BR_2">
      <xmlPr mapId="1" xpath="/FinancialUpdate8609/FinancialUpdate8609_UnitDistribution/FinancialUpdate8609_UnitDistribution_Building8/AMI_31to40_BR_2" xmlDataType="string"/>
    </xmlCellPr>
  </singleXmlCell>
  <singleXmlCell id="2548" xr6:uid="{E59F2428-3E09-4954-A6F0-918BD75B5EED}" r="L209" connectionId="1">
    <xmlCellPr id="1" xr6:uid="{00000000-0010-0000-5F13-000001000000}" uniqueName="AMI_31to40_BR_3">
      <xmlPr mapId="1" xpath="/FinancialUpdate8609/FinancialUpdate8609_UnitDistribution/FinancialUpdate8609_UnitDistribution_Building8/AMI_31to40_BR_3" xmlDataType="string"/>
    </xmlCellPr>
  </singleXmlCell>
  <singleXmlCell id="2549" xr6:uid="{9223575D-0BFE-475B-92B3-0F669E373BF2}" r="M209" connectionId="1">
    <xmlCellPr id="1" xr6:uid="{00000000-0010-0000-6113-000001000000}" uniqueName="AMI_31to40_BR_4">
      <xmlPr mapId="1" xpath="/FinancialUpdate8609/FinancialUpdate8609_UnitDistribution/FinancialUpdate8609_UnitDistribution_Building8/AMI_31to40_BR_4" xmlDataType="string"/>
    </xmlCellPr>
  </singleXmlCell>
  <singleXmlCell id="2550" xr6:uid="{DBE72D6D-4D17-452F-9594-E219E7821A65}" r="N209" connectionId="1">
    <xmlCellPr id="1" xr6:uid="{00000000-0010-0000-6313-000001000000}" uniqueName="AMI_41to50_BR_0">
      <xmlPr mapId="1" xpath="/FinancialUpdate8609/FinancialUpdate8609_UnitDistribution/FinancialUpdate8609_UnitDistribution_Building8/AMI_41to50_BR_0" xmlDataType="string"/>
    </xmlCellPr>
  </singleXmlCell>
  <singleXmlCell id="2551" xr6:uid="{C0032CDC-9A80-4732-8DB1-019F02CBCA50}" r="O209" connectionId="1">
    <xmlCellPr id="1" xr6:uid="{00000000-0010-0000-6513-000001000000}" uniqueName="AMI_41to50_BR_1">
      <xmlPr mapId="1" xpath="/FinancialUpdate8609/FinancialUpdate8609_UnitDistribution/FinancialUpdate8609_UnitDistribution_Building8/AMI_41to50_BR_1" xmlDataType="string"/>
    </xmlCellPr>
  </singleXmlCell>
  <singleXmlCell id="2552" xr6:uid="{FDF50C68-EFDD-43A9-9A02-6F5A91A3D9A0}" r="P209" connectionId="1">
    <xmlCellPr id="1" xr6:uid="{00000000-0010-0000-6713-000001000000}" uniqueName="AMI_41to50_BR_2">
      <xmlPr mapId="1" xpath="/FinancialUpdate8609/FinancialUpdate8609_UnitDistribution/FinancialUpdate8609_UnitDistribution_Building8/AMI_41to50_BR_2" xmlDataType="string"/>
    </xmlCellPr>
  </singleXmlCell>
  <singleXmlCell id="2553" xr6:uid="{50F8B0AA-7402-4106-9EA7-5E9DB26954E6}" r="Q209" connectionId="1">
    <xmlCellPr id="1" xr6:uid="{00000000-0010-0000-6913-000001000000}" uniqueName="AMI_41to50_BR_3">
      <xmlPr mapId="1" xpath="/FinancialUpdate8609/FinancialUpdate8609_UnitDistribution/FinancialUpdate8609_UnitDistribution_Building8/AMI_41to50_BR_3" xmlDataType="string"/>
    </xmlCellPr>
  </singleXmlCell>
  <singleXmlCell id="2554" xr6:uid="{C3BBB249-9204-48A4-80B0-4A3805195417}" r="R209" connectionId="1">
    <xmlCellPr id="1" xr6:uid="{00000000-0010-0000-6B13-000001000000}" uniqueName="AMI_41to50_BR_4">
      <xmlPr mapId="1" xpath="/FinancialUpdate8609/FinancialUpdate8609_UnitDistribution/FinancialUpdate8609_UnitDistribution_Building8/AMI_41to50_BR_4" xmlDataType="string"/>
    </xmlCellPr>
  </singleXmlCell>
  <singleXmlCell id="2555" xr6:uid="{A5A1D147-8ED5-42E4-A758-636608A71F24}" r="S209" connectionId="1">
    <xmlCellPr id="1" xr6:uid="{00000000-0010-0000-6D13-000001000000}" uniqueName="AMI_51to60_BR_0">
      <xmlPr mapId="1" xpath="/FinancialUpdate8609/FinancialUpdate8609_UnitDistribution/FinancialUpdate8609_UnitDistribution_Building8/AMI_51to60_BR_0" xmlDataType="string"/>
    </xmlCellPr>
  </singleXmlCell>
  <singleXmlCell id="2556" xr6:uid="{F652918C-022A-4CD4-9A42-BFC53BDCA12A}" r="T209" connectionId="1">
    <xmlCellPr id="1" xr6:uid="{00000000-0010-0000-6F13-000001000000}" uniqueName="AMI_51to60_BR_1">
      <xmlPr mapId="1" xpath="/FinancialUpdate8609/FinancialUpdate8609_UnitDistribution/FinancialUpdate8609_UnitDistribution_Building8/AMI_51to60_BR_1" xmlDataType="string"/>
    </xmlCellPr>
  </singleXmlCell>
  <singleXmlCell id="2557" xr6:uid="{199BAB02-075B-4A93-9E30-722E8A69AB5A}" r="U209" connectionId="1">
    <xmlCellPr id="1" xr6:uid="{00000000-0010-0000-7113-000001000000}" uniqueName="AMI_51to60_BR_2">
      <xmlPr mapId="1" xpath="/FinancialUpdate8609/FinancialUpdate8609_UnitDistribution/FinancialUpdate8609_UnitDistribution_Building8/AMI_51to60_BR_2" xmlDataType="string"/>
    </xmlCellPr>
  </singleXmlCell>
  <singleXmlCell id="2558" xr6:uid="{965881A5-BC98-487F-A327-E856F7D73233}" r="V209" connectionId="1">
    <xmlCellPr id="1" xr6:uid="{00000000-0010-0000-7313-000001000000}" uniqueName="AMI_51to60_BR_3">
      <xmlPr mapId="1" xpath="/FinancialUpdate8609/FinancialUpdate8609_UnitDistribution/FinancialUpdate8609_UnitDistribution_Building8/AMI_51to60_BR_3" xmlDataType="string"/>
    </xmlCellPr>
  </singleXmlCell>
  <singleXmlCell id="2559" xr6:uid="{6AAC5332-A7E9-40C3-8E88-08540957E956}" r="W209" connectionId="1">
    <xmlCellPr id="1" xr6:uid="{00000000-0010-0000-7513-000001000000}" uniqueName="AMI_51to60_BR_4">
      <xmlPr mapId="1" xpath="/FinancialUpdate8609/FinancialUpdate8609_UnitDistribution/FinancialUpdate8609_UnitDistribution_Building8/AMI_51to60_BR_4" xmlDataType="string"/>
    </xmlCellPr>
  </singleXmlCell>
  <singleXmlCell id="2560" xr6:uid="{179FF517-C13A-4FBD-A048-D1548130510A}" r="X209" connectionId="1">
    <xmlCellPr id="1" xr6:uid="{00000000-0010-0000-7713-000001000000}" uniqueName="Greater_Than_60_AMI_BR_0">
      <xmlPr mapId="1" xpath="/FinancialUpdate8609/FinancialUpdate8609_UnitDistribution/FinancialUpdate8609_UnitDistribution_Building8/Greater_Than_60_AMI_BR_0" xmlDataType="string"/>
    </xmlCellPr>
  </singleXmlCell>
  <singleXmlCell id="2561" xr6:uid="{6EAB6B4C-EF99-43DC-B18C-1987C62BE0BF}" r="Y209" connectionId="1">
    <xmlCellPr id="1" xr6:uid="{00000000-0010-0000-7913-000001000000}" uniqueName="Greater_Than_60_AMI_BR_1">
      <xmlPr mapId="1" xpath="/FinancialUpdate8609/FinancialUpdate8609_UnitDistribution/FinancialUpdate8609_UnitDistribution_Building8/Greater_Than_60_AMI_BR_1" xmlDataType="string"/>
    </xmlCellPr>
  </singleXmlCell>
  <singleXmlCell id="2562" xr6:uid="{6BB2A09E-9A44-4E5B-A7BA-78E8B6A77813}" r="Z209" connectionId="1">
    <xmlCellPr id="1" xr6:uid="{00000000-0010-0000-7B13-000001000000}" uniqueName="Greater_Than_60_AMI_BR_2">
      <xmlPr mapId="1" xpath="/FinancialUpdate8609/FinancialUpdate8609_UnitDistribution/FinancialUpdate8609_UnitDistribution_Building8/Greater_Than_60_AMI_BR_2" xmlDataType="string"/>
    </xmlCellPr>
  </singleXmlCell>
  <singleXmlCell id="2563" xr6:uid="{C071A982-6F77-4E41-9CD3-6C1AFD67BFE1}" r="AA209" connectionId="1">
    <xmlCellPr id="1" xr6:uid="{00000000-0010-0000-7D13-000001000000}" uniqueName="Greater_Than_60_AMI_BR_3">
      <xmlPr mapId="1" xpath="/FinancialUpdate8609/FinancialUpdate8609_UnitDistribution/FinancialUpdate8609_UnitDistribution_Building8/Greater_Than_60_AMI_BR_3" xmlDataType="string"/>
    </xmlCellPr>
  </singleXmlCell>
  <singleXmlCell id="2564" xr6:uid="{64E6037C-AB2E-428A-8102-F5D042263901}" r="AB209" connectionId="1">
    <xmlCellPr id="1" xr6:uid="{00000000-0010-0000-7F13-000001000000}" uniqueName="Greater_Than_60_AMI_BR_4">
      <xmlPr mapId="1" xpath="/FinancialUpdate8609/FinancialUpdate8609_UnitDistribution/FinancialUpdate8609_UnitDistribution_Building8/Greater_Than_60_AMI_BR_4" xmlDataType="string"/>
    </xmlCellPr>
  </singleXmlCell>
  <singleXmlCell id="2565" xr6:uid="{FEE562C9-0605-4180-8FAB-3AFA3ED31608}" r="AH210" connectionId="1">
    <xmlCellPr id="1" xr6:uid="{00000000-0010-0000-8113-000001000000}" uniqueName="ApplicationNumber">
      <xmlPr mapId="1" xpath="/FinancialUpdate8609/FinancialUpdate8609_UnitDistribution/FinancialUpdate8609_UnitDistribution_Building9/ApplicationNumber" xmlDataType="string"/>
    </xmlCellPr>
  </singleXmlCell>
  <singleXmlCell id="2566" xr6:uid="{51AA9E63-1A88-4BE7-A66C-2428CEA2EA34}" r="AJ210" connectionId="1">
    <xmlCellPr id="1" xr6:uid="{00000000-0010-0000-8313-000001000000}" uniqueName="BIN">
      <xmlPr mapId="1" xpath="/FinancialUpdate8609/FinancialUpdate8609_UnitDistribution/FinancialUpdate8609_UnitDistribution_Building9/BIN" xmlDataType="string"/>
    </xmlCellPr>
  </singleXmlCell>
  <singleXmlCell id="2567" xr6:uid="{B7B87B01-14A0-414C-A6E3-3853293C7C33}" r="AC210" connectionId="1">
    <xmlCellPr id="1" xr6:uid="{00000000-0010-0000-8513-000001000000}" uniqueName="Super_Unit">
      <xmlPr mapId="1" xpath="/FinancialUpdate8609/FinancialUpdate8609_UnitDistribution/FinancialUpdate8609_UnitDistribution_Building9/Super_Unit" xmlDataType="string"/>
    </xmlCellPr>
  </singleXmlCell>
  <singleXmlCell id="2568" xr6:uid="{7F296479-8665-4ECD-8CC0-CB85FA8C49CA}" r="D210" connectionId="1">
    <xmlCellPr id="1" xr6:uid="{00000000-0010-0000-8713-000001000000}" uniqueName="AMI_30_or_Less_BR_0">
      <xmlPr mapId="1" xpath="/FinancialUpdate8609/FinancialUpdate8609_UnitDistribution/FinancialUpdate8609_UnitDistribution_Building9/AMI_30_or_Less_BR_0" xmlDataType="string"/>
    </xmlCellPr>
  </singleXmlCell>
  <singleXmlCell id="2569" xr6:uid="{76920329-2616-4F95-BB9A-8EB8AF4752E7}" r="E210" connectionId="1">
    <xmlCellPr id="1" xr6:uid="{00000000-0010-0000-8913-000001000000}" uniqueName="AMI_30_or_Less_BR_1">
      <xmlPr mapId="1" xpath="/FinancialUpdate8609/FinancialUpdate8609_UnitDistribution/FinancialUpdate8609_UnitDistribution_Building9/AMI_30_or_Less_BR_1" xmlDataType="string"/>
    </xmlCellPr>
  </singleXmlCell>
  <singleXmlCell id="2570" xr6:uid="{FEEE9FD6-DF6C-45A8-A7F7-04C852752E8C}" r="F210" connectionId="1">
    <xmlCellPr id="1" xr6:uid="{00000000-0010-0000-8B13-000001000000}" uniqueName="AMI_30_or_Less_BR_2">
      <xmlPr mapId="1" xpath="/FinancialUpdate8609/FinancialUpdate8609_UnitDistribution/FinancialUpdate8609_UnitDistribution_Building9/AMI_30_or_Less_BR_2" xmlDataType="string"/>
    </xmlCellPr>
  </singleXmlCell>
  <singleXmlCell id="2571" xr6:uid="{2C3768BD-84DC-4C1B-8E6C-A1D4A9C5D32E}" r="G210" connectionId="1">
    <xmlCellPr id="1" xr6:uid="{00000000-0010-0000-8D13-000001000000}" uniqueName="AMI_30_or_Less_BR_3">
      <xmlPr mapId="1" xpath="/FinancialUpdate8609/FinancialUpdate8609_UnitDistribution/FinancialUpdate8609_UnitDistribution_Building9/AMI_30_or_Less_BR_3" xmlDataType="string"/>
    </xmlCellPr>
  </singleXmlCell>
  <singleXmlCell id="2572" xr6:uid="{2914FF48-418F-4498-B550-5A3DCF7C78F7}" r="H210" connectionId="1">
    <xmlCellPr id="1" xr6:uid="{00000000-0010-0000-8F13-000001000000}" uniqueName="AMI_30_or_Less_BR_4">
      <xmlPr mapId="1" xpath="/FinancialUpdate8609/FinancialUpdate8609_UnitDistribution/FinancialUpdate8609_UnitDistribution_Building9/AMI_30_or_Less_BR_4" xmlDataType="string"/>
    </xmlCellPr>
  </singleXmlCell>
  <singleXmlCell id="2573" xr6:uid="{E9045A1A-174E-4A19-9DAD-969BC037AA58}" r="I210" connectionId="1">
    <xmlCellPr id="1" xr6:uid="{00000000-0010-0000-9113-000001000000}" uniqueName="AMI_31to40_BR_0">
      <xmlPr mapId="1" xpath="/FinancialUpdate8609/FinancialUpdate8609_UnitDistribution/FinancialUpdate8609_UnitDistribution_Building9/AMI_31to40_BR_0" xmlDataType="string"/>
    </xmlCellPr>
  </singleXmlCell>
  <singleXmlCell id="2574" xr6:uid="{2431443E-B341-457D-ACF9-401BDBECCFDF}" r="J210" connectionId="1">
    <xmlCellPr id="1" xr6:uid="{00000000-0010-0000-9313-000001000000}" uniqueName="AMI_31to40_BR_1">
      <xmlPr mapId="1" xpath="/FinancialUpdate8609/FinancialUpdate8609_UnitDistribution/FinancialUpdate8609_UnitDistribution_Building9/AMI_31to40_BR_1" xmlDataType="string"/>
    </xmlCellPr>
  </singleXmlCell>
  <singleXmlCell id="2575" xr6:uid="{818073F8-6067-4EB7-953D-B826EC42B8FA}" r="K210" connectionId="1">
    <xmlCellPr id="1" xr6:uid="{00000000-0010-0000-9513-000001000000}" uniqueName="AMI_31to40_BR_2">
      <xmlPr mapId="1" xpath="/FinancialUpdate8609/FinancialUpdate8609_UnitDistribution/FinancialUpdate8609_UnitDistribution_Building9/AMI_31to40_BR_2" xmlDataType="string"/>
    </xmlCellPr>
  </singleXmlCell>
  <singleXmlCell id="2576" xr6:uid="{ED4008C3-20B6-46D4-9C35-E6A569D07720}" r="L210" connectionId="1">
    <xmlCellPr id="1" xr6:uid="{00000000-0010-0000-9713-000001000000}" uniqueName="AMI_31to40_BR_3">
      <xmlPr mapId="1" xpath="/FinancialUpdate8609/FinancialUpdate8609_UnitDistribution/FinancialUpdate8609_UnitDistribution_Building9/AMI_31to40_BR_3" xmlDataType="string"/>
    </xmlCellPr>
  </singleXmlCell>
  <singleXmlCell id="2577" xr6:uid="{EA40BFEA-C051-493B-BFCC-691C42DE6398}" r="M210" connectionId="1">
    <xmlCellPr id="1" xr6:uid="{00000000-0010-0000-9913-000001000000}" uniqueName="AMI_31to40_BR_4">
      <xmlPr mapId="1" xpath="/FinancialUpdate8609/FinancialUpdate8609_UnitDistribution/FinancialUpdate8609_UnitDistribution_Building9/AMI_31to40_BR_4" xmlDataType="string"/>
    </xmlCellPr>
  </singleXmlCell>
  <singleXmlCell id="2578" xr6:uid="{8E13E4F2-148A-45E3-9B4F-DBD955181976}" r="N210" connectionId="1">
    <xmlCellPr id="1" xr6:uid="{00000000-0010-0000-9B13-000001000000}" uniqueName="AMI_41to50_BR_0">
      <xmlPr mapId="1" xpath="/FinancialUpdate8609/FinancialUpdate8609_UnitDistribution/FinancialUpdate8609_UnitDistribution_Building9/AMI_41to50_BR_0" xmlDataType="string"/>
    </xmlCellPr>
  </singleXmlCell>
  <singleXmlCell id="2579" xr6:uid="{6E7E51CC-3F1F-4C6D-AD30-AB32D283F36E}" r="O210" connectionId="1">
    <xmlCellPr id="1" xr6:uid="{00000000-0010-0000-9D13-000001000000}" uniqueName="AMI_41to50_BR_1">
      <xmlPr mapId="1" xpath="/FinancialUpdate8609/FinancialUpdate8609_UnitDistribution/FinancialUpdate8609_UnitDistribution_Building9/AMI_41to50_BR_1" xmlDataType="string"/>
    </xmlCellPr>
  </singleXmlCell>
  <singleXmlCell id="2580" xr6:uid="{7ADBF809-4466-41D8-B00C-F5551FEBF2FA}" r="P210" connectionId="1">
    <xmlCellPr id="1" xr6:uid="{00000000-0010-0000-9F13-000001000000}" uniqueName="AMI_41to50_BR_2">
      <xmlPr mapId="1" xpath="/FinancialUpdate8609/FinancialUpdate8609_UnitDistribution/FinancialUpdate8609_UnitDistribution_Building9/AMI_41to50_BR_2" xmlDataType="string"/>
    </xmlCellPr>
  </singleXmlCell>
  <singleXmlCell id="2581" xr6:uid="{AB5F582D-0496-40EB-BE3E-A94DB408CAF5}" r="Q210" connectionId="1">
    <xmlCellPr id="1" xr6:uid="{00000000-0010-0000-A113-000001000000}" uniqueName="AMI_41to50_BR_3">
      <xmlPr mapId="1" xpath="/FinancialUpdate8609/FinancialUpdate8609_UnitDistribution/FinancialUpdate8609_UnitDistribution_Building9/AMI_41to50_BR_3" xmlDataType="string"/>
    </xmlCellPr>
  </singleXmlCell>
  <singleXmlCell id="2582" xr6:uid="{7784139D-9B7C-41ED-9B0C-1339B52E169E}" r="R210" connectionId="1">
    <xmlCellPr id="1" xr6:uid="{00000000-0010-0000-A313-000001000000}" uniqueName="AMI_41to50_BR_4">
      <xmlPr mapId="1" xpath="/FinancialUpdate8609/FinancialUpdate8609_UnitDistribution/FinancialUpdate8609_UnitDistribution_Building9/AMI_41to50_BR_4" xmlDataType="string"/>
    </xmlCellPr>
  </singleXmlCell>
  <singleXmlCell id="2583" xr6:uid="{AD0778DA-D150-41A0-93DB-0F6F239F609D}" r="S210" connectionId="1">
    <xmlCellPr id="1" xr6:uid="{00000000-0010-0000-A513-000001000000}" uniqueName="AMI_51to60_BR_0">
      <xmlPr mapId="1" xpath="/FinancialUpdate8609/FinancialUpdate8609_UnitDistribution/FinancialUpdate8609_UnitDistribution_Building9/AMI_51to60_BR_0" xmlDataType="string"/>
    </xmlCellPr>
  </singleXmlCell>
  <singleXmlCell id="2584" xr6:uid="{438ACC74-3263-4E44-B172-AB912521046C}" r="T210" connectionId="1">
    <xmlCellPr id="1" xr6:uid="{00000000-0010-0000-A713-000001000000}" uniqueName="AMI_51to60_BR_1">
      <xmlPr mapId="1" xpath="/FinancialUpdate8609/FinancialUpdate8609_UnitDistribution/FinancialUpdate8609_UnitDistribution_Building9/AMI_51to60_BR_1" xmlDataType="string"/>
    </xmlCellPr>
  </singleXmlCell>
  <singleXmlCell id="2585" xr6:uid="{F8EDCBD7-DAB1-4C1C-96F4-FF27F2876997}" r="U210" connectionId="1">
    <xmlCellPr id="1" xr6:uid="{00000000-0010-0000-A913-000001000000}" uniqueName="AMI_51to60_BR_2">
      <xmlPr mapId="1" xpath="/FinancialUpdate8609/FinancialUpdate8609_UnitDistribution/FinancialUpdate8609_UnitDistribution_Building9/AMI_51to60_BR_2" xmlDataType="string"/>
    </xmlCellPr>
  </singleXmlCell>
  <singleXmlCell id="2586" xr6:uid="{9F90FD7F-E515-4BAA-AB77-F0E57C3C2D82}" r="V210" connectionId="1">
    <xmlCellPr id="1" xr6:uid="{00000000-0010-0000-AB13-000001000000}" uniqueName="AMI_51to60_BR_3">
      <xmlPr mapId="1" xpath="/FinancialUpdate8609/FinancialUpdate8609_UnitDistribution/FinancialUpdate8609_UnitDistribution_Building9/AMI_51to60_BR_3" xmlDataType="string"/>
    </xmlCellPr>
  </singleXmlCell>
  <singleXmlCell id="2587" xr6:uid="{D785D946-2831-4E6E-B3D4-496E5F865727}" r="W210" connectionId="1">
    <xmlCellPr id="1" xr6:uid="{00000000-0010-0000-AD13-000001000000}" uniqueName="AMI_51to60_BR_4">
      <xmlPr mapId="1" xpath="/FinancialUpdate8609/FinancialUpdate8609_UnitDistribution/FinancialUpdate8609_UnitDistribution_Building9/AMI_51to60_BR_4" xmlDataType="string"/>
    </xmlCellPr>
  </singleXmlCell>
  <singleXmlCell id="2588" xr6:uid="{5DEE7482-607E-4C34-9F6E-27A5CD023EB0}" r="X210" connectionId="1">
    <xmlCellPr id="1" xr6:uid="{00000000-0010-0000-AF13-000001000000}" uniqueName="Greater_Than_60_AMI_BR_0">
      <xmlPr mapId="1" xpath="/FinancialUpdate8609/FinancialUpdate8609_UnitDistribution/FinancialUpdate8609_UnitDistribution_Building9/Greater_Than_60_AMI_BR_0" xmlDataType="string"/>
    </xmlCellPr>
  </singleXmlCell>
  <singleXmlCell id="2589" xr6:uid="{26BCFCBA-7D34-4FBB-86F9-68543E1B2C7C}" r="Y210" connectionId="1">
    <xmlCellPr id="1" xr6:uid="{00000000-0010-0000-B113-000001000000}" uniqueName="Greater_Than_60_AMI_BR_1">
      <xmlPr mapId="1" xpath="/FinancialUpdate8609/FinancialUpdate8609_UnitDistribution/FinancialUpdate8609_UnitDistribution_Building9/Greater_Than_60_AMI_BR_1" xmlDataType="string"/>
    </xmlCellPr>
  </singleXmlCell>
  <singleXmlCell id="2590" xr6:uid="{F6DA0EAB-AA75-45AB-BDA3-480CB6C6C6B0}" r="Z210" connectionId="1">
    <xmlCellPr id="1" xr6:uid="{00000000-0010-0000-B313-000001000000}" uniqueName="Greater_Than_60_AMI_BR_2">
      <xmlPr mapId="1" xpath="/FinancialUpdate8609/FinancialUpdate8609_UnitDistribution/FinancialUpdate8609_UnitDistribution_Building9/Greater_Than_60_AMI_BR_2" xmlDataType="string"/>
    </xmlCellPr>
  </singleXmlCell>
  <singleXmlCell id="2591" xr6:uid="{E7CCA4E8-8FBD-42F9-BF9B-3E390105AB21}" r="AA210" connectionId="1">
    <xmlCellPr id="1" xr6:uid="{00000000-0010-0000-B513-000001000000}" uniqueName="Greater_Than_60_AMI_BR_3">
      <xmlPr mapId="1" xpath="/FinancialUpdate8609/FinancialUpdate8609_UnitDistribution/FinancialUpdate8609_UnitDistribution_Building9/Greater_Than_60_AMI_BR_3" xmlDataType="string"/>
    </xmlCellPr>
  </singleXmlCell>
  <singleXmlCell id="2592" xr6:uid="{7E7D3A94-2D27-49C5-8314-10E3C60870D2}" r="AB210" connectionId="1">
    <xmlCellPr id="1" xr6:uid="{00000000-0010-0000-B713-000001000000}" uniqueName="Greater_Than_60_AMI_BR_4">
      <xmlPr mapId="1" xpath="/FinancialUpdate8609/FinancialUpdate8609_UnitDistribution/FinancialUpdate8609_UnitDistribution_Building9/Greater_Than_60_AMI_BR_4" xmlDataType="string"/>
    </xmlCellPr>
  </singleXmlCell>
  <singleXmlCell id="2593" xr6:uid="{23D50026-069D-4E03-B8EE-841C13AA1109}" r="AH211" connectionId="1">
    <xmlCellPr id="1" xr6:uid="{00000000-0010-0000-B913-000001000000}" uniqueName="ApplicationNumber">
      <xmlPr mapId="1" xpath="/FinancialUpdate8609/FinancialUpdate8609_UnitDistribution/FinancialUpdate8609_UnitDistribution_Building10/ApplicationNumber" xmlDataType="string"/>
    </xmlCellPr>
  </singleXmlCell>
  <singleXmlCell id="2594" xr6:uid="{108C113A-EFC8-40E6-8E7E-5CAE11F0C36D}" r="AJ211" connectionId="1">
    <xmlCellPr id="1" xr6:uid="{00000000-0010-0000-BB13-000001000000}" uniqueName="BIN">
      <xmlPr mapId="1" xpath="/FinancialUpdate8609/FinancialUpdate8609_UnitDistribution/FinancialUpdate8609_UnitDistribution_Building10/BIN" xmlDataType="string"/>
    </xmlCellPr>
  </singleXmlCell>
  <singleXmlCell id="2595" xr6:uid="{FAEFFBD9-9CC2-47BB-90CA-41959E2A87E7}" r="AC211" connectionId="1">
    <xmlCellPr id="1" xr6:uid="{00000000-0010-0000-BD13-000001000000}" uniqueName="Super_Unit">
      <xmlPr mapId="1" xpath="/FinancialUpdate8609/FinancialUpdate8609_UnitDistribution/FinancialUpdate8609_UnitDistribution_Building10/Super_Unit" xmlDataType="string"/>
    </xmlCellPr>
  </singleXmlCell>
  <singleXmlCell id="2596" xr6:uid="{0ECC86AB-A2C8-4A5A-8655-E0AE8DE300C7}" r="D211" connectionId="1">
    <xmlCellPr id="1" xr6:uid="{00000000-0010-0000-BF13-000001000000}" uniqueName="AMI_30_or_Less_BR_0">
      <xmlPr mapId="1" xpath="/FinancialUpdate8609/FinancialUpdate8609_UnitDistribution/FinancialUpdate8609_UnitDistribution_Building10/AMI_30_or_Less_BR_0" xmlDataType="string"/>
    </xmlCellPr>
  </singleXmlCell>
  <singleXmlCell id="2597" xr6:uid="{3660BD47-AE28-4D85-81F7-E6915E731DA1}" r="E211" connectionId="1">
    <xmlCellPr id="1" xr6:uid="{00000000-0010-0000-C113-000001000000}" uniqueName="AMI_30_or_Less_BR_1">
      <xmlPr mapId="1" xpath="/FinancialUpdate8609/FinancialUpdate8609_UnitDistribution/FinancialUpdate8609_UnitDistribution_Building10/AMI_30_or_Less_BR_1" xmlDataType="string"/>
    </xmlCellPr>
  </singleXmlCell>
  <singleXmlCell id="2598" xr6:uid="{4EB428DF-07DD-400D-BD87-12C6A84181D0}" r="F211" connectionId="1">
    <xmlCellPr id="1" xr6:uid="{00000000-0010-0000-C313-000001000000}" uniqueName="AMI_30_or_Less_BR_2">
      <xmlPr mapId="1" xpath="/FinancialUpdate8609/FinancialUpdate8609_UnitDistribution/FinancialUpdate8609_UnitDistribution_Building10/AMI_30_or_Less_BR_2" xmlDataType="string"/>
    </xmlCellPr>
  </singleXmlCell>
  <singleXmlCell id="2599" xr6:uid="{3D15404C-4553-4820-B7B8-852531A60099}" r="G211" connectionId="1">
    <xmlCellPr id="1" xr6:uid="{00000000-0010-0000-C513-000001000000}" uniqueName="AMI_30_or_Less_BR_3">
      <xmlPr mapId="1" xpath="/FinancialUpdate8609/FinancialUpdate8609_UnitDistribution/FinancialUpdate8609_UnitDistribution_Building10/AMI_30_or_Less_BR_3" xmlDataType="string"/>
    </xmlCellPr>
  </singleXmlCell>
  <singleXmlCell id="2600" xr6:uid="{7A01470E-E39D-4587-B60A-D4EA8FABA183}" r="H211" connectionId="1">
    <xmlCellPr id="1" xr6:uid="{00000000-0010-0000-C713-000001000000}" uniqueName="AMI_30_or_Less_BR_4">
      <xmlPr mapId="1" xpath="/FinancialUpdate8609/FinancialUpdate8609_UnitDistribution/FinancialUpdate8609_UnitDistribution_Building10/AMI_30_or_Less_BR_4" xmlDataType="string"/>
    </xmlCellPr>
  </singleXmlCell>
  <singleXmlCell id="2601" xr6:uid="{B3441BF9-F522-4B7C-B206-BE44145A8FA1}" r="I211" connectionId="1">
    <xmlCellPr id="1" xr6:uid="{00000000-0010-0000-C913-000001000000}" uniqueName="AMI_31to40_BR_0">
      <xmlPr mapId="1" xpath="/FinancialUpdate8609/FinancialUpdate8609_UnitDistribution/FinancialUpdate8609_UnitDistribution_Building10/AMI_31to40_BR_0" xmlDataType="string"/>
    </xmlCellPr>
  </singleXmlCell>
  <singleXmlCell id="2602" xr6:uid="{5E62406B-9F2D-47C4-9210-A7620D0B67AE}" r="J211" connectionId="1">
    <xmlCellPr id="1" xr6:uid="{00000000-0010-0000-CB13-000001000000}" uniqueName="AMI_31to40_BR_1">
      <xmlPr mapId="1" xpath="/FinancialUpdate8609/FinancialUpdate8609_UnitDistribution/FinancialUpdate8609_UnitDistribution_Building10/AMI_31to40_BR_1" xmlDataType="string"/>
    </xmlCellPr>
  </singleXmlCell>
  <singleXmlCell id="2603" xr6:uid="{E67999EC-E381-490A-9C8D-52FD9BC8AB58}" r="K211" connectionId="1">
    <xmlCellPr id="1" xr6:uid="{00000000-0010-0000-CD13-000001000000}" uniqueName="AMI_31to40_BR_2">
      <xmlPr mapId="1" xpath="/FinancialUpdate8609/FinancialUpdate8609_UnitDistribution/FinancialUpdate8609_UnitDistribution_Building10/AMI_31to40_BR_2" xmlDataType="string"/>
    </xmlCellPr>
  </singleXmlCell>
  <singleXmlCell id="2604" xr6:uid="{B5DEBD1B-2FD6-4C64-8F06-CA3E329C0FF3}" r="L211" connectionId="1">
    <xmlCellPr id="1" xr6:uid="{00000000-0010-0000-CF13-000001000000}" uniqueName="AMI_31to40_BR_3">
      <xmlPr mapId="1" xpath="/FinancialUpdate8609/FinancialUpdate8609_UnitDistribution/FinancialUpdate8609_UnitDistribution_Building10/AMI_31to40_BR_3" xmlDataType="string"/>
    </xmlCellPr>
  </singleXmlCell>
  <singleXmlCell id="2605" xr6:uid="{C97BA757-702C-421E-9115-603F9B6E0E69}" r="M211" connectionId="1">
    <xmlCellPr id="1" xr6:uid="{00000000-0010-0000-D113-000001000000}" uniqueName="AMI_31to40_BR_4">
      <xmlPr mapId="1" xpath="/FinancialUpdate8609/FinancialUpdate8609_UnitDistribution/FinancialUpdate8609_UnitDistribution_Building10/AMI_31to40_BR_4" xmlDataType="string"/>
    </xmlCellPr>
  </singleXmlCell>
  <singleXmlCell id="2606" xr6:uid="{ACDCC109-77D8-4650-9797-7407982613B1}" r="N211" connectionId="1">
    <xmlCellPr id="1" xr6:uid="{00000000-0010-0000-D313-000001000000}" uniqueName="AMI_41to50_BR_0">
      <xmlPr mapId="1" xpath="/FinancialUpdate8609/FinancialUpdate8609_UnitDistribution/FinancialUpdate8609_UnitDistribution_Building10/AMI_41to50_BR_0" xmlDataType="string"/>
    </xmlCellPr>
  </singleXmlCell>
  <singleXmlCell id="2607" xr6:uid="{3AE43DFE-6E18-48A3-8EE2-F290EC49C7B0}" r="O211" connectionId="1">
    <xmlCellPr id="1" xr6:uid="{00000000-0010-0000-D513-000001000000}" uniqueName="AMI_41to50_BR_1">
      <xmlPr mapId="1" xpath="/FinancialUpdate8609/FinancialUpdate8609_UnitDistribution/FinancialUpdate8609_UnitDistribution_Building10/AMI_41to50_BR_1" xmlDataType="string"/>
    </xmlCellPr>
  </singleXmlCell>
  <singleXmlCell id="2608" xr6:uid="{4E448BAD-3E75-40A7-B5EF-50B9CE518E1C}" r="P211" connectionId="1">
    <xmlCellPr id="1" xr6:uid="{00000000-0010-0000-D713-000001000000}" uniqueName="AMI_41to50_BR_2">
      <xmlPr mapId="1" xpath="/FinancialUpdate8609/FinancialUpdate8609_UnitDistribution/FinancialUpdate8609_UnitDistribution_Building10/AMI_41to50_BR_2" xmlDataType="string"/>
    </xmlCellPr>
  </singleXmlCell>
  <singleXmlCell id="2609" xr6:uid="{151D4469-7363-42DF-AD3D-28862FFE2BFA}" r="Q211" connectionId="1">
    <xmlCellPr id="1" xr6:uid="{00000000-0010-0000-D913-000001000000}" uniqueName="AMI_41to50_BR_3">
      <xmlPr mapId="1" xpath="/FinancialUpdate8609/FinancialUpdate8609_UnitDistribution/FinancialUpdate8609_UnitDistribution_Building10/AMI_41to50_BR_3" xmlDataType="string"/>
    </xmlCellPr>
  </singleXmlCell>
  <singleXmlCell id="2610" xr6:uid="{A1512695-F35D-4536-A9CC-53A77DD9F556}" r="R211" connectionId="1">
    <xmlCellPr id="1" xr6:uid="{00000000-0010-0000-DB13-000001000000}" uniqueName="AMI_41to50_BR_4">
      <xmlPr mapId="1" xpath="/FinancialUpdate8609/FinancialUpdate8609_UnitDistribution/FinancialUpdate8609_UnitDistribution_Building10/AMI_41to50_BR_4" xmlDataType="string"/>
    </xmlCellPr>
  </singleXmlCell>
  <singleXmlCell id="2611" xr6:uid="{C8C8299D-5226-46DD-81C9-4372951D24A6}" r="S211" connectionId="1">
    <xmlCellPr id="1" xr6:uid="{00000000-0010-0000-DD13-000001000000}" uniqueName="AMI_51to60_BR_0">
      <xmlPr mapId="1" xpath="/FinancialUpdate8609/FinancialUpdate8609_UnitDistribution/FinancialUpdate8609_UnitDistribution_Building10/AMI_51to60_BR_0" xmlDataType="string"/>
    </xmlCellPr>
  </singleXmlCell>
  <singleXmlCell id="2612" xr6:uid="{18CBD377-041F-40E4-84E5-B60B5B29CC25}" r="T211" connectionId="1">
    <xmlCellPr id="1" xr6:uid="{00000000-0010-0000-DF13-000001000000}" uniqueName="AMI_51to60_BR_1">
      <xmlPr mapId="1" xpath="/FinancialUpdate8609/FinancialUpdate8609_UnitDistribution/FinancialUpdate8609_UnitDistribution_Building10/AMI_51to60_BR_1" xmlDataType="string"/>
    </xmlCellPr>
  </singleXmlCell>
  <singleXmlCell id="2613" xr6:uid="{4813AB42-C376-43BF-AA54-BBE880A2263A}" r="U211" connectionId="1">
    <xmlCellPr id="1" xr6:uid="{00000000-0010-0000-E113-000001000000}" uniqueName="AMI_51to60_BR_2">
      <xmlPr mapId="1" xpath="/FinancialUpdate8609/FinancialUpdate8609_UnitDistribution/FinancialUpdate8609_UnitDistribution_Building10/AMI_51to60_BR_2" xmlDataType="string"/>
    </xmlCellPr>
  </singleXmlCell>
  <singleXmlCell id="2614" xr6:uid="{6B489CE2-0D93-4848-ACDD-4894DA4E8F75}" r="V211" connectionId="1">
    <xmlCellPr id="1" xr6:uid="{00000000-0010-0000-E313-000001000000}" uniqueName="AMI_51to60_BR_3">
      <xmlPr mapId="1" xpath="/FinancialUpdate8609/FinancialUpdate8609_UnitDistribution/FinancialUpdate8609_UnitDistribution_Building10/AMI_51to60_BR_3" xmlDataType="string"/>
    </xmlCellPr>
  </singleXmlCell>
  <singleXmlCell id="2615" xr6:uid="{70D5788D-7B54-4F36-AE75-2D5B70914B39}" r="W211" connectionId="1">
    <xmlCellPr id="1" xr6:uid="{00000000-0010-0000-E513-000001000000}" uniqueName="AMI_51to60_BR_4">
      <xmlPr mapId="1" xpath="/FinancialUpdate8609/FinancialUpdate8609_UnitDistribution/FinancialUpdate8609_UnitDistribution_Building10/AMI_51to60_BR_4" xmlDataType="string"/>
    </xmlCellPr>
  </singleXmlCell>
  <singleXmlCell id="2616" xr6:uid="{C846308F-98E6-4FC9-A9CF-EBDAB75D9A57}" r="X211" connectionId="1">
    <xmlCellPr id="1" xr6:uid="{00000000-0010-0000-E713-000001000000}" uniqueName="Greater_Than_60_AMI_BR_0">
      <xmlPr mapId="1" xpath="/FinancialUpdate8609/FinancialUpdate8609_UnitDistribution/FinancialUpdate8609_UnitDistribution_Building10/Greater_Than_60_AMI_BR_0" xmlDataType="string"/>
    </xmlCellPr>
  </singleXmlCell>
  <singleXmlCell id="2617" xr6:uid="{E4176BA9-C856-4F02-86D3-2514A93B9CF4}" r="Y211" connectionId="1">
    <xmlCellPr id="1" xr6:uid="{00000000-0010-0000-E913-000001000000}" uniqueName="Greater_Than_60_AMI_BR_1">
      <xmlPr mapId="1" xpath="/FinancialUpdate8609/FinancialUpdate8609_UnitDistribution/FinancialUpdate8609_UnitDistribution_Building10/Greater_Than_60_AMI_BR_1" xmlDataType="string"/>
    </xmlCellPr>
  </singleXmlCell>
  <singleXmlCell id="2618" xr6:uid="{26B90667-7BF4-4DA4-B4B7-E068F872D9F3}" r="Z211" connectionId="1">
    <xmlCellPr id="1" xr6:uid="{00000000-0010-0000-EB13-000001000000}" uniqueName="Greater_Than_60_AMI_BR_2">
      <xmlPr mapId="1" xpath="/FinancialUpdate8609/FinancialUpdate8609_UnitDistribution/FinancialUpdate8609_UnitDistribution_Building10/Greater_Than_60_AMI_BR_2" xmlDataType="string"/>
    </xmlCellPr>
  </singleXmlCell>
  <singleXmlCell id="2619" xr6:uid="{6183F5E8-19FB-4F1E-9B69-350A76E84000}" r="AA211" connectionId="1">
    <xmlCellPr id="1" xr6:uid="{00000000-0010-0000-ED13-000001000000}" uniqueName="Greater_Than_60_AMI_BR_3">
      <xmlPr mapId="1" xpath="/FinancialUpdate8609/FinancialUpdate8609_UnitDistribution/FinancialUpdate8609_UnitDistribution_Building10/Greater_Than_60_AMI_BR_3" xmlDataType="string"/>
    </xmlCellPr>
  </singleXmlCell>
  <singleXmlCell id="2620" xr6:uid="{C59BF253-FCF7-4499-9314-C3BDC06F53E1}" r="AB211" connectionId="1">
    <xmlCellPr id="1" xr6:uid="{00000000-0010-0000-EF13-000001000000}" uniqueName="Greater_Than_60_AMI_BR_4">
      <xmlPr mapId="1" xpath="/FinancialUpdate8609/FinancialUpdate8609_UnitDistribution/FinancialUpdate8609_UnitDistribution_Building10/Greater_Than_60_AMI_BR_4" xmlDataType="string"/>
    </xmlCellPr>
  </singleXmlCell>
  <singleXmlCell id="2621" xr6:uid="{0D374A21-BB17-417E-9CC4-3A24DD4CA6C1}" r="AY1" connectionId="1">
    <xmlCellPr id="1" xr6:uid="{00000000-0010-0000-F113-000001000000}" uniqueName="ApplicationNumber">
      <xmlPr mapId="1" xpath="/FinancialUpdate8609/FinancialUpdate8609_DevelopmentBudget/FinancialUpdate8609_Dev_Budget_Building11/FinancialUpdate8609_Dev_Budget_Building11_Total_Costs/ApplicationNumber" xmlDataType="string"/>
    </xmlCellPr>
  </singleXmlCell>
  <singleXmlCell id="2622" xr6:uid="{4D733104-17AE-48ED-B08E-7D6FBB77B2A5}" r="AY2" connectionId="1">
    <xmlCellPr id="1" xr6:uid="{00000000-0010-0000-F313-000001000000}" uniqueName="BIN">
      <xmlPr mapId="1" xpath="/FinancialUpdate8609/FinancialUpdate8609_DevelopmentBudget/FinancialUpdate8609_Dev_Budget_Building11/FinancialUpdate8609_Dev_Budget_Building11_Total_Costs/BIN" xmlDataType="string"/>
    </xmlCellPr>
  </singleXmlCell>
  <singleXmlCell id="2623" xr6:uid="{B6AD5B9D-D43C-4FFF-AB9B-CA70C8BC2E44}" r="AX7" connectionId="1">
    <xmlCellPr id="1" xr6:uid="{00000000-0010-0000-F513-000001000000}" uniqueName="Land_Acquisition">
      <xmlPr mapId="1" xpath="/FinancialUpdate8609/FinancialUpdate8609_DevelopmentBudget/FinancialUpdate8609_Dev_Budget_Building11/FinancialUpdate8609_Dev_Budget_Building11_Total_Costs/Land_Acquisition" xmlDataType="string"/>
    </xmlCellPr>
  </singleXmlCell>
  <singleXmlCell id="2624" xr6:uid="{4C821C3E-614D-48D5-9696-7B304D292977}" r="AX8" connectionId="1">
    <xmlCellPr id="1" xr6:uid="{00000000-0010-0000-F713-000001000000}" uniqueName="Building_Acquisition">
      <xmlPr mapId="1" xpath="/FinancialUpdate8609/FinancialUpdate8609_DevelopmentBudget/FinancialUpdate8609_Dev_Budget_Building11/FinancialUpdate8609_Dev_Budget_Building11_Total_Costs/Building_Acquisition" xmlDataType="string"/>
    </xmlCellPr>
  </singleXmlCell>
  <singleXmlCell id="2625" xr6:uid="{EFFA6C54-AF99-46CF-ACFE-A4970C10E4F9}" r="AX9" connectionId="1">
    <xmlCellPr id="1" xr6:uid="{00000000-0010-0000-F913-000001000000}" uniqueName="Contractor_Price">
      <xmlPr mapId="1" xpath="/FinancialUpdate8609/FinancialUpdate8609_DevelopmentBudget/FinancialUpdate8609_Dev_Budget_Building11/FinancialUpdate8609_Dev_Budget_Building11_Total_Costs/Contractor_Price" xmlDataType="string"/>
    </xmlCellPr>
  </singleXmlCell>
  <singleXmlCell id="2626" xr6:uid="{2D4F8E2C-7AE3-4401-A68C-7B9E03425229}" r="AX10" connectionId="1">
    <xmlCellPr id="1" xr6:uid="{00000000-0010-0000-FB13-000001000000}" uniqueName="Furnishings">
      <xmlPr mapId="1" xpath="/FinancialUpdate8609/FinancialUpdate8609_DevelopmentBudget/FinancialUpdate8609_Dev_Budget_Building11/FinancialUpdate8609_Dev_Budget_Building11_Total_Costs/Furnishings" xmlDataType="string"/>
    </xmlCellPr>
  </singleXmlCell>
  <singleXmlCell id="2627" xr6:uid="{A846168A-742B-4688-81AD-BBF571818A21}" r="AX11" connectionId="1">
    <xmlCellPr id="1" xr6:uid="{00000000-0010-0000-FD13-000001000000}" uniqueName="Hard_Cost_Other_Description1">
      <xmlPr mapId="1" xpath="/FinancialUpdate8609/FinancialUpdate8609_DevelopmentBudget/FinancialUpdate8609_Dev_Budget_Building11/FinancialUpdate8609_Dev_Budget_Building11_Total_Costs/Hard_Cost_Other_Description1" xmlDataType="string"/>
    </xmlCellPr>
  </singleXmlCell>
  <singleXmlCell id="2628" xr6:uid="{A0301487-796F-427D-8F67-601CBD895A07}" r="AX14" connectionId="1">
    <xmlCellPr id="1" xr6:uid="{00000000-0010-0000-FF13-000001000000}" uniqueName="Architect">
      <xmlPr mapId="1" xpath="/FinancialUpdate8609/FinancialUpdate8609_DevelopmentBudget/FinancialUpdate8609_Dev_Budget_Building11/FinancialUpdate8609_Dev_Budget_Building11_Total_Costs/Architect" xmlDataType="string"/>
    </xmlCellPr>
  </singleXmlCell>
  <singleXmlCell id="2629" xr6:uid="{6C87A4EA-12A8-4216-A4DC-007E9B9E2D78}" r="AX15" connectionId="1">
    <xmlCellPr id="1" xr6:uid="{00000000-0010-0000-0114-000001000000}" uniqueName="Owners_Legal">
      <xmlPr mapId="1" xpath="/FinancialUpdate8609/FinancialUpdate8609_DevelopmentBudget/FinancialUpdate8609_Dev_Budget_Building11/FinancialUpdate8609_Dev_Budget_Building11_Total_Costs/Owners_Legal" xmlDataType="string"/>
    </xmlCellPr>
  </singleXmlCell>
  <singleXmlCell id="2630" xr6:uid="{397DC9F9-B777-441A-88C7-FBF09BF30299}" r="AX16" connectionId="1">
    <xmlCellPr id="1" xr6:uid="{00000000-0010-0000-0314-000001000000}" uniqueName="Development_Consultant">
      <xmlPr mapId="1" xpath="/FinancialUpdate8609/FinancialUpdate8609_DevelopmentBudget/FinancialUpdate8609_Dev_Budget_Building11/FinancialUpdate8609_Dev_Budget_Building11_Total_Costs/Development_Consultant" xmlDataType="string"/>
    </xmlCellPr>
  </singleXmlCell>
  <singleXmlCell id="2631" xr6:uid="{8B3D0EA6-BBC7-4D85-BEC7-C6F94606B2EB}" r="AX17" connectionId="1">
    <xmlCellPr id="1" xr6:uid="{00000000-0010-0000-0514-000001000000}" uniqueName="J51_421a_421b_Filing_Fees">
      <xmlPr mapId="1" xpath="/FinancialUpdate8609/FinancialUpdate8609_DevelopmentBudget/FinancialUpdate8609_Dev_Budget_Building11/FinancialUpdate8609_Dev_Budget_Building11_Total_Costs/J51_421a_421b_Filing_Fees" xmlDataType="string"/>
    </xmlCellPr>
  </singleXmlCell>
  <singleXmlCell id="2632" xr6:uid="{F1BE9F4F-A962-4F17-B3C5-07A71F091580}" r="AX18" connectionId="1">
    <xmlCellPr id="1" xr6:uid="{00000000-0010-0000-0714-000001000000}" uniqueName="Construction_Interest">
      <xmlPr mapId="1" xpath="/FinancialUpdate8609/FinancialUpdate8609_DevelopmentBudget/FinancialUpdate8609_Dev_Budget_Building11/FinancialUpdate8609_Dev_Budget_Building11_Total_Costs/Construction_Interest" xmlDataType="string"/>
    </xmlCellPr>
  </singleXmlCell>
  <singleXmlCell id="2633" xr6:uid="{52BC5558-7566-41F4-9046-0EE203C7072A}" r="AX19" connectionId="1">
    <xmlCellPr id="1" xr6:uid="{00000000-0010-0000-0914-000001000000}" uniqueName="Real_Estate_Taxes">
      <xmlPr mapId="1" xpath="/FinancialUpdate8609/FinancialUpdate8609_DevelopmentBudget/FinancialUpdate8609_Dev_Budget_Building11/FinancialUpdate8609_Dev_Budget_Building11_Total_Costs/Real_Estate_Taxes" xmlDataType="string"/>
    </xmlCellPr>
  </singleXmlCell>
  <singleXmlCell id="2634" xr6:uid="{64FDAFE3-16F3-49E2-994B-A727CD691E21}" r="AX20" connectionId="1">
    <xmlCellPr id="1" xr6:uid="{00000000-0010-0000-0B14-000001000000}" uniqueName="Water_Sewer">
      <xmlPr mapId="1" xpath="/FinancialUpdate8609/FinancialUpdate8609_DevelopmentBudget/FinancialUpdate8609_Dev_Budget_Building11/FinancialUpdate8609_Dev_Budget_Building11_Total_Costs/Water_Sewer" xmlDataType="string"/>
    </xmlCellPr>
  </singleXmlCell>
  <singleXmlCell id="2635" xr6:uid="{8EA418E1-C2DF-4716-B810-6AB16A55A332}" r="AX21" connectionId="1">
    <xmlCellPr id="1" xr6:uid="{00000000-0010-0000-0D14-000001000000}" uniqueName="Title_Insurance">
      <xmlPr mapId="1" xpath="/FinancialUpdate8609/FinancialUpdate8609_DevelopmentBudget/FinancialUpdate8609_Dev_Budget_Building11/FinancialUpdate8609_Dev_Budget_Building11_Total_Costs/Title_Insurance" xmlDataType="string"/>
    </xmlCellPr>
  </singleXmlCell>
  <singleXmlCell id="2636" xr6:uid="{113B8245-06FA-468B-BE9B-FC2ED93FAAAC}" r="AX22" connectionId="1">
    <xmlCellPr id="1" xr6:uid="{00000000-0010-0000-0F14-000001000000}" uniqueName="Constr_Insurance">
      <xmlPr mapId="1" xpath="/FinancialUpdate8609/FinancialUpdate8609_DevelopmentBudget/FinancialUpdate8609_Dev_Budget_Building11/FinancialUpdate8609_Dev_Budget_Building11_Total_Costs/Constr_Insurance" xmlDataType="string"/>
    </xmlCellPr>
  </singleXmlCell>
  <singleXmlCell id="2637" xr6:uid="{876C5DC4-5557-4E30-9F37-9AABA1946F9A}" r="AX23" connectionId="1">
    <xmlCellPr id="1" xr6:uid="{00000000-0010-0000-1114-000001000000}" uniqueName="License_Agreement_Insurance">
      <xmlPr mapId="1" xpath="/FinancialUpdate8609/FinancialUpdate8609_DevelopmentBudget/FinancialUpdate8609_Dev_Budget_Building11/FinancialUpdate8609_Dev_Budget_Building11_Total_Costs/License_Agreement_Insurance" xmlDataType="string"/>
    </xmlCellPr>
  </singleXmlCell>
  <singleXmlCell id="2638" xr6:uid="{FCED4975-64A1-49BB-8D46-B9720E203B85}" r="AX24" connectionId="1">
    <xmlCellPr id="1" xr6:uid="{00000000-0010-0000-1314-000001000000}" uniqueName="Leasing_Marketing_Expense">
      <xmlPr mapId="1" xpath="/FinancialUpdate8609/FinancialUpdate8609_DevelopmentBudget/FinancialUpdate8609_Dev_Budget_Building11/FinancialUpdate8609_Dev_Budget_Building11_Total_Costs/Leasing_Marketing_Expense" xmlDataType="string"/>
    </xmlCellPr>
  </singleXmlCell>
  <singleXmlCell id="2639" xr6:uid="{3359D011-59DC-43EF-8F09-24468D9779D5}" r="AX25" connectionId="1">
    <xmlCellPr id="1" xr6:uid="{00000000-0010-0000-1514-000001000000}" uniqueName="Lease_Up_Period_Expense">
      <xmlPr mapId="1" xpath="/FinancialUpdate8609/FinancialUpdate8609_DevelopmentBudget/FinancialUpdate8609_Dev_Budget_Building11/FinancialUpdate8609_Dev_Budget_Building11_Total_Costs/Lease_Up_Period_Expense" xmlDataType="string"/>
    </xmlCellPr>
  </singleXmlCell>
  <singleXmlCell id="2640" xr6:uid="{DAC950B0-1225-4A8D-9A97-2EED2F67E82C}" r="AX26" connectionId="1">
    <xmlCellPr id="1" xr6:uid="{00000000-0010-0000-1714-000001000000}" uniqueName="Working_Capital">
      <xmlPr mapId="1" xpath="/FinancialUpdate8609/FinancialUpdate8609_DevelopmentBudget/FinancialUpdate8609_Dev_Budget_Building11/FinancialUpdate8609_Dev_Budget_Building11_Total_Costs/Working_Capital" xmlDataType="string"/>
    </xmlCellPr>
  </singleXmlCell>
  <singleXmlCell id="2641" xr6:uid="{D477471B-FF26-482B-93D3-19DB80884580}" r="AX27" connectionId="1">
    <xmlCellPr id="1" xr6:uid="{00000000-0010-0000-1914-000001000000}" uniqueName="Survey_Environmental_Reports">
      <xmlPr mapId="1" xpath="/FinancialUpdate8609/FinancialUpdate8609_DevelopmentBudget/FinancialUpdate8609_Dev_Budget_Building11/FinancialUpdate8609_Dev_Budget_Building11_Total_Costs/Survey_Environmental_Reports" xmlDataType="string"/>
    </xmlCellPr>
  </singleXmlCell>
  <singleXmlCell id="2642" xr6:uid="{E42D3C04-45ED-437D-A9CF-EB76CFCFA2A9}" r="AX28" connectionId="1">
    <xmlCellPr id="1" xr6:uid="{00000000-0010-0000-1B14-000001000000}" uniqueName="Loan_Commitment_Fees">
      <xmlPr mapId="1" xpath="/FinancialUpdate8609/FinancialUpdate8609_DevelopmentBudget/FinancialUpdate8609_Dev_Budget_Building11/FinancialUpdate8609_Dev_Budget_Building11_Total_Costs/Loan_Commitment_Fees" xmlDataType="string"/>
    </xmlCellPr>
  </singleXmlCell>
  <singleXmlCell id="2643" xr6:uid="{BBC86EA0-7422-45CB-ACCF-219597A66E2F}" r="AX29" connectionId="1">
    <xmlCellPr id="1" xr6:uid="{00000000-0010-0000-1D14-000001000000}" uniqueName="Relocation">
      <xmlPr mapId="1" xpath="/FinancialUpdate8609/FinancialUpdate8609_DevelopmentBudget/FinancialUpdate8609_Dev_Budget_Building11/FinancialUpdate8609_Dev_Budget_Building11_Total_Costs/Relocation" xmlDataType="string"/>
    </xmlCellPr>
  </singleXmlCell>
  <singleXmlCell id="2644" xr6:uid="{7A8C7CB2-16CA-4FC2-B1B2-AB8D29F59A96}" r="AX30" connectionId="1">
    <xmlCellPr id="1" xr6:uid="{00000000-0010-0000-1F14-000001000000}" uniqueName="NPHDFC_Administration_Fee">
      <xmlPr mapId="1" xpath="/FinancialUpdate8609/FinancialUpdate8609_DevelopmentBudget/FinancialUpdate8609_Dev_Budget_Building11/FinancialUpdate8609_Dev_Budget_Building11_Total_Costs/NPHDFC_Administration_Fee" xmlDataType="string"/>
    </xmlCellPr>
  </singleXmlCell>
  <singleXmlCell id="2645" xr6:uid="{B8241C2C-CF50-4641-8BE2-8AB8925A9B33}" r="AX31" connectionId="1">
    <xmlCellPr id="1" xr6:uid="{00000000-0010-0000-2114-000001000000}" uniqueName="Project_Supervision">
      <xmlPr mapId="1" xpath="/FinancialUpdate8609/FinancialUpdate8609_DevelopmentBudget/FinancialUpdate8609_Dev_Budget_Building11/FinancialUpdate8609_Dev_Budget_Building11_Total_Costs/Project_Supervision" xmlDataType="string"/>
    </xmlCellPr>
  </singleXmlCell>
  <singleXmlCell id="2646" xr6:uid="{C4F52459-E2C2-4106-966B-0EF814C1A0B1}" r="AX32" connectionId="1">
    <xmlCellPr id="1" xr6:uid="{00000000-0010-0000-2314-000001000000}" uniqueName="Tax_Credit_Allocation_Fee">
      <xmlPr mapId="1" xpath="/FinancialUpdate8609/FinancialUpdate8609_DevelopmentBudget/FinancialUpdate8609_Dev_Budget_Building11/FinancialUpdate8609_Dev_Budget_Building11_Total_Costs/Tax_Credit_Allocation_Fee" xmlDataType="string"/>
    </xmlCellPr>
  </singleXmlCell>
  <singleXmlCell id="2647" xr6:uid="{EB1D7EA1-0683-411A-AEE0-86D01F32D5EB}" r="AX33" connectionId="1">
    <xmlCellPr id="1" xr6:uid="{00000000-0010-0000-2514-000001000000}" uniqueName="Bond_Fees_Cost_of_Issuance_Fee">
      <xmlPr mapId="1" xpath="/FinancialUpdate8609/FinancialUpdate8609_DevelopmentBudget/FinancialUpdate8609_Dev_Budget_Building11/FinancialUpdate8609_Dev_Budget_Building11_Total_Costs/Bond_Fees_Cost_of_Issuance_Fee" xmlDataType="string"/>
    </xmlCellPr>
  </singleXmlCell>
  <singleXmlCell id="2648" xr6:uid="{F94368E5-B855-4AED-84CB-886DEEB82D89}" r="AX34" connectionId="1">
    <xmlCellPr id="1" xr6:uid="{00000000-0010-0000-2714-000001000000}" uniqueName="Letter_of_Credit_Fee">
      <xmlPr mapId="1" xpath="/FinancialUpdate8609/FinancialUpdate8609_DevelopmentBudget/FinancialUpdate8609_Dev_Budget_Building11/FinancialUpdate8609_Dev_Budget_Building11_Total_Costs/Letter_of_Credit_Fee" xmlDataType="string"/>
    </xmlCellPr>
  </singleXmlCell>
  <singleXmlCell id="2649" xr6:uid="{5A19C902-C25F-4B1C-A6EC-42415E768E29}" r="AX35" connectionId="1">
    <xmlCellPr id="1" xr6:uid="{00000000-0010-0000-2914-000001000000}" uniqueName="Interest_Rate_Cap">
      <xmlPr mapId="1" xpath="/FinancialUpdate8609/FinancialUpdate8609_DevelopmentBudget/FinancialUpdate8609_Dev_Budget_Building11/FinancialUpdate8609_Dev_Budget_Building11_Total_Costs/Interest_Rate_Cap" xmlDataType="string"/>
    </xmlCellPr>
  </singleXmlCell>
  <singleXmlCell id="2650" xr6:uid="{BF115833-5DE5-455F-8E88-DEBF7A07B66F}" r="AX36" connectionId="1">
    <xmlCellPr id="1" xr6:uid="{00000000-0010-0000-2B14-000001000000}" uniqueName="Bank_Engineering_Fee">
      <xmlPr mapId="1" xpath="/FinancialUpdate8609/FinancialUpdate8609_DevelopmentBudget/FinancialUpdate8609_Dev_Budget_Building11/FinancialUpdate8609_Dev_Budget_Building11_Total_Costs/Bank_Engineering_Fee" xmlDataType="string"/>
    </xmlCellPr>
  </singleXmlCell>
  <singleXmlCell id="2651" xr6:uid="{7CCED424-55D7-4430-8641-3C87E06CC38E}" r="AX37" connectionId="1">
    <xmlCellPr id="1" xr6:uid="{00000000-0010-0000-2D14-000001000000}" uniqueName="NYS_Transfer_Tax">
      <xmlPr mapId="1" xpath="/FinancialUpdate8609/FinancialUpdate8609_DevelopmentBudget/FinancialUpdate8609_Dev_Budget_Building11/FinancialUpdate8609_Dev_Budget_Building11_Total_Costs/NYS_Transfer_Tax" xmlDataType="string"/>
    </xmlCellPr>
  </singleXmlCell>
  <singleXmlCell id="2652" xr6:uid="{5E3BF1AC-0162-413D-B6F3-7D69B5D07048}" r="AX38" connectionId="1">
    <xmlCellPr id="1" xr6:uid="{00000000-0010-0000-2F14-000001000000}" uniqueName="Soft_Cost_Other_Description1">
      <xmlPr mapId="1" xpath="/FinancialUpdate8609/FinancialUpdate8609_DevelopmentBudget/FinancialUpdate8609_Dev_Budget_Building11/FinancialUpdate8609_Dev_Budget_Building11_Total_Costs/Soft_Cost_Other_Description1" xmlDataType="string"/>
    </xmlCellPr>
  </singleXmlCell>
  <singleXmlCell id="2653" xr6:uid="{392EFB89-13C5-41F4-916D-4B3DBDDDE354}" r="AX39" connectionId="1">
    <xmlCellPr id="1" xr6:uid="{00000000-0010-0000-3114-000001000000}" uniqueName="Soft_Cost_Other_Description2">
      <xmlPr mapId="1" xpath="/FinancialUpdate8609/FinancialUpdate8609_DevelopmentBudget/FinancialUpdate8609_Dev_Budget_Building11/FinancialUpdate8609_Dev_Budget_Building11_Total_Costs/Soft_Cost_Other_Description2" xmlDataType="string"/>
    </xmlCellPr>
  </singleXmlCell>
  <singleXmlCell id="2654" xr6:uid="{0BB4DA6D-2877-49DF-9D0E-FF90678D8BA8}" r="AX40" connectionId="1">
    <xmlCellPr id="1" xr6:uid="{00000000-0010-0000-3314-000001000000}" uniqueName="Soft_Cost_Other_Description3">
      <xmlPr mapId="1" xpath="/FinancialUpdate8609/FinancialUpdate8609_DevelopmentBudget/FinancialUpdate8609_Dev_Budget_Building11/FinancialUpdate8609_Dev_Budget_Building11_Total_Costs/Soft_Cost_Other_Description3" xmlDataType="string"/>
    </xmlCellPr>
  </singleXmlCell>
  <singleXmlCell id="2655" xr6:uid="{90BF6ED7-7D3D-4248-BEF7-556ED2DBC782}" r="AX41" connectionId="1">
    <xmlCellPr id="1" xr6:uid="{00000000-0010-0000-3514-000001000000}" uniqueName="Soft_Cost_Other_Description4">
      <xmlPr mapId="1" xpath="/FinancialUpdate8609/FinancialUpdate8609_DevelopmentBudget/FinancialUpdate8609_Dev_Budget_Building11/FinancialUpdate8609_Dev_Budget_Building11_Total_Costs/Soft_Cost_Other_Description4" xmlDataType="string"/>
    </xmlCellPr>
  </singleXmlCell>
  <singleXmlCell id="2656" xr6:uid="{65313399-FF20-4EEB-AC40-A515981C1451}" r="AX44" connectionId="1">
    <xmlCellPr id="1" xr6:uid="{00000000-0010-0000-3714-000001000000}" uniqueName="Developer_Financing_or_Equity">
      <xmlPr mapId="1" xpath="/FinancialUpdate8609/FinancialUpdate8609_DevelopmentBudget/FinancialUpdate8609_Dev_Budget_Building11/FinancialUpdate8609_Dev_Budget_Building11_Total_Costs/Developer_Financing_or_Equity" xmlDataType="string"/>
    </xmlCellPr>
  </singleXmlCell>
  <singleXmlCell id="2657" xr6:uid="{2C8F6CCB-F836-4023-A210-2A1DA284D7C7}" r="AX45" connectionId="1">
    <xmlCellPr id="1" xr6:uid="{00000000-0010-0000-3914-000001000000}" uniqueName="Deferred_Developer_Fee">
      <xmlPr mapId="1" xpath="/FinancialUpdate8609/FinancialUpdate8609_DevelopmentBudget/FinancialUpdate8609_Dev_Budget_Building11/FinancialUpdate8609_Dev_Budget_Building11_Total_Costs/Deferred_Developer_Fee" xmlDataType="string"/>
    </xmlCellPr>
  </singleXmlCell>
  <singleXmlCell id="2658" xr6:uid="{4E39E97F-A03E-4321-9FB3-964910762B21}" r="AX48" connectionId="1">
    <xmlCellPr id="1" xr6:uid="{00000000-0010-0000-3B14-000001000000}" uniqueName="Syndicator_Fee_and_Overhead">
      <xmlPr mapId="1" xpath="/FinancialUpdate8609/FinancialUpdate8609_DevelopmentBudget/FinancialUpdate8609_Dev_Budget_Building11/FinancialUpdate8609_Dev_Budget_Building11_Total_Costs/Syndicator_Fee_and_Overhead" xmlDataType="string"/>
    </xmlCellPr>
  </singleXmlCell>
  <singleXmlCell id="2659" xr6:uid="{92FBB616-0FB3-418D-AFD4-700919BFC113}" r="AX49" connectionId="1">
    <xmlCellPr id="1" xr6:uid="{00000000-0010-0000-3D14-000001000000}" uniqueName="LP_Upper_Tier_Reserves">
      <xmlPr mapId="1" xpath="/FinancialUpdate8609/FinancialUpdate8609_DevelopmentBudget/FinancialUpdate8609_Dev_Budget_Building11/FinancialUpdate8609_Dev_Budget_Building11_Total_Costs/LP_Upper_Tier_Reserves" xmlDataType="string"/>
    </xmlCellPr>
  </singleXmlCell>
  <singleXmlCell id="2660" xr6:uid="{DCDF9824-13B2-4762-A1E5-6D456C4D214A}" r="AX50" connectionId="1">
    <xmlCellPr id="1" xr6:uid="{00000000-0010-0000-3F14-000001000000}" uniqueName="Tax_Credit_Consultant">
      <xmlPr mapId="1" xpath="/FinancialUpdate8609/FinancialUpdate8609_DevelopmentBudget/FinancialUpdate8609_Dev_Budget_Building11/FinancialUpdate8609_Dev_Budget_Building11_Total_Costs/Tax_Credit_Consultant" xmlDataType="string"/>
    </xmlCellPr>
  </singleXmlCell>
  <singleXmlCell id="2661" xr6:uid="{19E94A21-2310-4620-99D3-343ED5175543}" r="AX51" connectionId="1">
    <xmlCellPr id="1" xr6:uid="{00000000-0010-0000-4114-000001000000}" uniqueName="Tax_Opinion">
      <xmlPr mapId="1" xpath="/FinancialUpdate8609/FinancialUpdate8609_DevelopmentBudget/FinancialUpdate8609_Dev_Budget_Building11/FinancialUpdate8609_Dev_Budget_Building11_Total_Costs/Tax_Opinion" xmlDataType="string"/>
    </xmlCellPr>
  </singleXmlCell>
  <singleXmlCell id="2662" xr6:uid="{F750B891-B2EE-4FFB-9A5D-7E0C05510864}" r="AX52" connectionId="1">
    <xmlCellPr id="1" xr6:uid="{00000000-0010-0000-4314-000001000000}" uniqueName="Accounting_Cost_Certification">
      <xmlPr mapId="1" xpath="/FinancialUpdate8609/FinancialUpdate8609_DevelopmentBudget/FinancialUpdate8609_Dev_Budget_Building11/FinancialUpdate8609_Dev_Budget_Building11_Total_Costs/Accounting_Cost_Certification" xmlDataType="string"/>
    </xmlCellPr>
  </singleXmlCell>
  <singleXmlCell id="2663" xr6:uid="{EAD523B5-E2DF-49F4-B9B3-09C01F175E44}" r="AX53" connectionId="1">
    <xmlCellPr id="1" xr6:uid="{00000000-0010-0000-4514-000001000000}" uniqueName="Partnership_Management_Fee">
      <xmlPr mapId="1" xpath="/FinancialUpdate8609/FinancialUpdate8609_DevelopmentBudget/FinancialUpdate8609_Dev_Budget_Building11/FinancialUpdate8609_Dev_Budget_Building11_Total_Costs/Partnership_Management_Fee" xmlDataType="string"/>
    </xmlCellPr>
  </singleXmlCell>
  <singleXmlCell id="2664" xr6:uid="{A444CC81-E889-4358-9155-3855BC7D6103}" r="AX54" connectionId="1">
    <xmlCellPr id="1" xr6:uid="{00000000-0010-0000-4714-000001000000}" uniqueName="Partnership_Publication">
      <xmlPr mapId="1" xpath="/FinancialUpdate8609/FinancialUpdate8609_DevelopmentBudget/FinancialUpdate8609_Dev_Budget_Building11/FinancialUpdate8609_Dev_Budget_Building11_Total_Costs/Partnership_Publication" xmlDataType="string"/>
    </xmlCellPr>
  </singleXmlCell>
  <singleXmlCell id="2665" xr6:uid="{822F75C5-076B-40BC-AE4D-D59D8F2BA17F}" r="AX55" connectionId="1">
    <xmlCellPr id="1" xr6:uid="{00000000-0010-0000-4914-000001000000}" uniqueName="Bridge_Loan_Fees_and_Interest">
      <xmlPr mapId="1" xpath="/FinancialUpdate8609/FinancialUpdate8609_DevelopmentBudget/FinancialUpdate8609_Dev_Budget_Building11/FinancialUpdate8609_Dev_Budget_Building11_Total_Costs/Bridge_Loan_Fees_and_Interest" xmlDataType="string"/>
    </xmlCellPr>
  </singleXmlCell>
  <singleXmlCell id="2666" xr6:uid="{84234F9E-7769-4295-9ECC-B4D423E94931}" r="AX56" connectionId="1">
    <xmlCellPr id="1" xr6:uid="{00000000-0010-0000-4B14-000001000000}" uniqueName="Partnership_Organization_Legal">
      <xmlPr mapId="1" xpath="/FinancialUpdate8609/FinancialUpdate8609_DevelopmentBudget/FinancialUpdate8609_Dev_Budget_Building11/FinancialUpdate8609_Dev_Budget_Building11_Total_Costs/Partnership_Organization_Legal" xmlDataType="string"/>
    </xmlCellPr>
  </singleXmlCell>
  <singleXmlCell id="2667" xr6:uid="{28A61C15-17D4-4E41-8E2F-2500B115B768}" r="AX57" connectionId="1">
    <xmlCellPr id="1" xr6:uid="{00000000-0010-0000-4D14-000001000000}" uniqueName="Syndication_Expense_Other_Description1">
      <xmlPr mapId="1" xpath="/FinancialUpdate8609/FinancialUpdate8609_DevelopmentBudget/FinancialUpdate8609_Dev_Budget_Building11/FinancialUpdate8609_Dev_Budget_Building11_Total_Costs/Syndication_Expense_Other_Description1" xmlDataType="string"/>
    </xmlCellPr>
  </singleXmlCell>
  <singleXmlCell id="2668" xr6:uid="{A9BB33CD-9E98-4F27-8821-EDA12189D9CD}" r="AX60" connectionId="1">
    <xmlCellPr id="1" xr6:uid="{00000000-0010-0000-4F14-000001000000}" uniqueName="Operating_Reserve">
      <xmlPr mapId="1" xpath="/FinancialUpdate8609/FinancialUpdate8609_DevelopmentBudget/FinancialUpdate8609_Dev_Budget_Building11/FinancialUpdate8609_Dev_Budget_Building11_Total_Costs/Operating_Reserve" xmlDataType="string"/>
    </xmlCellPr>
  </singleXmlCell>
  <singleXmlCell id="2669" xr6:uid="{18595CF1-AC7C-4853-8CBD-8B08C63B0092}" r="AX61" connectionId="1">
    <xmlCellPr id="1" xr6:uid="{00000000-0010-0000-5114-000001000000}" uniqueName="Social_Service_Reserves">
      <xmlPr mapId="1" xpath="/FinancialUpdate8609/FinancialUpdate8609_DevelopmentBudget/FinancialUpdate8609_Dev_Budget_Building11/FinancialUpdate8609_Dev_Budget_Building11_Total_Costs/Social_Service_Reserves" xmlDataType="string"/>
    </xmlCellPr>
  </singleXmlCell>
  <singleXmlCell id="2670" xr6:uid="{10399D04-4D48-4858-9CA0-BE53A82D41B5}" r="AX62" connectionId="1">
    <xmlCellPr id="1" xr6:uid="{00000000-0010-0000-5314-000001000000}" uniqueName="Reserve_Other_Description1">
      <xmlPr mapId="1" xpath="/FinancialUpdate8609/FinancialUpdate8609_DevelopmentBudget/FinancialUpdate8609_Dev_Budget_Building11/FinancialUpdate8609_Dev_Budget_Building11_Total_Costs/Reserve_Other_Description1" xmlDataType="string"/>
    </xmlCellPr>
  </singleXmlCell>
  <singleXmlCell id="2671" xr6:uid="{487F1FA2-87DA-47D1-AD85-2260058FEF1A}" r="AZ1" connectionId="1">
    <xmlCellPr id="1" xr6:uid="{00000000-0010-0000-5514-000001000000}" uniqueName="ApplicationNumber">
      <xmlPr mapId="1" xpath="/FinancialUpdate8609/FinancialUpdate8609_DevelopmentBudget/FinancialUpdate8609_Dev_Budget_Building11/FinancialUpdate8609_Dev_Budget_Building11_Acquisition_Basis/ApplicationNumber" xmlDataType="string"/>
    </xmlCellPr>
  </singleXmlCell>
  <singleXmlCell id="2672" xr6:uid="{5416BC85-A4E5-4852-8785-0594B363C068}" r="AZ2" connectionId="1">
    <xmlCellPr id="1" xr6:uid="{00000000-0010-0000-5714-000001000000}" uniqueName="BIN">
      <xmlPr mapId="1" xpath="/FinancialUpdate8609/FinancialUpdate8609_DevelopmentBudget/FinancialUpdate8609_Dev_Budget_Building11/FinancialUpdate8609_Dev_Budget_Building11_Acquisition_Basis/BIN" xmlDataType="string"/>
    </xmlCellPr>
  </singleXmlCell>
  <singleXmlCell id="2673" xr6:uid="{5F660DA1-DA9B-46B8-844B-0636B414784B}" r="AY7" connectionId="1">
    <xmlCellPr id="1" xr6:uid="{00000000-0010-0000-5914-000001000000}" uniqueName="Land_Acquisition">
      <xmlPr mapId="1" xpath="/FinancialUpdate8609/FinancialUpdate8609_DevelopmentBudget/FinancialUpdate8609_Dev_Budget_Building11/FinancialUpdate8609_Dev_Budget_Building11_Acquisition_Basis/Land_Acquisition" xmlDataType="string"/>
    </xmlCellPr>
  </singleXmlCell>
  <singleXmlCell id="2674" xr6:uid="{80778E79-EA54-4BEF-AF9F-EDD974C2F7DD}" r="AY8" connectionId="1">
    <xmlCellPr id="1" xr6:uid="{00000000-0010-0000-5B14-000001000000}" uniqueName="Building_Acquisition">
      <xmlPr mapId="1" xpath="/FinancialUpdate8609/FinancialUpdate8609_DevelopmentBudget/FinancialUpdate8609_Dev_Budget_Building11/FinancialUpdate8609_Dev_Budget_Building11_Acquisition_Basis/Building_Acquisition" xmlDataType="string"/>
    </xmlCellPr>
  </singleXmlCell>
  <singleXmlCell id="2675" xr6:uid="{96907C88-8361-4FBE-9E4F-96D2B9164F85}" r="AY9" connectionId="1">
    <xmlCellPr id="1" xr6:uid="{00000000-0010-0000-5D14-000001000000}" uniqueName="Contractor_Price">
      <xmlPr mapId="1" xpath="/FinancialUpdate8609/FinancialUpdate8609_DevelopmentBudget/FinancialUpdate8609_Dev_Budget_Building11/FinancialUpdate8609_Dev_Budget_Building11_Acquisition_Basis/Contractor_Price" xmlDataType="string"/>
    </xmlCellPr>
  </singleXmlCell>
  <singleXmlCell id="2676" xr6:uid="{DCD859E3-9692-416B-ACF2-AF8976CF26EB}" r="AY10" connectionId="1">
    <xmlCellPr id="1" xr6:uid="{00000000-0010-0000-5F14-000001000000}" uniqueName="Furnishings">
      <xmlPr mapId="1" xpath="/FinancialUpdate8609/FinancialUpdate8609_DevelopmentBudget/FinancialUpdate8609_Dev_Budget_Building11/FinancialUpdate8609_Dev_Budget_Building11_Acquisition_Basis/Furnishings" xmlDataType="string"/>
    </xmlCellPr>
  </singleXmlCell>
  <singleXmlCell id="2677" xr6:uid="{452A9248-2CF6-4801-97FE-29CEFCBE62F3}" r="AY11" connectionId="1">
    <xmlCellPr id="1" xr6:uid="{00000000-0010-0000-6114-000001000000}" uniqueName="Hard_Cost_Other_Description1">
      <xmlPr mapId="1" xpath="/FinancialUpdate8609/FinancialUpdate8609_DevelopmentBudget/FinancialUpdate8609_Dev_Budget_Building11/FinancialUpdate8609_Dev_Budget_Building11_Acquisition_Basis/Hard_Cost_Other_Description1" xmlDataType="string"/>
    </xmlCellPr>
  </singleXmlCell>
  <singleXmlCell id="2678" xr6:uid="{2C1EBFD0-B6CE-4895-A6D9-0A9312E6A586}" r="AY14" connectionId="1">
    <xmlCellPr id="1" xr6:uid="{00000000-0010-0000-6314-000001000000}" uniqueName="Architect">
      <xmlPr mapId="1" xpath="/FinancialUpdate8609/FinancialUpdate8609_DevelopmentBudget/FinancialUpdate8609_Dev_Budget_Building11/FinancialUpdate8609_Dev_Budget_Building11_Acquisition_Basis/Architect" xmlDataType="string"/>
    </xmlCellPr>
  </singleXmlCell>
  <singleXmlCell id="2679" xr6:uid="{00F8DD34-B15C-4BF0-83A0-DDD8BD72D12E}" r="AY15" connectionId="1">
    <xmlCellPr id="1" xr6:uid="{00000000-0010-0000-6514-000001000000}" uniqueName="Owners_Legal">
      <xmlPr mapId="1" xpath="/FinancialUpdate8609/FinancialUpdate8609_DevelopmentBudget/FinancialUpdate8609_Dev_Budget_Building11/FinancialUpdate8609_Dev_Budget_Building11_Acquisition_Basis/Owners_Legal" xmlDataType="string"/>
    </xmlCellPr>
  </singleXmlCell>
  <singleXmlCell id="2680" xr6:uid="{D6B923AA-483F-4262-9870-18F861CD532C}" r="AY16" connectionId="1">
    <xmlCellPr id="1" xr6:uid="{00000000-0010-0000-6714-000001000000}" uniqueName="Development_Consultant">
      <xmlPr mapId="1" xpath="/FinancialUpdate8609/FinancialUpdate8609_DevelopmentBudget/FinancialUpdate8609_Dev_Budget_Building11/FinancialUpdate8609_Dev_Budget_Building11_Acquisition_Basis/Development_Consultant" xmlDataType="string"/>
    </xmlCellPr>
  </singleXmlCell>
  <singleXmlCell id="2681" xr6:uid="{66084A7E-C326-4ECF-A53D-A8FD9E00CE59}" r="AY17" connectionId="1">
    <xmlCellPr id="1" xr6:uid="{00000000-0010-0000-6914-000001000000}" uniqueName="J51_421a_421b_Filing_Fees">
      <xmlPr mapId="1" xpath="/FinancialUpdate8609/FinancialUpdate8609_DevelopmentBudget/FinancialUpdate8609_Dev_Budget_Building11/FinancialUpdate8609_Dev_Budget_Building11_Acquisition_Basis/J51_421a_421b_Filing_Fees" xmlDataType="string"/>
    </xmlCellPr>
  </singleXmlCell>
  <singleXmlCell id="2682" xr6:uid="{437C0B13-24F6-4A66-BAB1-BE13F7F09A73}" r="AY18" connectionId="1">
    <xmlCellPr id="1" xr6:uid="{00000000-0010-0000-6B14-000001000000}" uniqueName="Construction_Interest">
      <xmlPr mapId="1" xpath="/FinancialUpdate8609/FinancialUpdate8609_DevelopmentBudget/FinancialUpdate8609_Dev_Budget_Building11/FinancialUpdate8609_Dev_Budget_Building11_Acquisition_Basis/Construction_Interest" xmlDataType="string"/>
    </xmlCellPr>
  </singleXmlCell>
  <singleXmlCell id="2683" xr6:uid="{559827C9-B72E-4D26-AE47-8A3F3FC1591F}" r="AY19" connectionId="1">
    <xmlCellPr id="1" xr6:uid="{00000000-0010-0000-6D14-000001000000}" uniqueName="Real_Estate_Taxes">
      <xmlPr mapId="1" xpath="/FinancialUpdate8609/FinancialUpdate8609_DevelopmentBudget/FinancialUpdate8609_Dev_Budget_Building11/FinancialUpdate8609_Dev_Budget_Building11_Acquisition_Basis/Real_Estate_Taxes" xmlDataType="string"/>
    </xmlCellPr>
  </singleXmlCell>
  <singleXmlCell id="2684" xr6:uid="{45490471-CA68-498A-A8C3-98811BFFC165}" r="AY20" connectionId="1">
    <xmlCellPr id="1" xr6:uid="{00000000-0010-0000-6F14-000001000000}" uniqueName="Water_Sewer">
      <xmlPr mapId="1" xpath="/FinancialUpdate8609/FinancialUpdate8609_DevelopmentBudget/FinancialUpdate8609_Dev_Budget_Building11/FinancialUpdate8609_Dev_Budget_Building11_Acquisition_Basis/Water_Sewer" xmlDataType="string"/>
    </xmlCellPr>
  </singleXmlCell>
  <singleXmlCell id="2685" xr6:uid="{F61CA639-1BA8-4D66-B81B-D7310F0F9117}" r="AY21" connectionId="1">
    <xmlCellPr id="1" xr6:uid="{00000000-0010-0000-7114-000001000000}" uniqueName="Title_Insurance">
      <xmlPr mapId="1" xpath="/FinancialUpdate8609/FinancialUpdate8609_DevelopmentBudget/FinancialUpdate8609_Dev_Budget_Building11/FinancialUpdate8609_Dev_Budget_Building11_Acquisition_Basis/Title_Insurance" xmlDataType="string"/>
    </xmlCellPr>
  </singleXmlCell>
  <singleXmlCell id="2686" xr6:uid="{07C4121B-716F-4A78-94D2-BA4D213DCB22}" r="AY22" connectionId="1">
    <xmlCellPr id="1" xr6:uid="{00000000-0010-0000-7314-000001000000}" uniqueName="Constr_Insurance">
      <xmlPr mapId="1" xpath="/FinancialUpdate8609/FinancialUpdate8609_DevelopmentBudget/FinancialUpdate8609_Dev_Budget_Building11/FinancialUpdate8609_Dev_Budget_Building11_Acquisition_Basis/Constr_Insurance" xmlDataType="string"/>
    </xmlCellPr>
  </singleXmlCell>
  <singleXmlCell id="2687" xr6:uid="{2555C67D-ACBD-475A-BA15-7546B3480779}" r="AY23" connectionId="1">
    <xmlCellPr id="1" xr6:uid="{00000000-0010-0000-7514-000001000000}" uniqueName="License_Agreement_Insurance">
      <xmlPr mapId="1" xpath="/FinancialUpdate8609/FinancialUpdate8609_DevelopmentBudget/FinancialUpdate8609_Dev_Budget_Building11/FinancialUpdate8609_Dev_Budget_Building11_Acquisition_Basis/License_Agreement_Insurance" xmlDataType="string"/>
    </xmlCellPr>
  </singleXmlCell>
  <singleXmlCell id="2688" xr6:uid="{E69C4DF1-3C9C-431F-A544-66A29711715F}" r="AY24" connectionId="1">
    <xmlCellPr id="1" xr6:uid="{00000000-0010-0000-7714-000001000000}" uniqueName="Leasing_Marketing_Expense">
      <xmlPr mapId="1" xpath="/FinancialUpdate8609/FinancialUpdate8609_DevelopmentBudget/FinancialUpdate8609_Dev_Budget_Building11/FinancialUpdate8609_Dev_Budget_Building11_Acquisition_Basis/Leasing_Marketing_Expense" xmlDataType="string"/>
    </xmlCellPr>
  </singleXmlCell>
  <singleXmlCell id="2689" xr6:uid="{BED3D3D9-A529-4122-83A1-B90F8F9B3927}" r="AY25" connectionId="1">
    <xmlCellPr id="1" xr6:uid="{00000000-0010-0000-7914-000001000000}" uniqueName="Lease_Up_Period_Expense">
      <xmlPr mapId="1" xpath="/FinancialUpdate8609/FinancialUpdate8609_DevelopmentBudget/FinancialUpdate8609_Dev_Budget_Building11/FinancialUpdate8609_Dev_Budget_Building11_Acquisition_Basis/Lease_Up_Period_Expense" xmlDataType="string"/>
    </xmlCellPr>
  </singleXmlCell>
  <singleXmlCell id="2690" xr6:uid="{4020D3DE-B081-40AB-BEC6-F67311E808EB}" r="AY26" connectionId="1">
    <xmlCellPr id="1" xr6:uid="{00000000-0010-0000-7B14-000001000000}" uniqueName="Working_Capital">
      <xmlPr mapId="1" xpath="/FinancialUpdate8609/FinancialUpdate8609_DevelopmentBudget/FinancialUpdate8609_Dev_Budget_Building11/FinancialUpdate8609_Dev_Budget_Building11_Acquisition_Basis/Working_Capital" xmlDataType="string"/>
    </xmlCellPr>
  </singleXmlCell>
  <singleXmlCell id="2691" xr6:uid="{CE64B303-93B2-4758-A9DB-B2B32A31CBB2}" r="AY27" connectionId="1">
    <xmlCellPr id="1" xr6:uid="{00000000-0010-0000-7D14-000001000000}" uniqueName="Survey_Environmental_Reports">
      <xmlPr mapId="1" xpath="/FinancialUpdate8609/FinancialUpdate8609_DevelopmentBudget/FinancialUpdate8609_Dev_Budget_Building11/FinancialUpdate8609_Dev_Budget_Building11_Acquisition_Basis/Survey_Environmental_Reports" xmlDataType="string"/>
    </xmlCellPr>
  </singleXmlCell>
  <singleXmlCell id="2692" xr6:uid="{9CB00ACA-5D8E-477A-8C4C-BB8393D42866}" r="AY28" connectionId="1">
    <xmlCellPr id="1" xr6:uid="{00000000-0010-0000-7F14-000001000000}" uniqueName="Loan_Commitment_Fees">
      <xmlPr mapId="1" xpath="/FinancialUpdate8609/FinancialUpdate8609_DevelopmentBudget/FinancialUpdate8609_Dev_Budget_Building11/FinancialUpdate8609_Dev_Budget_Building11_Acquisition_Basis/Loan_Commitment_Fees" xmlDataType="string"/>
    </xmlCellPr>
  </singleXmlCell>
  <singleXmlCell id="2693" xr6:uid="{5EDC8001-C157-4F29-B840-665F4D013C1D}" r="AY29" connectionId="1">
    <xmlCellPr id="1" xr6:uid="{00000000-0010-0000-8114-000001000000}" uniqueName="Relocation">
      <xmlPr mapId="1" xpath="/FinancialUpdate8609/FinancialUpdate8609_DevelopmentBudget/FinancialUpdate8609_Dev_Budget_Building11/FinancialUpdate8609_Dev_Budget_Building11_Acquisition_Basis/Relocation" xmlDataType="string"/>
    </xmlCellPr>
  </singleXmlCell>
  <singleXmlCell id="2694" xr6:uid="{83484B21-D3C0-4FAB-92FB-61D4B2322388}" r="AY30" connectionId="1">
    <xmlCellPr id="1" xr6:uid="{00000000-0010-0000-8314-000001000000}" uniqueName="NPHDFC_Administration_Fee">
      <xmlPr mapId="1" xpath="/FinancialUpdate8609/FinancialUpdate8609_DevelopmentBudget/FinancialUpdate8609_Dev_Budget_Building11/FinancialUpdate8609_Dev_Budget_Building11_Acquisition_Basis/NPHDFC_Administration_Fee" xmlDataType="string"/>
    </xmlCellPr>
  </singleXmlCell>
  <singleXmlCell id="2695" xr6:uid="{78DBD757-8E12-4A2F-8F5A-DCD26A6D94DE}" r="AY31" connectionId="1">
    <xmlCellPr id="1" xr6:uid="{00000000-0010-0000-8514-000001000000}" uniqueName="Project_Supervision">
      <xmlPr mapId="1" xpath="/FinancialUpdate8609/FinancialUpdate8609_DevelopmentBudget/FinancialUpdate8609_Dev_Budget_Building11/FinancialUpdate8609_Dev_Budget_Building11_Acquisition_Basis/Project_Supervision" xmlDataType="string"/>
    </xmlCellPr>
  </singleXmlCell>
  <singleXmlCell id="2696" xr6:uid="{5D6066F8-3E83-45A7-B8DE-466799592ED5}" r="AY32" connectionId="1">
    <xmlCellPr id="1" xr6:uid="{00000000-0010-0000-8714-000001000000}" uniqueName="Tax_Credit_Allocation_Fee">
      <xmlPr mapId="1" xpath="/FinancialUpdate8609/FinancialUpdate8609_DevelopmentBudget/FinancialUpdate8609_Dev_Budget_Building11/FinancialUpdate8609_Dev_Budget_Building11_Acquisition_Basis/Tax_Credit_Allocation_Fee" xmlDataType="string"/>
    </xmlCellPr>
  </singleXmlCell>
  <singleXmlCell id="2697" xr6:uid="{AF89347E-97C2-4CFE-8E6B-8111491339F3}" r="AY33" connectionId="1">
    <xmlCellPr id="1" xr6:uid="{00000000-0010-0000-8914-000001000000}" uniqueName="Bond_Fees_Cost_of_Issuance_Fee">
      <xmlPr mapId="1" xpath="/FinancialUpdate8609/FinancialUpdate8609_DevelopmentBudget/FinancialUpdate8609_Dev_Budget_Building11/FinancialUpdate8609_Dev_Budget_Building11_Acquisition_Basis/Bond_Fees_Cost_of_Issuance_Fee" xmlDataType="string"/>
    </xmlCellPr>
  </singleXmlCell>
  <singleXmlCell id="2698" xr6:uid="{6DBBD8F6-76FA-4D44-AFE5-FC4D8CA3C0C4}" r="AY34" connectionId="1">
    <xmlCellPr id="1" xr6:uid="{00000000-0010-0000-8B14-000001000000}" uniqueName="Letter_of_Credit_Fee">
      <xmlPr mapId="1" xpath="/FinancialUpdate8609/FinancialUpdate8609_DevelopmentBudget/FinancialUpdate8609_Dev_Budget_Building11/FinancialUpdate8609_Dev_Budget_Building11_Acquisition_Basis/Letter_of_Credit_Fee" xmlDataType="string"/>
    </xmlCellPr>
  </singleXmlCell>
  <singleXmlCell id="2699" xr6:uid="{899BEDA0-6526-4142-AE02-34E86354AB31}" r="AY35" connectionId="1">
    <xmlCellPr id="1" xr6:uid="{00000000-0010-0000-8D14-000001000000}" uniqueName="Interest_Rate_Cap">
      <xmlPr mapId="1" xpath="/FinancialUpdate8609/FinancialUpdate8609_DevelopmentBudget/FinancialUpdate8609_Dev_Budget_Building11/FinancialUpdate8609_Dev_Budget_Building11_Acquisition_Basis/Interest_Rate_Cap" xmlDataType="string"/>
    </xmlCellPr>
  </singleXmlCell>
  <singleXmlCell id="2700" xr6:uid="{27BA887D-F6C2-4422-803F-E038651F511A}" r="AY36" connectionId="1">
    <xmlCellPr id="1" xr6:uid="{00000000-0010-0000-8F14-000001000000}" uniqueName="Bank_Engineering_Fee">
      <xmlPr mapId="1" xpath="/FinancialUpdate8609/FinancialUpdate8609_DevelopmentBudget/FinancialUpdate8609_Dev_Budget_Building11/FinancialUpdate8609_Dev_Budget_Building11_Acquisition_Basis/Bank_Engineering_Fee" xmlDataType="string"/>
    </xmlCellPr>
  </singleXmlCell>
  <singleXmlCell id="2701" xr6:uid="{F5FFBAEC-6D2C-4070-BE74-B4B1BF200EE7}" r="AY37" connectionId="1">
    <xmlCellPr id="1" xr6:uid="{00000000-0010-0000-9114-000001000000}" uniqueName="NYS_Transfer_Tax">
      <xmlPr mapId="1" xpath="/FinancialUpdate8609/FinancialUpdate8609_DevelopmentBudget/FinancialUpdate8609_Dev_Budget_Building11/FinancialUpdate8609_Dev_Budget_Building11_Acquisition_Basis/NYS_Transfer_Tax" xmlDataType="string"/>
    </xmlCellPr>
  </singleXmlCell>
  <singleXmlCell id="2702" xr6:uid="{4247A2E2-57C0-4882-BD91-5977CEB71A23}" r="AY38" connectionId="1">
    <xmlCellPr id="1" xr6:uid="{00000000-0010-0000-9314-000001000000}" uniqueName="Soft_Cost_Other_Description1">
      <xmlPr mapId="1" xpath="/FinancialUpdate8609/FinancialUpdate8609_DevelopmentBudget/FinancialUpdate8609_Dev_Budget_Building11/FinancialUpdate8609_Dev_Budget_Building11_Acquisition_Basis/Soft_Cost_Other_Description1" xmlDataType="string"/>
    </xmlCellPr>
  </singleXmlCell>
  <singleXmlCell id="2703" xr6:uid="{D3263FEE-3727-4EC2-8A09-DC2A8618D122}" r="AY39" connectionId="1">
    <xmlCellPr id="1" xr6:uid="{00000000-0010-0000-9514-000001000000}" uniqueName="Soft_Cost_Other_Description2">
      <xmlPr mapId="1" xpath="/FinancialUpdate8609/FinancialUpdate8609_DevelopmentBudget/FinancialUpdate8609_Dev_Budget_Building11/FinancialUpdate8609_Dev_Budget_Building11_Acquisition_Basis/Soft_Cost_Other_Description2" xmlDataType="string"/>
    </xmlCellPr>
  </singleXmlCell>
  <singleXmlCell id="2704" xr6:uid="{E499E4DE-5E0B-488F-A663-4CA50A89E0ED}" r="AY40" connectionId="1">
    <xmlCellPr id="1" xr6:uid="{00000000-0010-0000-9714-000001000000}" uniqueName="Soft_Cost_Other_Description3">
      <xmlPr mapId="1" xpath="/FinancialUpdate8609/FinancialUpdate8609_DevelopmentBudget/FinancialUpdate8609_Dev_Budget_Building11/FinancialUpdate8609_Dev_Budget_Building11_Acquisition_Basis/Soft_Cost_Other_Description3" xmlDataType="string"/>
    </xmlCellPr>
  </singleXmlCell>
  <singleXmlCell id="2705" xr6:uid="{82049D8E-3360-43CB-BB78-F69A90D17C1A}" r="AY41" connectionId="1">
    <xmlCellPr id="1" xr6:uid="{00000000-0010-0000-9914-000001000000}" uniqueName="Soft_Cost_Other_Description4">
      <xmlPr mapId="1" xpath="/FinancialUpdate8609/FinancialUpdate8609_DevelopmentBudget/FinancialUpdate8609_Dev_Budget_Building11/FinancialUpdate8609_Dev_Budget_Building11_Acquisition_Basis/Soft_Cost_Other_Description4" xmlDataType="string"/>
    </xmlCellPr>
  </singleXmlCell>
  <singleXmlCell id="2706" xr6:uid="{436C6689-AC55-4119-B668-A60537FBD11B}" r="AY44" connectionId="1">
    <xmlCellPr id="1" xr6:uid="{00000000-0010-0000-9B14-000001000000}" uniqueName="Developer_Financing_or_Equity">
      <xmlPr mapId="1" xpath="/FinancialUpdate8609/FinancialUpdate8609_DevelopmentBudget/FinancialUpdate8609_Dev_Budget_Building11/FinancialUpdate8609_Dev_Budget_Building11_Acquisition_Basis/Developer_Financing_or_Equity" xmlDataType="string"/>
    </xmlCellPr>
  </singleXmlCell>
  <singleXmlCell id="2707" xr6:uid="{55E17ECA-38F4-4764-A456-E37729CB566C}" r="AY45" connectionId="1">
    <xmlCellPr id="1" xr6:uid="{00000000-0010-0000-9D14-000001000000}" uniqueName="Deferred_Developer_Fee">
      <xmlPr mapId="1" xpath="/FinancialUpdate8609/FinancialUpdate8609_DevelopmentBudget/FinancialUpdate8609_Dev_Budget_Building11/FinancialUpdate8609_Dev_Budget_Building11_Acquisition_Basis/Deferred_Developer_Fee" xmlDataType="string"/>
    </xmlCellPr>
  </singleXmlCell>
  <singleXmlCell id="2708" xr6:uid="{176C16FC-1DC9-4943-9C23-E2D18A35CF60}" r="AY48" connectionId="1">
    <xmlCellPr id="1" xr6:uid="{00000000-0010-0000-9F14-000001000000}" uniqueName="Syndicator_Fee_and_Overhead">
      <xmlPr mapId="1" xpath="/FinancialUpdate8609/FinancialUpdate8609_DevelopmentBudget/FinancialUpdate8609_Dev_Budget_Building11/FinancialUpdate8609_Dev_Budget_Building11_Acquisition_Basis/Syndicator_Fee_and_Overhead" xmlDataType="string"/>
    </xmlCellPr>
  </singleXmlCell>
  <singleXmlCell id="2709" xr6:uid="{ED419C29-E591-4318-A86B-B93A248D767A}" r="AY49" connectionId="1">
    <xmlCellPr id="1" xr6:uid="{00000000-0010-0000-A114-000001000000}" uniqueName="LP_Upper_Tier_Reserves">
      <xmlPr mapId="1" xpath="/FinancialUpdate8609/FinancialUpdate8609_DevelopmentBudget/FinancialUpdate8609_Dev_Budget_Building11/FinancialUpdate8609_Dev_Budget_Building11_Acquisition_Basis/LP_Upper_Tier_Reserves" xmlDataType="string"/>
    </xmlCellPr>
  </singleXmlCell>
  <singleXmlCell id="2710" xr6:uid="{035F85AC-CDA9-4FD1-85E1-BB56D7FA618A}" r="AY50" connectionId="1">
    <xmlCellPr id="1" xr6:uid="{00000000-0010-0000-A314-000001000000}" uniqueName="Tax_Credit_Consultant">
      <xmlPr mapId="1" xpath="/FinancialUpdate8609/FinancialUpdate8609_DevelopmentBudget/FinancialUpdate8609_Dev_Budget_Building11/FinancialUpdate8609_Dev_Budget_Building11_Acquisition_Basis/Tax_Credit_Consultant" xmlDataType="string"/>
    </xmlCellPr>
  </singleXmlCell>
  <singleXmlCell id="2711" xr6:uid="{91751621-C305-40FC-9EB7-5AEBFBDF737C}" r="AY51" connectionId="1">
    <xmlCellPr id="1" xr6:uid="{00000000-0010-0000-A514-000001000000}" uniqueName="Tax_Opinion">
      <xmlPr mapId="1" xpath="/FinancialUpdate8609/FinancialUpdate8609_DevelopmentBudget/FinancialUpdate8609_Dev_Budget_Building11/FinancialUpdate8609_Dev_Budget_Building11_Acquisition_Basis/Tax_Opinion" xmlDataType="string"/>
    </xmlCellPr>
  </singleXmlCell>
  <singleXmlCell id="2712" xr6:uid="{83AB1F4B-61CF-418B-A0E6-2BC1111385F7}" r="AY52" connectionId="1">
    <xmlCellPr id="1" xr6:uid="{00000000-0010-0000-A714-000001000000}" uniqueName="Accounting_Cost_Certification">
      <xmlPr mapId="1" xpath="/FinancialUpdate8609/FinancialUpdate8609_DevelopmentBudget/FinancialUpdate8609_Dev_Budget_Building11/FinancialUpdate8609_Dev_Budget_Building11_Acquisition_Basis/Accounting_Cost_Certification" xmlDataType="string"/>
    </xmlCellPr>
  </singleXmlCell>
  <singleXmlCell id="2713" xr6:uid="{8C7358BB-7B2C-411F-A51D-C86C2F10DAD4}" r="AY53" connectionId="1">
    <xmlCellPr id="1" xr6:uid="{00000000-0010-0000-A914-000001000000}" uniqueName="Partnership_Management_Fee">
      <xmlPr mapId="1" xpath="/FinancialUpdate8609/FinancialUpdate8609_DevelopmentBudget/FinancialUpdate8609_Dev_Budget_Building11/FinancialUpdate8609_Dev_Budget_Building11_Acquisition_Basis/Partnership_Management_Fee" xmlDataType="string"/>
    </xmlCellPr>
  </singleXmlCell>
  <singleXmlCell id="2714" xr6:uid="{A78BAB1C-41F4-4C42-91D1-A1CCE389DB4A}" r="AY54" connectionId="1">
    <xmlCellPr id="1" xr6:uid="{00000000-0010-0000-AB14-000001000000}" uniqueName="Partnership_Publication">
      <xmlPr mapId="1" xpath="/FinancialUpdate8609/FinancialUpdate8609_DevelopmentBudget/FinancialUpdate8609_Dev_Budget_Building11/FinancialUpdate8609_Dev_Budget_Building11_Acquisition_Basis/Partnership_Publication" xmlDataType="string"/>
    </xmlCellPr>
  </singleXmlCell>
  <singleXmlCell id="2715" xr6:uid="{09AC9AA3-3676-406D-B54D-85C854073DF1}" r="AY55" connectionId="1">
    <xmlCellPr id="1" xr6:uid="{00000000-0010-0000-AD14-000001000000}" uniqueName="Bridge_Loan_Fees_and_Interest">
      <xmlPr mapId="1" xpath="/FinancialUpdate8609/FinancialUpdate8609_DevelopmentBudget/FinancialUpdate8609_Dev_Budget_Building11/FinancialUpdate8609_Dev_Budget_Building11_Acquisition_Basis/Bridge_Loan_Fees_and_Interest" xmlDataType="string"/>
    </xmlCellPr>
  </singleXmlCell>
  <singleXmlCell id="2716" xr6:uid="{8FAEFD96-D7C1-4D0B-BBE4-E21DE066D163}" r="AY56" connectionId="1">
    <xmlCellPr id="1" xr6:uid="{00000000-0010-0000-AF14-000001000000}" uniqueName="Partnership_Organization_Legal">
      <xmlPr mapId="1" xpath="/FinancialUpdate8609/FinancialUpdate8609_DevelopmentBudget/FinancialUpdate8609_Dev_Budget_Building11/FinancialUpdate8609_Dev_Budget_Building11_Acquisition_Basis/Partnership_Organization_Legal" xmlDataType="string"/>
    </xmlCellPr>
  </singleXmlCell>
  <singleXmlCell id="2717" xr6:uid="{1280F511-2999-48BF-9DF8-59591CA40051}" r="AY57" connectionId="1">
    <xmlCellPr id="1" xr6:uid="{00000000-0010-0000-B114-000001000000}" uniqueName="Syndication_Expense_Other_Description1">
      <xmlPr mapId="1" xpath="/FinancialUpdate8609/FinancialUpdate8609_DevelopmentBudget/FinancialUpdate8609_Dev_Budget_Building11/FinancialUpdate8609_Dev_Budget_Building11_Acquisition_Basis/Syndication_Expense_Other_Description1" xmlDataType="string"/>
    </xmlCellPr>
  </singleXmlCell>
  <singleXmlCell id="2718" xr6:uid="{E1B161F9-4E51-488B-8A13-426202243E41}" r="AY60" connectionId="1">
    <xmlCellPr id="1" xr6:uid="{00000000-0010-0000-B314-000001000000}" uniqueName="Operating_Reserve">
      <xmlPr mapId="1" xpath="/FinancialUpdate8609/FinancialUpdate8609_DevelopmentBudget/FinancialUpdate8609_Dev_Budget_Building11/FinancialUpdate8609_Dev_Budget_Building11_Acquisition_Basis/Operating_Reserve" xmlDataType="string"/>
    </xmlCellPr>
  </singleXmlCell>
  <singleXmlCell id="2719" xr6:uid="{96291607-11BE-4655-8F25-DA816BB59B4B}" r="AY61" connectionId="1">
    <xmlCellPr id="1" xr6:uid="{00000000-0010-0000-B514-000001000000}" uniqueName="Social_Service_Reserves">
      <xmlPr mapId="1" xpath="/FinancialUpdate8609/FinancialUpdate8609_DevelopmentBudget/FinancialUpdate8609_Dev_Budget_Building11/FinancialUpdate8609_Dev_Budget_Building11_Acquisition_Basis/Social_Service_Reserves" xmlDataType="string"/>
    </xmlCellPr>
  </singleXmlCell>
  <singleXmlCell id="2720" xr6:uid="{15E30D4C-8276-47B7-87A9-6FD7B5D4086C}" r="AY62" connectionId="1">
    <xmlCellPr id="1" xr6:uid="{00000000-0010-0000-B714-000001000000}" uniqueName="Reserve_Other_Description1">
      <xmlPr mapId="1" xpath="/FinancialUpdate8609/FinancialUpdate8609_DevelopmentBudget/FinancialUpdate8609_Dev_Budget_Building11/FinancialUpdate8609_Dev_Budget_Building11_Acquisition_Basis/Reserve_Other_Description1" xmlDataType="string"/>
    </xmlCellPr>
  </singleXmlCell>
  <singleXmlCell id="2721" xr6:uid="{19370E26-1949-49AE-94BE-871262715966}" r="BA1" connectionId="1">
    <xmlCellPr id="1" xr6:uid="{00000000-0010-0000-B914-000001000000}" uniqueName="ApplicationNumber">
      <xmlPr mapId="1" xpath="/FinancialUpdate8609/FinancialUpdate8609_DevelopmentBudget/FinancialUpdate8609_Dev_Budget_Building11/FinancialUpdate8609_Dev_Budget_Building11_Rehab_Basis/ApplicationNumber" xmlDataType="string"/>
    </xmlCellPr>
  </singleXmlCell>
  <singleXmlCell id="2722" xr6:uid="{9011D076-AB74-4206-8188-6EF4B92877AC}" r="BA2" connectionId="1">
    <xmlCellPr id="1" xr6:uid="{00000000-0010-0000-BB14-000001000000}" uniqueName="BIN">
      <xmlPr mapId="1" xpath="/FinancialUpdate8609/FinancialUpdate8609_DevelopmentBudget/FinancialUpdate8609_Dev_Budget_Building11/FinancialUpdate8609_Dev_Budget_Building11_Rehab_Basis/BIN" xmlDataType="string"/>
    </xmlCellPr>
  </singleXmlCell>
  <singleXmlCell id="2723" xr6:uid="{B9B5E05F-D3D5-4E7A-A00A-F72936DC7DAB}" r="AZ7" connectionId="1">
    <xmlCellPr id="1" xr6:uid="{00000000-0010-0000-BD14-000001000000}" uniqueName="Land_Acquisition">
      <xmlPr mapId="1" xpath="/FinancialUpdate8609/FinancialUpdate8609_DevelopmentBudget/FinancialUpdate8609_Dev_Budget_Building11/FinancialUpdate8609_Dev_Budget_Building11_Rehab_Basis/Land_Acquisition" xmlDataType="string"/>
    </xmlCellPr>
  </singleXmlCell>
  <singleXmlCell id="2724" xr6:uid="{68020F50-72AF-4C83-95E5-F676AFAA2CC8}" r="AZ8" connectionId="1">
    <xmlCellPr id="1" xr6:uid="{00000000-0010-0000-BF14-000001000000}" uniqueName="Building_Acquisition">
      <xmlPr mapId="1" xpath="/FinancialUpdate8609/FinancialUpdate8609_DevelopmentBudget/FinancialUpdate8609_Dev_Budget_Building11/FinancialUpdate8609_Dev_Budget_Building11_Rehab_Basis/Building_Acquisition" xmlDataType="string"/>
    </xmlCellPr>
  </singleXmlCell>
  <singleXmlCell id="2725" xr6:uid="{D445DD22-906D-4C20-A922-8BD164EF7386}" r="AZ9" connectionId="1">
    <xmlCellPr id="1" xr6:uid="{00000000-0010-0000-C114-000001000000}" uniqueName="Contractor_Price">
      <xmlPr mapId="1" xpath="/FinancialUpdate8609/FinancialUpdate8609_DevelopmentBudget/FinancialUpdate8609_Dev_Budget_Building11/FinancialUpdate8609_Dev_Budget_Building11_Rehab_Basis/Contractor_Price" xmlDataType="string"/>
    </xmlCellPr>
  </singleXmlCell>
  <singleXmlCell id="2726" xr6:uid="{1FB81B82-97E0-4027-A2A1-85C243DAE53E}" r="AZ10" connectionId="1">
    <xmlCellPr id="1" xr6:uid="{00000000-0010-0000-C314-000001000000}" uniqueName="Furnishings">
      <xmlPr mapId="1" xpath="/FinancialUpdate8609/FinancialUpdate8609_DevelopmentBudget/FinancialUpdate8609_Dev_Budget_Building11/FinancialUpdate8609_Dev_Budget_Building11_Rehab_Basis/Furnishings" xmlDataType="string"/>
    </xmlCellPr>
  </singleXmlCell>
  <singleXmlCell id="2727" xr6:uid="{F9CD79AE-8D9C-4434-8EE2-34B750A9D8F4}" r="AZ11" connectionId="1">
    <xmlCellPr id="1" xr6:uid="{00000000-0010-0000-C514-000001000000}" uniqueName="Hard_Cost_Other_Description1">
      <xmlPr mapId="1" xpath="/FinancialUpdate8609/FinancialUpdate8609_DevelopmentBudget/FinancialUpdate8609_Dev_Budget_Building11/FinancialUpdate8609_Dev_Budget_Building11_Rehab_Basis/Hard_Cost_Other_Description1" xmlDataType="string"/>
    </xmlCellPr>
  </singleXmlCell>
  <singleXmlCell id="2728" xr6:uid="{BD4FD1C7-C444-49C6-BA1E-04817FB1102F}" r="AZ14" connectionId="1">
    <xmlCellPr id="1" xr6:uid="{00000000-0010-0000-C714-000001000000}" uniqueName="Architect">
      <xmlPr mapId="1" xpath="/FinancialUpdate8609/FinancialUpdate8609_DevelopmentBudget/FinancialUpdate8609_Dev_Budget_Building11/FinancialUpdate8609_Dev_Budget_Building11_Rehab_Basis/Architect" xmlDataType="string"/>
    </xmlCellPr>
  </singleXmlCell>
  <singleXmlCell id="2729" xr6:uid="{FC2F6754-61C2-4586-9D71-6449C97411FD}" r="AZ15" connectionId="1">
    <xmlCellPr id="1" xr6:uid="{00000000-0010-0000-C914-000001000000}" uniqueName="Owners_Legal">
      <xmlPr mapId="1" xpath="/FinancialUpdate8609/FinancialUpdate8609_DevelopmentBudget/FinancialUpdate8609_Dev_Budget_Building11/FinancialUpdate8609_Dev_Budget_Building11_Rehab_Basis/Owners_Legal" xmlDataType="string"/>
    </xmlCellPr>
  </singleXmlCell>
  <singleXmlCell id="2730" xr6:uid="{2F39237F-C9DC-49E4-B8EB-9FCA7163F30B}" r="AZ16" connectionId="1">
    <xmlCellPr id="1" xr6:uid="{00000000-0010-0000-CB14-000001000000}" uniqueName="Development_Consultant">
      <xmlPr mapId="1" xpath="/FinancialUpdate8609/FinancialUpdate8609_DevelopmentBudget/FinancialUpdate8609_Dev_Budget_Building11/FinancialUpdate8609_Dev_Budget_Building11_Rehab_Basis/Development_Consultant" xmlDataType="string"/>
    </xmlCellPr>
  </singleXmlCell>
  <singleXmlCell id="2731" xr6:uid="{5E8C304B-6701-4C90-BE49-10EF0B5A3D71}" r="AZ17" connectionId="1">
    <xmlCellPr id="1" xr6:uid="{00000000-0010-0000-CD14-000001000000}" uniqueName="J51_421a_421b_Filing_Fees">
      <xmlPr mapId="1" xpath="/FinancialUpdate8609/FinancialUpdate8609_DevelopmentBudget/FinancialUpdate8609_Dev_Budget_Building11/FinancialUpdate8609_Dev_Budget_Building11_Rehab_Basis/J51_421a_421b_Filing_Fees" xmlDataType="string"/>
    </xmlCellPr>
  </singleXmlCell>
  <singleXmlCell id="2732" xr6:uid="{36C90B7E-770C-4FCD-8EF7-3A3FA394953A}" r="AZ18" connectionId="1">
    <xmlCellPr id="1" xr6:uid="{00000000-0010-0000-CF14-000001000000}" uniqueName="Construction_Interest">
      <xmlPr mapId="1" xpath="/FinancialUpdate8609/FinancialUpdate8609_DevelopmentBudget/FinancialUpdate8609_Dev_Budget_Building11/FinancialUpdate8609_Dev_Budget_Building11_Rehab_Basis/Construction_Interest" xmlDataType="string"/>
    </xmlCellPr>
  </singleXmlCell>
  <singleXmlCell id="2733" xr6:uid="{CA11FCC4-FE7E-4EC4-A3AA-BFB67CB0CBE5}" r="AZ19" connectionId="1">
    <xmlCellPr id="1" xr6:uid="{00000000-0010-0000-D114-000001000000}" uniqueName="Real_Estate_Taxes">
      <xmlPr mapId="1" xpath="/FinancialUpdate8609/FinancialUpdate8609_DevelopmentBudget/FinancialUpdate8609_Dev_Budget_Building11/FinancialUpdate8609_Dev_Budget_Building11_Rehab_Basis/Real_Estate_Taxes" xmlDataType="string"/>
    </xmlCellPr>
  </singleXmlCell>
  <singleXmlCell id="2734" xr6:uid="{E3256F7C-53EA-4174-B15F-A84C839D9999}" r="AZ20" connectionId="1">
    <xmlCellPr id="1" xr6:uid="{00000000-0010-0000-D314-000001000000}" uniqueName="Water_Sewer">
      <xmlPr mapId="1" xpath="/FinancialUpdate8609/FinancialUpdate8609_DevelopmentBudget/FinancialUpdate8609_Dev_Budget_Building11/FinancialUpdate8609_Dev_Budget_Building11_Rehab_Basis/Water_Sewer" xmlDataType="string"/>
    </xmlCellPr>
  </singleXmlCell>
  <singleXmlCell id="2735" xr6:uid="{5B3E6DC1-1FFA-4469-A23C-97F29F3CC5D3}" r="AZ21" connectionId="1">
    <xmlCellPr id="1" xr6:uid="{00000000-0010-0000-D514-000001000000}" uniqueName="Title_Insurance">
      <xmlPr mapId="1" xpath="/FinancialUpdate8609/FinancialUpdate8609_DevelopmentBudget/FinancialUpdate8609_Dev_Budget_Building11/FinancialUpdate8609_Dev_Budget_Building11_Rehab_Basis/Title_Insurance" xmlDataType="string"/>
    </xmlCellPr>
  </singleXmlCell>
  <singleXmlCell id="2736" xr6:uid="{1C700790-84F2-4BFD-8839-FD9F67816B68}" r="AZ22" connectionId="1">
    <xmlCellPr id="1" xr6:uid="{00000000-0010-0000-D714-000001000000}" uniqueName="Constr_Insurance">
      <xmlPr mapId="1" xpath="/FinancialUpdate8609/FinancialUpdate8609_DevelopmentBudget/FinancialUpdate8609_Dev_Budget_Building11/FinancialUpdate8609_Dev_Budget_Building11_Rehab_Basis/Constr_Insurance" xmlDataType="string"/>
    </xmlCellPr>
  </singleXmlCell>
  <singleXmlCell id="2737" xr6:uid="{75C67F9C-DD65-4618-83A2-BC20A48290F7}" r="AZ23" connectionId="1">
    <xmlCellPr id="1" xr6:uid="{00000000-0010-0000-D914-000001000000}" uniqueName="License_Agreement_Insurance">
      <xmlPr mapId="1" xpath="/FinancialUpdate8609/FinancialUpdate8609_DevelopmentBudget/FinancialUpdate8609_Dev_Budget_Building11/FinancialUpdate8609_Dev_Budget_Building11_Rehab_Basis/License_Agreement_Insurance" xmlDataType="string"/>
    </xmlCellPr>
  </singleXmlCell>
  <singleXmlCell id="2738" xr6:uid="{218BB805-B95E-4E26-A003-031D0CAB33AF}" r="AZ24" connectionId="1">
    <xmlCellPr id="1" xr6:uid="{00000000-0010-0000-DB14-000001000000}" uniqueName="Leasing_Marketing_Expense">
      <xmlPr mapId="1" xpath="/FinancialUpdate8609/FinancialUpdate8609_DevelopmentBudget/FinancialUpdate8609_Dev_Budget_Building11/FinancialUpdate8609_Dev_Budget_Building11_Rehab_Basis/Leasing_Marketing_Expense" xmlDataType="string"/>
    </xmlCellPr>
  </singleXmlCell>
  <singleXmlCell id="2739" xr6:uid="{F7783FA0-6FAD-47FE-B0B3-DA6876189A4E}" r="AZ25" connectionId="1">
    <xmlCellPr id="1" xr6:uid="{00000000-0010-0000-DD14-000001000000}" uniqueName="Lease_Up_Period_Expense">
      <xmlPr mapId="1" xpath="/FinancialUpdate8609/FinancialUpdate8609_DevelopmentBudget/FinancialUpdate8609_Dev_Budget_Building11/FinancialUpdate8609_Dev_Budget_Building11_Rehab_Basis/Lease_Up_Period_Expense" xmlDataType="string"/>
    </xmlCellPr>
  </singleXmlCell>
  <singleXmlCell id="2740" xr6:uid="{F09687B8-8C76-4A1F-8DD8-64A113FB45B5}" r="AZ26" connectionId="1">
    <xmlCellPr id="1" xr6:uid="{00000000-0010-0000-DF14-000001000000}" uniqueName="Working_Capital">
      <xmlPr mapId="1" xpath="/FinancialUpdate8609/FinancialUpdate8609_DevelopmentBudget/FinancialUpdate8609_Dev_Budget_Building11/FinancialUpdate8609_Dev_Budget_Building11_Rehab_Basis/Working_Capital" xmlDataType="string"/>
    </xmlCellPr>
  </singleXmlCell>
  <singleXmlCell id="2741" xr6:uid="{7E29E559-6981-4935-9B4C-F6B783D24779}" r="AZ27" connectionId="1">
    <xmlCellPr id="1" xr6:uid="{00000000-0010-0000-E114-000001000000}" uniqueName="Survey_Environmental_Reports">
      <xmlPr mapId="1" xpath="/FinancialUpdate8609/FinancialUpdate8609_DevelopmentBudget/FinancialUpdate8609_Dev_Budget_Building11/FinancialUpdate8609_Dev_Budget_Building11_Rehab_Basis/Survey_Environmental_Reports" xmlDataType="string"/>
    </xmlCellPr>
  </singleXmlCell>
  <singleXmlCell id="2742" xr6:uid="{6F46C5F2-4BD3-4D35-9889-A961FE5C620E}" r="AZ28" connectionId="1">
    <xmlCellPr id="1" xr6:uid="{00000000-0010-0000-E314-000001000000}" uniqueName="Loan_Commitment_Fees">
      <xmlPr mapId="1" xpath="/FinancialUpdate8609/FinancialUpdate8609_DevelopmentBudget/FinancialUpdate8609_Dev_Budget_Building11/FinancialUpdate8609_Dev_Budget_Building11_Rehab_Basis/Loan_Commitment_Fees" xmlDataType="string"/>
    </xmlCellPr>
  </singleXmlCell>
  <singleXmlCell id="2743" xr6:uid="{A192E2D5-B90F-4D97-BEE4-6E2A80F5FA0D}" r="AZ29" connectionId="1">
    <xmlCellPr id="1" xr6:uid="{00000000-0010-0000-E514-000001000000}" uniqueName="Relocation">
      <xmlPr mapId="1" xpath="/FinancialUpdate8609/FinancialUpdate8609_DevelopmentBudget/FinancialUpdate8609_Dev_Budget_Building11/FinancialUpdate8609_Dev_Budget_Building11_Rehab_Basis/Relocation" xmlDataType="string"/>
    </xmlCellPr>
  </singleXmlCell>
  <singleXmlCell id="2744" xr6:uid="{05902B48-0B39-4E66-BF4A-D779BDEFD855}" r="AZ30" connectionId="1">
    <xmlCellPr id="1" xr6:uid="{00000000-0010-0000-E714-000001000000}" uniqueName="NPHDFC_Administration_Fee">
      <xmlPr mapId="1" xpath="/FinancialUpdate8609/FinancialUpdate8609_DevelopmentBudget/FinancialUpdate8609_Dev_Budget_Building11/FinancialUpdate8609_Dev_Budget_Building11_Rehab_Basis/NPHDFC_Administration_Fee" xmlDataType="string"/>
    </xmlCellPr>
  </singleXmlCell>
  <singleXmlCell id="2745" xr6:uid="{BAFD5022-5025-4E57-92D6-7036DCC11362}" r="AZ31" connectionId="1">
    <xmlCellPr id="1" xr6:uid="{00000000-0010-0000-E914-000001000000}" uniqueName="Project_Supervision">
      <xmlPr mapId="1" xpath="/FinancialUpdate8609/FinancialUpdate8609_DevelopmentBudget/FinancialUpdate8609_Dev_Budget_Building11/FinancialUpdate8609_Dev_Budget_Building11_Rehab_Basis/Project_Supervision" xmlDataType="string"/>
    </xmlCellPr>
  </singleXmlCell>
  <singleXmlCell id="2746" xr6:uid="{FC591F5A-1565-4725-8DA1-5574002702DD}" r="AZ32" connectionId="1">
    <xmlCellPr id="1" xr6:uid="{00000000-0010-0000-EB14-000001000000}" uniqueName="Tax_Credit_Allocation_Fee">
      <xmlPr mapId="1" xpath="/FinancialUpdate8609/FinancialUpdate8609_DevelopmentBudget/FinancialUpdate8609_Dev_Budget_Building11/FinancialUpdate8609_Dev_Budget_Building11_Rehab_Basis/Tax_Credit_Allocation_Fee" xmlDataType="string"/>
    </xmlCellPr>
  </singleXmlCell>
  <singleXmlCell id="2747" xr6:uid="{F7300B45-29F1-46AD-AF53-E6BD23838C8A}" r="AZ33" connectionId="1">
    <xmlCellPr id="1" xr6:uid="{00000000-0010-0000-ED14-000001000000}" uniqueName="Bond_Fees_Cost_of_Issuance_Fee">
      <xmlPr mapId="1" xpath="/FinancialUpdate8609/FinancialUpdate8609_DevelopmentBudget/FinancialUpdate8609_Dev_Budget_Building11/FinancialUpdate8609_Dev_Budget_Building11_Rehab_Basis/Bond_Fees_Cost_of_Issuance_Fee" xmlDataType="string"/>
    </xmlCellPr>
  </singleXmlCell>
  <singleXmlCell id="2748" xr6:uid="{0BE3BAC2-AFBB-4BFD-A567-0ADF366513C3}" r="AZ34" connectionId="1">
    <xmlCellPr id="1" xr6:uid="{00000000-0010-0000-EF14-000001000000}" uniqueName="Letter_of_Credit_Fee">
      <xmlPr mapId="1" xpath="/FinancialUpdate8609/FinancialUpdate8609_DevelopmentBudget/FinancialUpdate8609_Dev_Budget_Building11/FinancialUpdate8609_Dev_Budget_Building11_Rehab_Basis/Letter_of_Credit_Fee" xmlDataType="string"/>
    </xmlCellPr>
  </singleXmlCell>
  <singleXmlCell id="2749" xr6:uid="{B994DF14-7287-46A1-9523-C8C068E62661}" r="AZ35" connectionId="1">
    <xmlCellPr id="1" xr6:uid="{00000000-0010-0000-F114-000001000000}" uniqueName="Interest_Rate_Cap">
      <xmlPr mapId="1" xpath="/FinancialUpdate8609/FinancialUpdate8609_DevelopmentBudget/FinancialUpdate8609_Dev_Budget_Building11/FinancialUpdate8609_Dev_Budget_Building11_Rehab_Basis/Interest_Rate_Cap" xmlDataType="string"/>
    </xmlCellPr>
  </singleXmlCell>
  <singleXmlCell id="2750" xr6:uid="{FC8FB5EA-A1EB-4F86-9BE1-ABBFE1BD2F28}" r="AZ36" connectionId="1">
    <xmlCellPr id="1" xr6:uid="{00000000-0010-0000-F314-000001000000}" uniqueName="Bank_Engineering_Fee">
      <xmlPr mapId="1" xpath="/FinancialUpdate8609/FinancialUpdate8609_DevelopmentBudget/FinancialUpdate8609_Dev_Budget_Building11/FinancialUpdate8609_Dev_Budget_Building11_Rehab_Basis/Bank_Engineering_Fee" xmlDataType="string"/>
    </xmlCellPr>
  </singleXmlCell>
  <singleXmlCell id="2751" xr6:uid="{BD4AA104-4D8F-4982-8227-EF7D67FEDA11}" r="AZ37" connectionId="1">
    <xmlCellPr id="1" xr6:uid="{00000000-0010-0000-F514-000001000000}" uniqueName="NYS_Transfer_Tax">
      <xmlPr mapId="1" xpath="/FinancialUpdate8609/FinancialUpdate8609_DevelopmentBudget/FinancialUpdate8609_Dev_Budget_Building11/FinancialUpdate8609_Dev_Budget_Building11_Rehab_Basis/NYS_Transfer_Tax" xmlDataType="string"/>
    </xmlCellPr>
  </singleXmlCell>
  <singleXmlCell id="2752" xr6:uid="{FEDE0EB2-113D-4DB2-B34B-3EE53838FAE3}" r="AZ38" connectionId="1">
    <xmlCellPr id="1" xr6:uid="{00000000-0010-0000-F714-000001000000}" uniqueName="Soft_Cost_Other_Description1">
      <xmlPr mapId="1" xpath="/FinancialUpdate8609/FinancialUpdate8609_DevelopmentBudget/FinancialUpdate8609_Dev_Budget_Building11/FinancialUpdate8609_Dev_Budget_Building11_Rehab_Basis/Soft_Cost_Other_Description1" xmlDataType="string"/>
    </xmlCellPr>
  </singleXmlCell>
  <singleXmlCell id="2753" xr6:uid="{5C502FAA-C036-4A53-BAF0-0BFD442B1413}" r="AZ39" connectionId="1">
    <xmlCellPr id="1" xr6:uid="{00000000-0010-0000-F914-000001000000}" uniqueName="Soft_Cost_Other_Description2">
      <xmlPr mapId="1" xpath="/FinancialUpdate8609/FinancialUpdate8609_DevelopmentBudget/FinancialUpdate8609_Dev_Budget_Building11/FinancialUpdate8609_Dev_Budget_Building11_Rehab_Basis/Soft_Cost_Other_Description2" xmlDataType="string"/>
    </xmlCellPr>
  </singleXmlCell>
  <singleXmlCell id="2754" xr6:uid="{F922E3BA-6E0A-402B-AAA5-CFC958963E7A}" r="AZ40" connectionId="1">
    <xmlCellPr id="1" xr6:uid="{00000000-0010-0000-FB14-000001000000}" uniqueName="Soft_Cost_Other_Description3">
      <xmlPr mapId="1" xpath="/FinancialUpdate8609/FinancialUpdate8609_DevelopmentBudget/FinancialUpdate8609_Dev_Budget_Building11/FinancialUpdate8609_Dev_Budget_Building11_Rehab_Basis/Soft_Cost_Other_Description3" xmlDataType="string"/>
    </xmlCellPr>
  </singleXmlCell>
  <singleXmlCell id="2755" xr6:uid="{0A68CAB6-00FC-43AD-8EF7-0531B208B482}" r="AZ41" connectionId="1">
    <xmlCellPr id="1" xr6:uid="{00000000-0010-0000-FD14-000001000000}" uniqueName="Soft_Cost_Other_Description4">
      <xmlPr mapId="1" xpath="/FinancialUpdate8609/FinancialUpdate8609_DevelopmentBudget/FinancialUpdate8609_Dev_Budget_Building11/FinancialUpdate8609_Dev_Budget_Building11_Rehab_Basis/Soft_Cost_Other_Description4" xmlDataType="string"/>
    </xmlCellPr>
  </singleXmlCell>
  <singleXmlCell id="2756" xr6:uid="{2452E7A2-5595-4BE9-A5A4-7E503C80B70C}" r="AZ44" connectionId="1">
    <xmlCellPr id="1" xr6:uid="{00000000-0010-0000-FF14-000001000000}" uniqueName="Developer_Financing_or_Equity">
      <xmlPr mapId="1" xpath="/FinancialUpdate8609/FinancialUpdate8609_DevelopmentBudget/FinancialUpdate8609_Dev_Budget_Building11/FinancialUpdate8609_Dev_Budget_Building11_Rehab_Basis/Developer_Financing_or_Equity" xmlDataType="string"/>
    </xmlCellPr>
  </singleXmlCell>
  <singleXmlCell id="2757" xr6:uid="{DAACA199-A604-4DC4-B5B6-82A6107B01E5}" r="AZ45" connectionId="1">
    <xmlCellPr id="1" xr6:uid="{00000000-0010-0000-0115-000001000000}" uniqueName="Deferred_Developer_Fee">
      <xmlPr mapId="1" xpath="/FinancialUpdate8609/FinancialUpdate8609_DevelopmentBudget/FinancialUpdate8609_Dev_Budget_Building11/FinancialUpdate8609_Dev_Budget_Building11_Rehab_Basis/Deferred_Developer_Fee" xmlDataType="string"/>
    </xmlCellPr>
  </singleXmlCell>
  <singleXmlCell id="2758" xr6:uid="{238528D8-3636-49C2-95B9-AFC5C7E487D1}" r="AZ48" connectionId="1">
    <xmlCellPr id="1" xr6:uid="{00000000-0010-0000-0315-000001000000}" uniqueName="Syndicator_Fee_and_Overhead">
      <xmlPr mapId="1" xpath="/FinancialUpdate8609/FinancialUpdate8609_DevelopmentBudget/FinancialUpdate8609_Dev_Budget_Building11/FinancialUpdate8609_Dev_Budget_Building11_Rehab_Basis/Syndicator_Fee_and_Overhead" xmlDataType="string"/>
    </xmlCellPr>
  </singleXmlCell>
  <singleXmlCell id="2759" xr6:uid="{758C9972-6471-4F22-A6F9-E259BA648250}" r="AZ49" connectionId="1">
    <xmlCellPr id="1" xr6:uid="{00000000-0010-0000-0515-000001000000}" uniqueName="LP_Upper_Tier_Reserves">
      <xmlPr mapId="1" xpath="/FinancialUpdate8609/FinancialUpdate8609_DevelopmentBudget/FinancialUpdate8609_Dev_Budget_Building11/FinancialUpdate8609_Dev_Budget_Building11_Rehab_Basis/LP_Upper_Tier_Reserves" xmlDataType="string"/>
    </xmlCellPr>
  </singleXmlCell>
  <singleXmlCell id="2760" xr6:uid="{5249B2B0-348B-42C5-AB13-E73C1C38E7A0}" r="AZ50" connectionId="1">
    <xmlCellPr id="1" xr6:uid="{00000000-0010-0000-0715-000001000000}" uniqueName="Tax_Credit_Consultant">
      <xmlPr mapId="1" xpath="/FinancialUpdate8609/FinancialUpdate8609_DevelopmentBudget/FinancialUpdate8609_Dev_Budget_Building11/FinancialUpdate8609_Dev_Budget_Building11_Rehab_Basis/Tax_Credit_Consultant" xmlDataType="string"/>
    </xmlCellPr>
  </singleXmlCell>
  <singleXmlCell id="2761" xr6:uid="{80FE93E5-FA05-4DA9-8CA1-8285380687DA}" r="AZ51" connectionId="1">
    <xmlCellPr id="1" xr6:uid="{00000000-0010-0000-0915-000001000000}" uniqueName="Tax_Opinion">
      <xmlPr mapId="1" xpath="/FinancialUpdate8609/FinancialUpdate8609_DevelopmentBudget/FinancialUpdate8609_Dev_Budget_Building11/FinancialUpdate8609_Dev_Budget_Building11_Rehab_Basis/Tax_Opinion" xmlDataType="string"/>
    </xmlCellPr>
  </singleXmlCell>
  <singleXmlCell id="2762" xr6:uid="{B5BE85F0-1F41-42AD-B363-471C8A6C6DF6}" r="AZ52" connectionId="1">
    <xmlCellPr id="1" xr6:uid="{00000000-0010-0000-0B15-000001000000}" uniqueName="Accounting_Cost_Certification">
      <xmlPr mapId="1" xpath="/FinancialUpdate8609/FinancialUpdate8609_DevelopmentBudget/FinancialUpdate8609_Dev_Budget_Building11/FinancialUpdate8609_Dev_Budget_Building11_Rehab_Basis/Accounting_Cost_Certification" xmlDataType="string"/>
    </xmlCellPr>
  </singleXmlCell>
  <singleXmlCell id="2763" xr6:uid="{C23AA210-0861-496E-A779-2ADC95D00FB2}" r="AZ53" connectionId="1">
    <xmlCellPr id="1" xr6:uid="{00000000-0010-0000-0D15-000001000000}" uniqueName="Partnership_Management_Fee">
      <xmlPr mapId="1" xpath="/FinancialUpdate8609/FinancialUpdate8609_DevelopmentBudget/FinancialUpdate8609_Dev_Budget_Building11/FinancialUpdate8609_Dev_Budget_Building11_Rehab_Basis/Partnership_Management_Fee" xmlDataType="string"/>
    </xmlCellPr>
  </singleXmlCell>
  <singleXmlCell id="2764" xr6:uid="{815A40DC-BA0E-49A0-A924-20BD199CDF57}" r="AZ54" connectionId="1">
    <xmlCellPr id="1" xr6:uid="{00000000-0010-0000-0F15-000001000000}" uniqueName="Partnership_Publication">
      <xmlPr mapId="1" xpath="/FinancialUpdate8609/FinancialUpdate8609_DevelopmentBudget/FinancialUpdate8609_Dev_Budget_Building11/FinancialUpdate8609_Dev_Budget_Building11_Rehab_Basis/Partnership_Publication" xmlDataType="string"/>
    </xmlCellPr>
  </singleXmlCell>
  <singleXmlCell id="2765" xr6:uid="{DAEE3E17-846E-4FB7-819C-FFC39064FD26}" r="AZ55" connectionId="1">
    <xmlCellPr id="1" xr6:uid="{00000000-0010-0000-1115-000001000000}" uniqueName="Bridge_Loan_Fees_and_Interest">
      <xmlPr mapId="1" xpath="/FinancialUpdate8609/FinancialUpdate8609_DevelopmentBudget/FinancialUpdate8609_Dev_Budget_Building11/FinancialUpdate8609_Dev_Budget_Building11_Rehab_Basis/Bridge_Loan_Fees_and_Interest" xmlDataType="string"/>
    </xmlCellPr>
  </singleXmlCell>
  <singleXmlCell id="2766" xr6:uid="{4F4CBD2B-46F9-432C-8FED-A15759EC19F6}" r="AZ56" connectionId="1">
    <xmlCellPr id="1" xr6:uid="{00000000-0010-0000-1315-000001000000}" uniqueName="Partnership_Organization_Legal">
      <xmlPr mapId="1" xpath="/FinancialUpdate8609/FinancialUpdate8609_DevelopmentBudget/FinancialUpdate8609_Dev_Budget_Building11/FinancialUpdate8609_Dev_Budget_Building11_Rehab_Basis/Partnership_Organization_Legal" xmlDataType="string"/>
    </xmlCellPr>
  </singleXmlCell>
  <singleXmlCell id="2767" xr6:uid="{03043882-029F-4A1B-832C-A30BAE565FA5}" r="AZ57" connectionId="1">
    <xmlCellPr id="1" xr6:uid="{00000000-0010-0000-1515-000001000000}" uniqueName="Syndication_Expense_Other_Description1">
      <xmlPr mapId="1" xpath="/FinancialUpdate8609/FinancialUpdate8609_DevelopmentBudget/FinancialUpdate8609_Dev_Budget_Building11/FinancialUpdate8609_Dev_Budget_Building11_Rehab_Basis/Syndication_Expense_Other_Description1" xmlDataType="string"/>
    </xmlCellPr>
  </singleXmlCell>
  <singleXmlCell id="2768" xr6:uid="{8FECF907-B51A-487C-BAB0-4868DCAD9EC8}" r="AZ60" connectionId="1">
    <xmlCellPr id="1" xr6:uid="{00000000-0010-0000-1715-000001000000}" uniqueName="Operating_Reserve">
      <xmlPr mapId="1" xpath="/FinancialUpdate8609/FinancialUpdate8609_DevelopmentBudget/FinancialUpdate8609_Dev_Budget_Building11/FinancialUpdate8609_Dev_Budget_Building11_Rehab_Basis/Operating_Reserve" xmlDataType="string"/>
    </xmlCellPr>
  </singleXmlCell>
  <singleXmlCell id="2769" xr6:uid="{9C010544-31A5-4EA1-86CC-4DF487C7C015}" r="AZ61" connectionId="1">
    <xmlCellPr id="1" xr6:uid="{00000000-0010-0000-1915-000001000000}" uniqueName="Social_Service_Reserves">
      <xmlPr mapId="1" xpath="/FinancialUpdate8609/FinancialUpdate8609_DevelopmentBudget/FinancialUpdate8609_Dev_Budget_Building11/FinancialUpdate8609_Dev_Budget_Building11_Rehab_Basis/Social_Service_Reserves" xmlDataType="string"/>
    </xmlCellPr>
  </singleXmlCell>
  <singleXmlCell id="2770" xr6:uid="{C829C3D7-0030-4A3F-A416-5418F3A540AA}" r="AZ62" connectionId="1">
    <xmlCellPr id="1" xr6:uid="{00000000-0010-0000-1B15-000001000000}" uniqueName="Reserve_Other_Description1">
      <xmlPr mapId="1" xpath="/FinancialUpdate8609/FinancialUpdate8609_DevelopmentBudget/FinancialUpdate8609_Dev_Budget_Building11/FinancialUpdate8609_Dev_Budget_Building11_Rehab_Basis/Reserve_Other_Description1" xmlDataType="string"/>
    </xmlCellPr>
  </singleXmlCell>
  <singleXmlCell id="2771" xr6:uid="{58F4842C-162E-482B-9902-8B784697F418}" r="BC1" connectionId="1">
    <xmlCellPr id="1" xr6:uid="{00000000-0010-0000-1D15-000001000000}" uniqueName="ApplicationNumber">
      <xmlPr mapId="1" xpath="/FinancialUpdate8609/FinancialUpdate8609_DevelopmentBudget/FinancialUpdate8609_Dev_Budget_Building12/FinancialUpdate8609_Dev_Budget_Building12_Total_Costs/ApplicationNumber" xmlDataType="string"/>
    </xmlCellPr>
  </singleXmlCell>
  <singleXmlCell id="2772" xr6:uid="{3D98C39A-3FF3-4BAD-BBFA-5A206C5B4919}" r="BC2" connectionId="1">
    <xmlCellPr id="1" xr6:uid="{00000000-0010-0000-1F15-000001000000}" uniqueName="BIN">
      <xmlPr mapId="1" xpath="/FinancialUpdate8609/FinancialUpdate8609_DevelopmentBudget/FinancialUpdate8609_Dev_Budget_Building12/FinancialUpdate8609_Dev_Budget_Building12_Total_Costs/BIN" xmlDataType="string"/>
    </xmlCellPr>
  </singleXmlCell>
  <singleXmlCell id="2774" xr6:uid="{C381C2D5-556C-431B-8DAC-6F4B324A7975}" r="BB7" connectionId="1">
    <xmlCellPr id="1" xr6:uid="{00000000-0010-0000-2115-000001000000}" uniqueName="Land_Acquisition">
      <xmlPr mapId="1" xpath="/FinancialUpdate8609/FinancialUpdate8609_DevelopmentBudget/FinancialUpdate8609_Dev_Budget_Building12/FinancialUpdate8609_Dev_Budget_Building12_Total_Costs/Land_Acquisition" xmlDataType="string"/>
    </xmlCellPr>
  </singleXmlCell>
  <singleXmlCell id="2775" xr6:uid="{7673B6EC-4D5E-457C-AB96-4CF415F0C7C5}" r="BB8" connectionId="1">
    <xmlCellPr id="1" xr6:uid="{00000000-0010-0000-2315-000001000000}" uniqueName="Building_Acquisition">
      <xmlPr mapId="1" xpath="/FinancialUpdate8609/FinancialUpdate8609_DevelopmentBudget/FinancialUpdate8609_Dev_Budget_Building12/FinancialUpdate8609_Dev_Budget_Building12_Total_Costs/Building_Acquisition" xmlDataType="string"/>
    </xmlCellPr>
  </singleXmlCell>
  <singleXmlCell id="2776" xr6:uid="{80BA37E5-913D-4F83-8F0E-E84B5D1C1CA3}" r="BB9" connectionId="1">
    <xmlCellPr id="1" xr6:uid="{00000000-0010-0000-2515-000001000000}" uniqueName="Contractor_Price">
      <xmlPr mapId="1" xpath="/FinancialUpdate8609/FinancialUpdate8609_DevelopmentBudget/FinancialUpdate8609_Dev_Budget_Building12/FinancialUpdate8609_Dev_Budget_Building12_Total_Costs/Contractor_Price" xmlDataType="string"/>
    </xmlCellPr>
  </singleXmlCell>
  <singleXmlCell id="2777" xr6:uid="{227ADB59-FF44-4527-8650-D547C20BC202}" r="BB10" connectionId="1">
    <xmlCellPr id="1" xr6:uid="{00000000-0010-0000-2715-000001000000}" uniqueName="Furnishings">
      <xmlPr mapId="1" xpath="/FinancialUpdate8609/FinancialUpdate8609_DevelopmentBudget/FinancialUpdate8609_Dev_Budget_Building12/FinancialUpdate8609_Dev_Budget_Building12_Total_Costs/Furnishings" xmlDataType="string"/>
    </xmlCellPr>
  </singleXmlCell>
  <singleXmlCell id="2778" xr6:uid="{7B41CD4B-6AD9-4763-BA95-D1142BFC54B7}" r="BB11" connectionId="1">
    <xmlCellPr id="1" xr6:uid="{00000000-0010-0000-2915-000001000000}" uniqueName="Hard_Cost_Other_Description1">
      <xmlPr mapId="1" xpath="/FinancialUpdate8609/FinancialUpdate8609_DevelopmentBudget/FinancialUpdate8609_Dev_Budget_Building12/FinancialUpdate8609_Dev_Budget_Building12_Total_Costs/Hard_Cost_Other_Description1" xmlDataType="string"/>
    </xmlCellPr>
  </singleXmlCell>
  <singleXmlCell id="2779" xr6:uid="{70E58CC4-9382-4D23-970E-804FB1503AA2}" r="BB14" connectionId="1">
    <xmlCellPr id="1" xr6:uid="{00000000-0010-0000-2B15-000001000000}" uniqueName="Architect">
      <xmlPr mapId="1" xpath="/FinancialUpdate8609/FinancialUpdate8609_DevelopmentBudget/FinancialUpdate8609_Dev_Budget_Building12/FinancialUpdate8609_Dev_Budget_Building12_Total_Costs/Architect" xmlDataType="string"/>
    </xmlCellPr>
  </singleXmlCell>
  <singleXmlCell id="2780" xr6:uid="{79C5C703-03E7-4613-93A5-840565EAF461}" r="BB15" connectionId="1">
    <xmlCellPr id="1" xr6:uid="{00000000-0010-0000-2D15-000001000000}" uniqueName="Owners_Legal">
      <xmlPr mapId="1" xpath="/FinancialUpdate8609/FinancialUpdate8609_DevelopmentBudget/FinancialUpdate8609_Dev_Budget_Building12/FinancialUpdate8609_Dev_Budget_Building12_Total_Costs/Owners_Legal" xmlDataType="string"/>
    </xmlCellPr>
  </singleXmlCell>
  <singleXmlCell id="2781" xr6:uid="{366D16F7-4159-4203-96F5-E8D424FE350D}" r="BB16" connectionId="1">
    <xmlCellPr id="1" xr6:uid="{00000000-0010-0000-2F15-000001000000}" uniqueName="Development_Consultant">
      <xmlPr mapId="1" xpath="/FinancialUpdate8609/FinancialUpdate8609_DevelopmentBudget/FinancialUpdate8609_Dev_Budget_Building12/FinancialUpdate8609_Dev_Budget_Building12_Total_Costs/Development_Consultant" xmlDataType="string"/>
    </xmlCellPr>
  </singleXmlCell>
  <singleXmlCell id="2782" xr6:uid="{330ABCFF-DDC7-43F2-92F8-B7C3CED77ED1}" r="BB17" connectionId="1">
    <xmlCellPr id="1" xr6:uid="{00000000-0010-0000-3115-000001000000}" uniqueName="J51_421a_421b_Filing_Fees">
      <xmlPr mapId="1" xpath="/FinancialUpdate8609/FinancialUpdate8609_DevelopmentBudget/FinancialUpdate8609_Dev_Budget_Building12/FinancialUpdate8609_Dev_Budget_Building12_Total_Costs/J51_421a_421b_Filing_Fees" xmlDataType="string"/>
    </xmlCellPr>
  </singleXmlCell>
  <singleXmlCell id="2783" xr6:uid="{91835094-DB9A-4C76-B63F-CDC6E16C4678}" r="BB18" connectionId="1">
    <xmlCellPr id="1" xr6:uid="{00000000-0010-0000-3315-000001000000}" uniqueName="Construction_Interest">
      <xmlPr mapId="1" xpath="/FinancialUpdate8609/FinancialUpdate8609_DevelopmentBudget/FinancialUpdate8609_Dev_Budget_Building12/FinancialUpdate8609_Dev_Budget_Building12_Total_Costs/Construction_Interest" xmlDataType="string"/>
    </xmlCellPr>
  </singleXmlCell>
  <singleXmlCell id="2784" xr6:uid="{E0366C77-ACCB-451E-8A8E-658746CF3B12}" r="BB19" connectionId="1">
    <xmlCellPr id="1" xr6:uid="{00000000-0010-0000-3515-000001000000}" uniqueName="Real_Estate_Taxes">
      <xmlPr mapId="1" xpath="/FinancialUpdate8609/FinancialUpdate8609_DevelopmentBudget/FinancialUpdate8609_Dev_Budget_Building12/FinancialUpdate8609_Dev_Budget_Building12_Total_Costs/Real_Estate_Taxes" xmlDataType="string"/>
    </xmlCellPr>
  </singleXmlCell>
  <singleXmlCell id="2785" xr6:uid="{49CC2073-234D-4601-BBBD-20331354A331}" r="BB20" connectionId="1">
    <xmlCellPr id="1" xr6:uid="{00000000-0010-0000-3715-000001000000}" uniqueName="Water_Sewer">
      <xmlPr mapId="1" xpath="/FinancialUpdate8609/FinancialUpdate8609_DevelopmentBudget/FinancialUpdate8609_Dev_Budget_Building12/FinancialUpdate8609_Dev_Budget_Building12_Total_Costs/Water_Sewer" xmlDataType="string"/>
    </xmlCellPr>
  </singleXmlCell>
  <singleXmlCell id="2786" xr6:uid="{454CA7E9-F05C-4523-B5C6-C94CC782AC38}" r="BB21" connectionId="1">
    <xmlCellPr id="1" xr6:uid="{00000000-0010-0000-3915-000001000000}" uniqueName="Title_Insurance">
      <xmlPr mapId="1" xpath="/FinancialUpdate8609/FinancialUpdate8609_DevelopmentBudget/FinancialUpdate8609_Dev_Budget_Building12/FinancialUpdate8609_Dev_Budget_Building12_Total_Costs/Title_Insurance" xmlDataType="string"/>
    </xmlCellPr>
  </singleXmlCell>
  <singleXmlCell id="2787" xr6:uid="{17515D59-E1C6-4DF4-A44B-3C12C8543F04}" r="BB22" connectionId="1">
    <xmlCellPr id="1" xr6:uid="{00000000-0010-0000-3B15-000001000000}" uniqueName="Constr_Insurance">
      <xmlPr mapId="1" xpath="/FinancialUpdate8609/FinancialUpdate8609_DevelopmentBudget/FinancialUpdate8609_Dev_Budget_Building12/FinancialUpdate8609_Dev_Budget_Building12_Total_Costs/Constr_Insurance" xmlDataType="string"/>
    </xmlCellPr>
  </singleXmlCell>
  <singleXmlCell id="2788" xr6:uid="{BB931A5C-7277-4350-B142-984CE6A9DD42}" r="BB23" connectionId="1">
    <xmlCellPr id="1" xr6:uid="{00000000-0010-0000-3D15-000001000000}" uniqueName="License_Agreement_Insurance">
      <xmlPr mapId="1" xpath="/FinancialUpdate8609/FinancialUpdate8609_DevelopmentBudget/FinancialUpdate8609_Dev_Budget_Building12/FinancialUpdate8609_Dev_Budget_Building12_Total_Costs/License_Agreement_Insurance" xmlDataType="string"/>
    </xmlCellPr>
  </singleXmlCell>
  <singleXmlCell id="2789" xr6:uid="{0E8D680A-51A9-4955-A28D-55C36795FEA4}" r="BB24" connectionId="1">
    <xmlCellPr id="1" xr6:uid="{00000000-0010-0000-3F15-000001000000}" uniqueName="Leasing_Marketing_Expense">
      <xmlPr mapId="1" xpath="/FinancialUpdate8609/FinancialUpdate8609_DevelopmentBudget/FinancialUpdate8609_Dev_Budget_Building12/FinancialUpdate8609_Dev_Budget_Building12_Total_Costs/Leasing_Marketing_Expense" xmlDataType="string"/>
    </xmlCellPr>
  </singleXmlCell>
  <singleXmlCell id="2790" xr6:uid="{13D29A0E-C285-4969-898B-417BC4FA39F3}" r="BB25" connectionId="1">
    <xmlCellPr id="1" xr6:uid="{00000000-0010-0000-4115-000001000000}" uniqueName="Lease_Up_Period_Expense">
      <xmlPr mapId="1" xpath="/FinancialUpdate8609/FinancialUpdate8609_DevelopmentBudget/FinancialUpdate8609_Dev_Budget_Building12/FinancialUpdate8609_Dev_Budget_Building12_Total_Costs/Lease_Up_Period_Expense" xmlDataType="string"/>
    </xmlCellPr>
  </singleXmlCell>
  <singleXmlCell id="2791" xr6:uid="{7318B8F5-8450-4FEB-969F-9255F9864CB8}" r="BB26" connectionId="1">
    <xmlCellPr id="1" xr6:uid="{00000000-0010-0000-4315-000001000000}" uniqueName="Working_Capital">
      <xmlPr mapId="1" xpath="/FinancialUpdate8609/FinancialUpdate8609_DevelopmentBudget/FinancialUpdate8609_Dev_Budget_Building12/FinancialUpdate8609_Dev_Budget_Building12_Total_Costs/Working_Capital" xmlDataType="string"/>
    </xmlCellPr>
  </singleXmlCell>
  <singleXmlCell id="2792" xr6:uid="{450FF347-78F5-4346-ACE2-90E8B2696B18}" r="BB27" connectionId="1">
    <xmlCellPr id="1" xr6:uid="{00000000-0010-0000-4515-000001000000}" uniqueName="Survey_Environmental_Reports">
      <xmlPr mapId="1" xpath="/FinancialUpdate8609/FinancialUpdate8609_DevelopmentBudget/FinancialUpdate8609_Dev_Budget_Building12/FinancialUpdate8609_Dev_Budget_Building12_Total_Costs/Survey_Environmental_Reports" xmlDataType="string"/>
    </xmlCellPr>
  </singleXmlCell>
  <singleXmlCell id="2793" xr6:uid="{1D845854-A1C8-4FF2-87C1-61BCDF2B0946}" r="BB28" connectionId="1">
    <xmlCellPr id="1" xr6:uid="{00000000-0010-0000-4715-000001000000}" uniqueName="Loan_Commitment_Fees">
      <xmlPr mapId="1" xpath="/FinancialUpdate8609/FinancialUpdate8609_DevelopmentBudget/FinancialUpdate8609_Dev_Budget_Building12/FinancialUpdate8609_Dev_Budget_Building12_Total_Costs/Loan_Commitment_Fees" xmlDataType="string"/>
    </xmlCellPr>
  </singleXmlCell>
  <singleXmlCell id="2794" xr6:uid="{C0892479-51D2-43B5-9824-2EFA88F9C843}" r="BB29" connectionId="1">
    <xmlCellPr id="1" xr6:uid="{00000000-0010-0000-4915-000001000000}" uniqueName="Relocation">
      <xmlPr mapId="1" xpath="/FinancialUpdate8609/FinancialUpdate8609_DevelopmentBudget/FinancialUpdate8609_Dev_Budget_Building12/FinancialUpdate8609_Dev_Budget_Building12_Total_Costs/Relocation" xmlDataType="string"/>
    </xmlCellPr>
  </singleXmlCell>
  <singleXmlCell id="2795" xr6:uid="{DBFB3252-D81D-46BA-9DCA-F730E30EBFD2}" r="BB30" connectionId="1">
    <xmlCellPr id="1" xr6:uid="{00000000-0010-0000-4B15-000001000000}" uniqueName="NPHDFC_Administration_Fee">
      <xmlPr mapId="1" xpath="/FinancialUpdate8609/FinancialUpdate8609_DevelopmentBudget/FinancialUpdate8609_Dev_Budget_Building12/FinancialUpdate8609_Dev_Budget_Building12_Total_Costs/NPHDFC_Administration_Fee" xmlDataType="string"/>
    </xmlCellPr>
  </singleXmlCell>
  <singleXmlCell id="2796" xr6:uid="{9630D8AD-B7C3-41C5-9CB3-5CEF813CF869}" r="BB31" connectionId="1">
    <xmlCellPr id="1" xr6:uid="{00000000-0010-0000-4D15-000001000000}" uniqueName="Project_Supervision">
      <xmlPr mapId="1" xpath="/FinancialUpdate8609/FinancialUpdate8609_DevelopmentBudget/FinancialUpdate8609_Dev_Budget_Building12/FinancialUpdate8609_Dev_Budget_Building12_Total_Costs/Project_Supervision" xmlDataType="string"/>
    </xmlCellPr>
  </singleXmlCell>
  <singleXmlCell id="2797" xr6:uid="{2A1C01B5-6DE4-49AC-9577-8EB19E8CE185}" r="BB32" connectionId="1">
    <xmlCellPr id="1" xr6:uid="{00000000-0010-0000-4F15-000001000000}" uniqueName="Tax_Credit_Allocation_Fee">
      <xmlPr mapId="1" xpath="/FinancialUpdate8609/FinancialUpdate8609_DevelopmentBudget/FinancialUpdate8609_Dev_Budget_Building12/FinancialUpdate8609_Dev_Budget_Building12_Total_Costs/Tax_Credit_Allocation_Fee" xmlDataType="string"/>
    </xmlCellPr>
  </singleXmlCell>
  <singleXmlCell id="2798" xr6:uid="{413F7668-6526-4EC6-A89A-8A8880B05EB2}" r="BB33" connectionId="1">
    <xmlCellPr id="1" xr6:uid="{00000000-0010-0000-5115-000001000000}" uniqueName="Bond_Fees_Cost_of_Issuance_Fee">
      <xmlPr mapId="1" xpath="/FinancialUpdate8609/FinancialUpdate8609_DevelopmentBudget/FinancialUpdate8609_Dev_Budget_Building12/FinancialUpdate8609_Dev_Budget_Building12_Total_Costs/Bond_Fees_Cost_of_Issuance_Fee" xmlDataType="string"/>
    </xmlCellPr>
  </singleXmlCell>
  <singleXmlCell id="2799" xr6:uid="{1D3D7AA9-CD30-4574-96F4-2F3F734A4C52}" r="BB34" connectionId="1">
    <xmlCellPr id="1" xr6:uid="{00000000-0010-0000-5315-000001000000}" uniqueName="Letter_of_Credit_Fee">
      <xmlPr mapId="1" xpath="/FinancialUpdate8609/FinancialUpdate8609_DevelopmentBudget/FinancialUpdate8609_Dev_Budget_Building12/FinancialUpdate8609_Dev_Budget_Building12_Total_Costs/Letter_of_Credit_Fee" xmlDataType="string"/>
    </xmlCellPr>
  </singleXmlCell>
  <singleXmlCell id="2800" xr6:uid="{0B7393E7-8B6A-42C8-BC52-6FA40608CF3A}" r="BB35" connectionId="1">
    <xmlCellPr id="1" xr6:uid="{00000000-0010-0000-5515-000001000000}" uniqueName="Interest_Rate_Cap">
      <xmlPr mapId="1" xpath="/FinancialUpdate8609/FinancialUpdate8609_DevelopmentBudget/FinancialUpdate8609_Dev_Budget_Building12/FinancialUpdate8609_Dev_Budget_Building12_Total_Costs/Interest_Rate_Cap" xmlDataType="string"/>
    </xmlCellPr>
  </singleXmlCell>
  <singleXmlCell id="2801" xr6:uid="{7686C047-009B-4B94-B781-C402CD46634D}" r="BB36" connectionId="1">
    <xmlCellPr id="1" xr6:uid="{00000000-0010-0000-5715-000001000000}" uniqueName="Bank_Engineering_Fee">
      <xmlPr mapId="1" xpath="/FinancialUpdate8609/FinancialUpdate8609_DevelopmentBudget/FinancialUpdate8609_Dev_Budget_Building12/FinancialUpdate8609_Dev_Budget_Building12_Total_Costs/Bank_Engineering_Fee" xmlDataType="string"/>
    </xmlCellPr>
  </singleXmlCell>
  <singleXmlCell id="2802" xr6:uid="{3CBBA934-0142-4C37-98C3-03B53F67F2F5}" r="BB37" connectionId="1">
    <xmlCellPr id="1" xr6:uid="{00000000-0010-0000-5915-000001000000}" uniqueName="NYS_Transfer_Tax">
      <xmlPr mapId="1" xpath="/FinancialUpdate8609/FinancialUpdate8609_DevelopmentBudget/FinancialUpdate8609_Dev_Budget_Building12/FinancialUpdate8609_Dev_Budget_Building12_Total_Costs/NYS_Transfer_Tax" xmlDataType="string"/>
    </xmlCellPr>
  </singleXmlCell>
  <singleXmlCell id="2803" xr6:uid="{DC0BA881-F482-4E0F-AAB1-2AA3BE8CE910}" r="BB38" connectionId="1">
    <xmlCellPr id="1" xr6:uid="{00000000-0010-0000-5B15-000001000000}" uniqueName="Soft_Cost_Other_Description1">
      <xmlPr mapId="1" xpath="/FinancialUpdate8609/FinancialUpdate8609_DevelopmentBudget/FinancialUpdate8609_Dev_Budget_Building12/FinancialUpdate8609_Dev_Budget_Building12_Total_Costs/Soft_Cost_Other_Description1" xmlDataType="string"/>
    </xmlCellPr>
  </singleXmlCell>
  <singleXmlCell id="2804" xr6:uid="{241B6FAE-3BB0-4AD7-AB2D-EE2D69604659}" r="BB39" connectionId="1">
    <xmlCellPr id="1" xr6:uid="{00000000-0010-0000-5D15-000001000000}" uniqueName="Soft_Cost_Other_Description2">
      <xmlPr mapId="1" xpath="/FinancialUpdate8609/FinancialUpdate8609_DevelopmentBudget/FinancialUpdate8609_Dev_Budget_Building12/FinancialUpdate8609_Dev_Budget_Building12_Total_Costs/Soft_Cost_Other_Description2" xmlDataType="string"/>
    </xmlCellPr>
  </singleXmlCell>
  <singleXmlCell id="2805" xr6:uid="{61E917E0-600C-47B4-B3B2-45278B4BCACC}" r="BB40" connectionId="1">
    <xmlCellPr id="1" xr6:uid="{00000000-0010-0000-5F15-000001000000}" uniqueName="Soft_Cost_Other_Description3">
      <xmlPr mapId="1" xpath="/FinancialUpdate8609/FinancialUpdate8609_DevelopmentBudget/FinancialUpdate8609_Dev_Budget_Building12/FinancialUpdate8609_Dev_Budget_Building12_Total_Costs/Soft_Cost_Other_Description3" xmlDataType="string"/>
    </xmlCellPr>
  </singleXmlCell>
  <singleXmlCell id="2806" xr6:uid="{5A8DAB2E-9360-4295-B1E8-5C7961D9702F}" r="BB41" connectionId="1">
    <xmlCellPr id="1" xr6:uid="{00000000-0010-0000-6115-000001000000}" uniqueName="Soft_Cost_Other_Description4">
      <xmlPr mapId="1" xpath="/FinancialUpdate8609/FinancialUpdate8609_DevelopmentBudget/FinancialUpdate8609_Dev_Budget_Building12/FinancialUpdate8609_Dev_Budget_Building12_Total_Costs/Soft_Cost_Other_Description4" xmlDataType="string"/>
    </xmlCellPr>
  </singleXmlCell>
  <singleXmlCell id="2807" xr6:uid="{D0E95E06-8A5C-4908-BC88-2FBF81F96688}" r="BB44" connectionId="1">
    <xmlCellPr id="1" xr6:uid="{00000000-0010-0000-6315-000001000000}" uniqueName="Developer_Financing_or_Equity">
      <xmlPr mapId="1" xpath="/FinancialUpdate8609/FinancialUpdate8609_DevelopmentBudget/FinancialUpdate8609_Dev_Budget_Building12/FinancialUpdate8609_Dev_Budget_Building12_Total_Costs/Developer_Financing_or_Equity" xmlDataType="string"/>
    </xmlCellPr>
  </singleXmlCell>
  <singleXmlCell id="2808" xr6:uid="{BF964ACE-5B1A-409A-8DE0-1B5C9C26F49B}" r="BB45" connectionId="1">
    <xmlCellPr id="1" xr6:uid="{00000000-0010-0000-6515-000001000000}" uniqueName="Deferred_Developer_Fee">
      <xmlPr mapId="1" xpath="/FinancialUpdate8609/FinancialUpdate8609_DevelopmentBudget/FinancialUpdate8609_Dev_Budget_Building12/FinancialUpdate8609_Dev_Budget_Building12_Total_Costs/Deferred_Developer_Fee" xmlDataType="string"/>
    </xmlCellPr>
  </singleXmlCell>
  <singleXmlCell id="2809" xr6:uid="{BE685417-CB5F-463C-B3B1-9723E54B0160}" r="BB48" connectionId="1">
    <xmlCellPr id="1" xr6:uid="{00000000-0010-0000-6715-000001000000}" uniqueName="Syndicator_Fee_and_Overhead">
      <xmlPr mapId="1" xpath="/FinancialUpdate8609/FinancialUpdate8609_DevelopmentBudget/FinancialUpdate8609_Dev_Budget_Building12/FinancialUpdate8609_Dev_Budget_Building12_Total_Costs/Syndicator_Fee_and_Overhead" xmlDataType="string"/>
    </xmlCellPr>
  </singleXmlCell>
  <singleXmlCell id="2810" xr6:uid="{3F4D41B3-0BCE-4715-BBAE-870DBF0B3C42}" r="BB49" connectionId="1">
    <xmlCellPr id="1" xr6:uid="{00000000-0010-0000-6915-000001000000}" uniqueName="LP_Upper_Tier_Reserves">
      <xmlPr mapId="1" xpath="/FinancialUpdate8609/FinancialUpdate8609_DevelopmentBudget/FinancialUpdate8609_Dev_Budget_Building12/FinancialUpdate8609_Dev_Budget_Building12_Total_Costs/LP_Upper_Tier_Reserves" xmlDataType="string"/>
    </xmlCellPr>
  </singleXmlCell>
  <singleXmlCell id="2811" xr6:uid="{F596BABC-A11F-46EC-999F-D8AB7F6CF7B6}" r="BB50" connectionId="1">
    <xmlCellPr id="1" xr6:uid="{00000000-0010-0000-6B15-000001000000}" uniqueName="Tax_Credit_Consultant">
      <xmlPr mapId="1" xpath="/FinancialUpdate8609/FinancialUpdate8609_DevelopmentBudget/FinancialUpdate8609_Dev_Budget_Building12/FinancialUpdate8609_Dev_Budget_Building12_Total_Costs/Tax_Credit_Consultant" xmlDataType="string"/>
    </xmlCellPr>
  </singleXmlCell>
  <singleXmlCell id="2812" xr6:uid="{5087C620-4149-498E-B213-0EB554410FF7}" r="BB51" connectionId="1">
    <xmlCellPr id="1" xr6:uid="{00000000-0010-0000-6D15-000001000000}" uniqueName="Tax_Opinion">
      <xmlPr mapId="1" xpath="/FinancialUpdate8609/FinancialUpdate8609_DevelopmentBudget/FinancialUpdate8609_Dev_Budget_Building12/FinancialUpdate8609_Dev_Budget_Building12_Total_Costs/Tax_Opinion" xmlDataType="string"/>
    </xmlCellPr>
  </singleXmlCell>
  <singleXmlCell id="2813" xr6:uid="{4BC6DD86-C725-4922-848A-1C51232F91B6}" r="BB52" connectionId="1">
    <xmlCellPr id="1" xr6:uid="{00000000-0010-0000-6F15-000001000000}" uniqueName="Accounting_Cost_Certification">
      <xmlPr mapId="1" xpath="/FinancialUpdate8609/FinancialUpdate8609_DevelopmentBudget/FinancialUpdate8609_Dev_Budget_Building12/FinancialUpdate8609_Dev_Budget_Building12_Total_Costs/Accounting_Cost_Certification" xmlDataType="string"/>
    </xmlCellPr>
  </singleXmlCell>
  <singleXmlCell id="2814" xr6:uid="{E9BF76A5-D8F2-4A71-8790-CAB439618C2C}" r="BB53" connectionId="1">
    <xmlCellPr id="1" xr6:uid="{00000000-0010-0000-7115-000001000000}" uniqueName="Partnership_Management_Fee">
      <xmlPr mapId="1" xpath="/FinancialUpdate8609/FinancialUpdate8609_DevelopmentBudget/FinancialUpdate8609_Dev_Budget_Building12/FinancialUpdate8609_Dev_Budget_Building12_Total_Costs/Partnership_Management_Fee" xmlDataType="string"/>
    </xmlCellPr>
  </singleXmlCell>
  <singleXmlCell id="2815" xr6:uid="{8F5CDB20-2C6D-45DB-8BBA-EAB4E7A6D274}" r="BB54" connectionId="1">
    <xmlCellPr id="1" xr6:uid="{00000000-0010-0000-7315-000001000000}" uniqueName="Partnership_Publication">
      <xmlPr mapId="1" xpath="/FinancialUpdate8609/FinancialUpdate8609_DevelopmentBudget/FinancialUpdate8609_Dev_Budget_Building12/FinancialUpdate8609_Dev_Budget_Building12_Total_Costs/Partnership_Publication" xmlDataType="string"/>
    </xmlCellPr>
  </singleXmlCell>
  <singleXmlCell id="2816" xr6:uid="{1B3E4EFE-546A-42AC-A040-990DF5B4FAA1}" r="BB55" connectionId="1">
    <xmlCellPr id="1" xr6:uid="{00000000-0010-0000-7515-000001000000}" uniqueName="Bridge_Loan_Fees_and_Interest">
      <xmlPr mapId="1" xpath="/FinancialUpdate8609/FinancialUpdate8609_DevelopmentBudget/FinancialUpdate8609_Dev_Budget_Building12/FinancialUpdate8609_Dev_Budget_Building12_Total_Costs/Bridge_Loan_Fees_and_Interest" xmlDataType="string"/>
    </xmlCellPr>
  </singleXmlCell>
  <singleXmlCell id="2817" xr6:uid="{1E4D6D90-DD53-48AE-BA25-406AB09E1835}" r="BB56" connectionId="1">
    <xmlCellPr id="1" xr6:uid="{00000000-0010-0000-7715-000001000000}" uniqueName="Partnership_Organization_Legal">
      <xmlPr mapId="1" xpath="/FinancialUpdate8609/FinancialUpdate8609_DevelopmentBudget/FinancialUpdate8609_Dev_Budget_Building12/FinancialUpdate8609_Dev_Budget_Building12_Total_Costs/Partnership_Organization_Legal" xmlDataType="string"/>
    </xmlCellPr>
  </singleXmlCell>
  <singleXmlCell id="2818" xr6:uid="{FDE8EDAE-B728-4E2E-8F8E-9B17D03B94EF}" r="BB57" connectionId="1">
    <xmlCellPr id="1" xr6:uid="{00000000-0010-0000-7915-000001000000}" uniqueName="Syndication_Expense_Other_Description1">
      <xmlPr mapId="1" xpath="/FinancialUpdate8609/FinancialUpdate8609_DevelopmentBudget/FinancialUpdate8609_Dev_Budget_Building12/FinancialUpdate8609_Dev_Budget_Building12_Total_Costs/Syndication_Expense_Other_Description1" xmlDataType="string"/>
    </xmlCellPr>
  </singleXmlCell>
  <singleXmlCell id="2819" xr6:uid="{F2E36C3F-B466-442E-BB08-052E7B4B96C7}" r="BB60" connectionId="1">
    <xmlCellPr id="1" xr6:uid="{00000000-0010-0000-7B15-000001000000}" uniqueName="Operating_Reserve">
      <xmlPr mapId="1" xpath="/FinancialUpdate8609/FinancialUpdate8609_DevelopmentBudget/FinancialUpdate8609_Dev_Budget_Building12/FinancialUpdate8609_Dev_Budget_Building12_Total_Costs/Operating_Reserve" xmlDataType="string"/>
    </xmlCellPr>
  </singleXmlCell>
  <singleXmlCell id="2820" xr6:uid="{D1B6454F-0EB1-4B18-BAFE-CC26F0F70CD2}" r="BB61" connectionId="1">
    <xmlCellPr id="1" xr6:uid="{00000000-0010-0000-7D15-000001000000}" uniqueName="Social_Service_Reserves">
      <xmlPr mapId="1" xpath="/FinancialUpdate8609/FinancialUpdate8609_DevelopmentBudget/FinancialUpdate8609_Dev_Budget_Building12/FinancialUpdate8609_Dev_Budget_Building12_Total_Costs/Social_Service_Reserves" xmlDataType="string"/>
    </xmlCellPr>
  </singleXmlCell>
  <singleXmlCell id="2821" xr6:uid="{B25672FD-277D-48C0-B974-609FEF1BC237}" r="BB62" connectionId="1">
    <xmlCellPr id="1" xr6:uid="{00000000-0010-0000-7F15-000001000000}" uniqueName="Reserve_Other_Description1">
      <xmlPr mapId="1" xpath="/FinancialUpdate8609/FinancialUpdate8609_DevelopmentBudget/FinancialUpdate8609_Dev_Budget_Building12/FinancialUpdate8609_Dev_Budget_Building12_Total_Costs/Reserve_Other_Description1" xmlDataType="string"/>
    </xmlCellPr>
  </singleXmlCell>
  <singleXmlCell id="2822" xr6:uid="{807938F1-581C-450B-B05F-B44B21D5B9C3}" r="BD1" connectionId="1">
    <xmlCellPr id="1" xr6:uid="{00000000-0010-0000-8115-000001000000}" uniqueName="ApplicationNumber">
      <xmlPr mapId="1" xpath="/FinancialUpdate8609/FinancialUpdate8609_DevelopmentBudget/FinancialUpdate8609_Dev_Budget_Building12/FinancialUpdate8609_Dev_Budget_Building12_Acquisition_Basis/ApplicationNumber" xmlDataType="string"/>
    </xmlCellPr>
  </singleXmlCell>
  <singleXmlCell id="2823" xr6:uid="{9676B31B-C8DC-451C-9C99-97A8B9DEFA1F}" r="BD2" connectionId="1">
    <xmlCellPr id="1" xr6:uid="{00000000-0010-0000-8315-000001000000}" uniqueName="BIN">
      <xmlPr mapId="1" xpath="/FinancialUpdate8609/FinancialUpdate8609_DevelopmentBudget/FinancialUpdate8609_Dev_Budget_Building12/FinancialUpdate8609_Dev_Budget_Building12_Acquisition_Basis/BIN" xmlDataType="string"/>
    </xmlCellPr>
  </singleXmlCell>
  <singleXmlCell id="2824" xr6:uid="{13EC9E08-EC9D-4678-8F69-332AF6C91970}" r="BC7" connectionId="1">
    <xmlCellPr id="1" xr6:uid="{00000000-0010-0000-8515-000001000000}" uniqueName="Land_Acquisition">
      <xmlPr mapId="1" xpath="/FinancialUpdate8609/FinancialUpdate8609_DevelopmentBudget/FinancialUpdate8609_Dev_Budget_Building12/FinancialUpdate8609_Dev_Budget_Building12_Acquisition_Basis/Land_Acquisition" xmlDataType="string"/>
    </xmlCellPr>
  </singleXmlCell>
  <singleXmlCell id="2825" xr6:uid="{586840B0-568F-4376-8E0E-D48FE4AE06C7}" r="BC8" connectionId="1">
    <xmlCellPr id="1" xr6:uid="{00000000-0010-0000-8715-000001000000}" uniqueName="Building_Acquisition">
      <xmlPr mapId="1" xpath="/FinancialUpdate8609/FinancialUpdate8609_DevelopmentBudget/FinancialUpdate8609_Dev_Budget_Building12/FinancialUpdate8609_Dev_Budget_Building12_Acquisition_Basis/Building_Acquisition" xmlDataType="string"/>
    </xmlCellPr>
  </singleXmlCell>
  <singleXmlCell id="2826" xr6:uid="{BC217E6F-46B5-41F8-BCE3-192BE24B06E3}" r="BC9" connectionId="1">
    <xmlCellPr id="1" xr6:uid="{00000000-0010-0000-8915-000001000000}" uniqueName="Contractor_Price">
      <xmlPr mapId="1" xpath="/FinancialUpdate8609/FinancialUpdate8609_DevelopmentBudget/FinancialUpdate8609_Dev_Budget_Building12/FinancialUpdate8609_Dev_Budget_Building12_Acquisition_Basis/Contractor_Price" xmlDataType="string"/>
    </xmlCellPr>
  </singleXmlCell>
  <singleXmlCell id="2827" xr6:uid="{4DEB9C95-8C0D-49EC-9B7C-A22845B74333}" r="BC10" connectionId="1">
    <xmlCellPr id="1" xr6:uid="{00000000-0010-0000-8B15-000001000000}" uniqueName="Furnishings">
      <xmlPr mapId="1" xpath="/FinancialUpdate8609/FinancialUpdate8609_DevelopmentBudget/FinancialUpdate8609_Dev_Budget_Building12/FinancialUpdate8609_Dev_Budget_Building12_Acquisition_Basis/Furnishings" xmlDataType="string"/>
    </xmlCellPr>
  </singleXmlCell>
  <singleXmlCell id="2828" xr6:uid="{102575F5-B1DF-4F20-A1B9-83BCE370311E}" r="BC11" connectionId="1">
    <xmlCellPr id="1" xr6:uid="{00000000-0010-0000-8D15-000001000000}" uniqueName="Hard_Cost_Other_Description1">
      <xmlPr mapId="1" xpath="/FinancialUpdate8609/FinancialUpdate8609_DevelopmentBudget/FinancialUpdate8609_Dev_Budget_Building12/FinancialUpdate8609_Dev_Budget_Building12_Acquisition_Basis/Hard_Cost_Other_Description1" xmlDataType="string"/>
    </xmlCellPr>
  </singleXmlCell>
  <singleXmlCell id="2829" xr6:uid="{C31B800D-790D-4311-83CF-CCA671D545F4}" r="BC14" connectionId="1">
    <xmlCellPr id="1" xr6:uid="{00000000-0010-0000-8F15-000001000000}" uniqueName="Architect">
      <xmlPr mapId="1" xpath="/FinancialUpdate8609/FinancialUpdate8609_DevelopmentBudget/FinancialUpdate8609_Dev_Budget_Building12/FinancialUpdate8609_Dev_Budget_Building12_Acquisition_Basis/Architect" xmlDataType="string"/>
    </xmlCellPr>
  </singleXmlCell>
  <singleXmlCell id="2830" xr6:uid="{4920A286-AE0A-4E44-9FFC-836367C786DA}" r="BC15" connectionId="1">
    <xmlCellPr id="1" xr6:uid="{00000000-0010-0000-9115-000001000000}" uniqueName="Owners_Legal">
      <xmlPr mapId="1" xpath="/FinancialUpdate8609/FinancialUpdate8609_DevelopmentBudget/FinancialUpdate8609_Dev_Budget_Building12/FinancialUpdate8609_Dev_Budget_Building12_Acquisition_Basis/Owners_Legal" xmlDataType="string"/>
    </xmlCellPr>
  </singleXmlCell>
  <singleXmlCell id="2831" xr6:uid="{6C8A3E1E-05B5-4754-AE92-D258E5252525}" r="BC16" connectionId="1">
    <xmlCellPr id="1" xr6:uid="{00000000-0010-0000-9315-000001000000}" uniqueName="Development_Consultant">
      <xmlPr mapId="1" xpath="/FinancialUpdate8609/FinancialUpdate8609_DevelopmentBudget/FinancialUpdate8609_Dev_Budget_Building12/FinancialUpdate8609_Dev_Budget_Building12_Acquisition_Basis/Development_Consultant" xmlDataType="string"/>
    </xmlCellPr>
  </singleXmlCell>
  <singleXmlCell id="2832" xr6:uid="{447E40E4-5287-4A41-9C26-1ADDD5ED9D93}" r="BC17" connectionId="1">
    <xmlCellPr id="1" xr6:uid="{00000000-0010-0000-9515-000001000000}" uniqueName="J51_421a_421b_Filing_Fees">
      <xmlPr mapId="1" xpath="/FinancialUpdate8609/FinancialUpdate8609_DevelopmentBudget/FinancialUpdate8609_Dev_Budget_Building12/FinancialUpdate8609_Dev_Budget_Building12_Acquisition_Basis/J51_421a_421b_Filing_Fees" xmlDataType="string"/>
    </xmlCellPr>
  </singleXmlCell>
  <singleXmlCell id="2833" xr6:uid="{BEAE52F5-3AA9-4282-9696-9BB59D131287}" r="BC18" connectionId="1">
    <xmlCellPr id="1" xr6:uid="{00000000-0010-0000-9715-000001000000}" uniqueName="Construction_Interest">
      <xmlPr mapId="1" xpath="/FinancialUpdate8609/FinancialUpdate8609_DevelopmentBudget/FinancialUpdate8609_Dev_Budget_Building12/FinancialUpdate8609_Dev_Budget_Building12_Acquisition_Basis/Construction_Interest" xmlDataType="string"/>
    </xmlCellPr>
  </singleXmlCell>
  <singleXmlCell id="2834" xr6:uid="{9FC887FF-FD92-4E17-9791-C09F378C3791}" r="BC19" connectionId="1">
    <xmlCellPr id="1" xr6:uid="{00000000-0010-0000-9915-000001000000}" uniqueName="Real_Estate_Taxes">
      <xmlPr mapId="1" xpath="/FinancialUpdate8609/FinancialUpdate8609_DevelopmentBudget/FinancialUpdate8609_Dev_Budget_Building12/FinancialUpdate8609_Dev_Budget_Building12_Acquisition_Basis/Real_Estate_Taxes" xmlDataType="string"/>
    </xmlCellPr>
  </singleXmlCell>
  <singleXmlCell id="2835" xr6:uid="{86F8A0C2-6896-4124-B55A-177184719FD8}" r="BC20" connectionId="1">
    <xmlCellPr id="1" xr6:uid="{00000000-0010-0000-9B15-000001000000}" uniqueName="Water_Sewer">
      <xmlPr mapId="1" xpath="/FinancialUpdate8609/FinancialUpdate8609_DevelopmentBudget/FinancialUpdate8609_Dev_Budget_Building12/FinancialUpdate8609_Dev_Budget_Building12_Acquisition_Basis/Water_Sewer" xmlDataType="string"/>
    </xmlCellPr>
  </singleXmlCell>
  <singleXmlCell id="2836" xr6:uid="{5AAD9268-C89E-4B93-84F0-061B32F083B0}" r="BC21" connectionId="1">
    <xmlCellPr id="1" xr6:uid="{00000000-0010-0000-9D15-000001000000}" uniqueName="Title_Insurance">
      <xmlPr mapId="1" xpath="/FinancialUpdate8609/FinancialUpdate8609_DevelopmentBudget/FinancialUpdate8609_Dev_Budget_Building12/FinancialUpdate8609_Dev_Budget_Building12_Acquisition_Basis/Title_Insurance" xmlDataType="string"/>
    </xmlCellPr>
  </singleXmlCell>
  <singleXmlCell id="2837" xr6:uid="{C6922410-1469-43E1-8E86-237DB6220EFA}" r="BC22" connectionId="1">
    <xmlCellPr id="1" xr6:uid="{00000000-0010-0000-9F15-000001000000}" uniqueName="Constr_Insurance">
      <xmlPr mapId="1" xpath="/FinancialUpdate8609/FinancialUpdate8609_DevelopmentBudget/FinancialUpdate8609_Dev_Budget_Building12/FinancialUpdate8609_Dev_Budget_Building12_Acquisition_Basis/Constr_Insurance" xmlDataType="string"/>
    </xmlCellPr>
  </singleXmlCell>
  <singleXmlCell id="2838" xr6:uid="{600D541F-3938-465E-B878-A027303EF01D}" r="BC23" connectionId="1">
    <xmlCellPr id="1" xr6:uid="{00000000-0010-0000-A115-000001000000}" uniqueName="License_Agreement_Insurance">
      <xmlPr mapId="1" xpath="/FinancialUpdate8609/FinancialUpdate8609_DevelopmentBudget/FinancialUpdate8609_Dev_Budget_Building12/FinancialUpdate8609_Dev_Budget_Building12_Acquisition_Basis/License_Agreement_Insurance" xmlDataType="string"/>
    </xmlCellPr>
  </singleXmlCell>
  <singleXmlCell id="2839" xr6:uid="{76ABEE9C-F6CE-4C9F-906A-182CE711499D}" r="BC24" connectionId="1">
    <xmlCellPr id="1" xr6:uid="{00000000-0010-0000-A315-000001000000}" uniqueName="Leasing_Marketing_Expense">
      <xmlPr mapId="1" xpath="/FinancialUpdate8609/FinancialUpdate8609_DevelopmentBudget/FinancialUpdate8609_Dev_Budget_Building12/FinancialUpdate8609_Dev_Budget_Building12_Acquisition_Basis/Leasing_Marketing_Expense" xmlDataType="string"/>
    </xmlCellPr>
  </singleXmlCell>
  <singleXmlCell id="2840" xr6:uid="{A6EDDC80-EC9F-4FB1-AB47-822CC169351E}" r="BC25" connectionId="1">
    <xmlCellPr id="1" xr6:uid="{00000000-0010-0000-A515-000001000000}" uniqueName="Lease_Up_Period_Expense">
      <xmlPr mapId="1" xpath="/FinancialUpdate8609/FinancialUpdate8609_DevelopmentBudget/FinancialUpdate8609_Dev_Budget_Building12/FinancialUpdate8609_Dev_Budget_Building12_Acquisition_Basis/Lease_Up_Period_Expense" xmlDataType="string"/>
    </xmlCellPr>
  </singleXmlCell>
  <singleXmlCell id="2841" xr6:uid="{AD1E83D1-D171-4732-B9DF-C7E2FEA80E15}" r="BC26" connectionId="1">
    <xmlCellPr id="1" xr6:uid="{00000000-0010-0000-A715-000001000000}" uniqueName="Working_Capital">
      <xmlPr mapId="1" xpath="/FinancialUpdate8609/FinancialUpdate8609_DevelopmentBudget/FinancialUpdate8609_Dev_Budget_Building12/FinancialUpdate8609_Dev_Budget_Building12_Acquisition_Basis/Working_Capital" xmlDataType="string"/>
    </xmlCellPr>
  </singleXmlCell>
  <singleXmlCell id="2842" xr6:uid="{BE59CA7C-DA14-4E27-BBE1-41E7C573F391}" r="BC27" connectionId="1">
    <xmlCellPr id="1" xr6:uid="{00000000-0010-0000-A915-000001000000}" uniqueName="Survey_Environmental_Reports">
      <xmlPr mapId="1" xpath="/FinancialUpdate8609/FinancialUpdate8609_DevelopmentBudget/FinancialUpdate8609_Dev_Budget_Building12/FinancialUpdate8609_Dev_Budget_Building12_Acquisition_Basis/Survey_Environmental_Reports" xmlDataType="string"/>
    </xmlCellPr>
  </singleXmlCell>
  <singleXmlCell id="2843" xr6:uid="{E9ED04F8-FDEC-4375-85EC-DAFD148B60FD}" r="BC28" connectionId="1">
    <xmlCellPr id="1" xr6:uid="{00000000-0010-0000-AB15-000001000000}" uniqueName="Loan_Commitment_Fees">
      <xmlPr mapId="1" xpath="/FinancialUpdate8609/FinancialUpdate8609_DevelopmentBudget/FinancialUpdate8609_Dev_Budget_Building12/FinancialUpdate8609_Dev_Budget_Building12_Acquisition_Basis/Loan_Commitment_Fees" xmlDataType="string"/>
    </xmlCellPr>
  </singleXmlCell>
  <singleXmlCell id="2844" xr6:uid="{78D3D74F-54D0-4519-B3E1-86F21115D88E}" r="BC29" connectionId="1">
    <xmlCellPr id="1" xr6:uid="{00000000-0010-0000-AD15-000001000000}" uniqueName="Relocation">
      <xmlPr mapId="1" xpath="/FinancialUpdate8609/FinancialUpdate8609_DevelopmentBudget/FinancialUpdate8609_Dev_Budget_Building12/FinancialUpdate8609_Dev_Budget_Building12_Acquisition_Basis/Relocation" xmlDataType="string"/>
    </xmlCellPr>
  </singleXmlCell>
  <singleXmlCell id="2845" xr6:uid="{D362CFE6-54DB-4CF3-90D6-DAF224A497DC}" r="BC30" connectionId="1">
    <xmlCellPr id="1" xr6:uid="{00000000-0010-0000-AF15-000001000000}" uniqueName="NPHDFC_Administration_Fee">
      <xmlPr mapId="1" xpath="/FinancialUpdate8609/FinancialUpdate8609_DevelopmentBudget/FinancialUpdate8609_Dev_Budget_Building12/FinancialUpdate8609_Dev_Budget_Building12_Acquisition_Basis/NPHDFC_Administration_Fee" xmlDataType="string"/>
    </xmlCellPr>
  </singleXmlCell>
  <singleXmlCell id="2846" xr6:uid="{F75F8A9B-F3FB-4709-9920-5BF560A00B00}" r="BC31" connectionId="1">
    <xmlCellPr id="1" xr6:uid="{00000000-0010-0000-B115-000001000000}" uniqueName="Project_Supervision">
      <xmlPr mapId="1" xpath="/FinancialUpdate8609/FinancialUpdate8609_DevelopmentBudget/FinancialUpdate8609_Dev_Budget_Building12/FinancialUpdate8609_Dev_Budget_Building12_Acquisition_Basis/Project_Supervision" xmlDataType="string"/>
    </xmlCellPr>
  </singleXmlCell>
  <singleXmlCell id="2847" xr6:uid="{57C32340-CC6A-4A56-9559-473E723EE5AC}" r="BC32" connectionId="1">
    <xmlCellPr id="1" xr6:uid="{00000000-0010-0000-B315-000001000000}" uniqueName="Tax_Credit_Allocation_Fee">
      <xmlPr mapId="1" xpath="/FinancialUpdate8609/FinancialUpdate8609_DevelopmentBudget/FinancialUpdate8609_Dev_Budget_Building12/FinancialUpdate8609_Dev_Budget_Building12_Acquisition_Basis/Tax_Credit_Allocation_Fee" xmlDataType="string"/>
    </xmlCellPr>
  </singleXmlCell>
  <singleXmlCell id="2848" xr6:uid="{401D7BB9-3430-4444-9FE7-0ADD90FC4679}" r="BC33" connectionId="1">
    <xmlCellPr id="1" xr6:uid="{00000000-0010-0000-B515-000001000000}" uniqueName="Bond_Fees_Cost_of_Issuance_Fee">
      <xmlPr mapId="1" xpath="/FinancialUpdate8609/FinancialUpdate8609_DevelopmentBudget/FinancialUpdate8609_Dev_Budget_Building12/FinancialUpdate8609_Dev_Budget_Building12_Acquisition_Basis/Bond_Fees_Cost_of_Issuance_Fee" xmlDataType="string"/>
    </xmlCellPr>
  </singleXmlCell>
  <singleXmlCell id="2849" xr6:uid="{A0094024-1F15-426E-BB0F-98BFA52F3B7C}" r="BC34" connectionId="1">
    <xmlCellPr id="1" xr6:uid="{00000000-0010-0000-B715-000001000000}" uniqueName="Letter_of_Credit_Fee">
      <xmlPr mapId="1" xpath="/FinancialUpdate8609/FinancialUpdate8609_DevelopmentBudget/FinancialUpdate8609_Dev_Budget_Building12/FinancialUpdate8609_Dev_Budget_Building12_Acquisition_Basis/Letter_of_Credit_Fee" xmlDataType="string"/>
    </xmlCellPr>
  </singleXmlCell>
  <singleXmlCell id="2850" xr6:uid="{138F5E44-22C2-439D-8DCA-81C9752E1546}" r="BC35" connectionId="1">
    <xmlCellPr id="1" xr6:uid="{00000000-0010-0000-B915-000001000000}" uniqueName="Interest_Rate_Cap">
      <xmlPr mapId="1" xpath="/FinancialUpdate8609/FinancialUpdate8609_DevelopmentBudget/FinancialUpdate8609_Dev_Budget_Building12/FinancialUpdate8609_Dev_Budget_Building12_Acquisition_Basis/Interest_Rate_Cap" xmlDataType="string"/>
    </xmlCellPr>
  </singleXmlCell>
  <singleXmlCell id="2851" xr6:uid="{B6EE9A9C-E60B-48BB-B9A2-CC048781A21B}" r="BC36" connectionId="1">
    <xmlCellPr id="1" xr6:uid="{00000000-0010-0000-BB15-000001000000}" uniqueName="Bank_Engineering_Fee">
      <xmlPr mapId="1" xpath="/FinancialUpdate8609/FinancialUpdate8609_DevelopmentBudget/FinancialUpdate8609_Dev_Budget_Building12/FinancialUpdate8609_Dev_Budget_Building12_Acquisition_Basis/Bank_Engineering_Fee" xmlDataType="string"/>
    </xmlCellPr>
  </singleXmlCell>
  <singleXmlCell id="2852" xr6:uid="{3FE887A2-147A-4C5C-99A5-013012BF9CFD}" r="BC37" connectionId="1">
    <xmlCellPr id="1" xr6:uid="{00000000-0010-0000-BD15-000001000000}" uniqueName="NYS_Transfer_Tax">
      <xmlPr mapId="1" xpath="/FinancialUpdate8609/FinancialUpdate8609_DevelopmentBudget/FinancialUpdate8609_Dev_Budget_Building12/FinancialUpdate8609_Dev_Budget_Building12_Acquisition_Basis/NYS_Transfer_Tax" xmlDataType="string"/>
    </xmlCellPr>
  </singleXmlCell>
  <singleXmlCell id="2853" xr6:uid="{D418CF10-4842-48F9-A35D-847D544F2E53}" r="BC38" connectionId="1">
    <xmlCellPr id="1" xr6:uid="{00000000-0010-0000-BF15-000001000000}" uniqueName="Soft_Cost_Other_Description1">
      <xmlPr mapId="1" xpath="/FinancialUpdate8609/FinancialUpdate8609_DevelopmentBudget/FinancialUpdate8609_Dev_Budget_Building12/FinancialUpdate8609_Dev_Budget_Building12_Acquisition_Basis/Soft_Cost_Other_Description1" xmlDataType="string"/>
    </xmlCellPr>
  </singleXmlCell>
  <singleXmlCell id="2854" xr6:uid="{F354D7E2-1FF3-47D6-884C-507FF10D730B}" r="BC39" connectionId="1">
    <xmlCellPr id="1" xr6:uid="{00000000-0010-0000-C115-000001000000}" uniqueName="Soft_Cost_Other_Description2">
      <xmlPr mapId="1" xpath="/FinancialUpdate8609/FinancialUpdate8609_DevelopmentBudget/FinancialUpdate8609_Dev_Budget_Building12/FinancialUpdate8609_Dev_Budget_Building12_Acquisition_Basis/Soft_Cost_Other_Description2" xmlDataType="string"/>
    </xmlCellPr>
  </singleXmlCell>
  <singleXmlCell id="2855" xr6:uid="{34E0CD9F-4EA1-4F47-8B5A-329730AB249C}" r="BC40" connectionId="1">
    <xmlCellPr id="1" xr6:uid="{00000000-0010-0000-C315-000001000000}" uniqueName="Soft_Cost_Other_Description3">
      <xmlPr mapId="1" xpath="/FinancialUpdate8609/FinancialUpdate8609_DevelopmentBudget/FinancialUpdate8609_Dev_Budget_Building12/FinancialUpdate8609_Dev_Budget_Building12_Acquisition_Basis/Soft_Cost_Other_Description3" xmlDataType="string"/>
    </xmlCellPr>
  </singleXmlCell>
  <singleXmlCell id="2856" xr6:uid="{3B7EA60F-6B08-4715-A8AC-7F2EE2E1CB68}" r="BC41" connectionId="1">
    <xmlCellPr id="1" xr6:uid="{00000000-0010-0000-C515-000001000000}" uniqueName="Soft_Cost_Other_Description4">
      <xmlPr mapId="1" xpath="/FinancialUpdate8609/FinancialUpdate8609_DevelopmentBudget/FinancialUpdate8609_Dev_Budget_Building12/FinancialUpdate8609_Dev_Budget_Building12_Acquisition_Basis/Soft_Cost_Other_Description4" xmlDataType="string"/>
    </xmlCellPr>
  </singleXmlCell>
  <singleXmlCell id="2857" xr6:uid="{83B29E5D-FA2E-416C-9E01-9E98084D75B8}" r="BC44" connectionId="1">
    <xmlCellPr id="1" xr6:uid="{00000000-0010-0000-C715-000001000000}" uniqueName="Developer_Financing_or_Equity">
      <xmlPr mapId="1" xpath="/FinancialUpdate8609/FinancialUpdate8609_DevelopmentBudget/FinancialUpdate8609_Dev_Budget_Building12/FinancialUpdate8609_Dev_Budget_Building12_Acquisition_Basis/Developer_Financing_or_Equity" xmlDataType="string"/>
    </xmlCellPr>
  </singleXmlCell>
  <singleXmlCell id="2858" xr6:uid="{02841246-EF7A-417E-ADCB-7F2B54597A12}" r="BC45" connectionId="1">
    <xmlCellPr id="1" xr6:uid="{00000000-0010-0000-C915-000001000000}" uniqueName="Deferred_Developer_Fee">
      <xmlPr mapId="1" xpath="/FinancialUpdate8609/FinancialUpdate8609_DevelopmentBudget/FinancialUpdate8609_Dev_Budget_Building12/FinancialUpdate8609_Dev_Budget_Building12_Acquisition_Basis/Deferred_Developer_Fee" xmlDataType="string"/>
    </xmlCellPr>
  </singleXmlCell>
  <singleXmlCell id="2859" xr6:uid="{033546A2-0BEC-4103-AED9-4A43EA1A0F60}" r="BC48" connectionId="1">
    <xmlCellPr id="1" xr6:uid="{00000000-0010-0000-CB15-000001000000}" uniqueName="Syndicator_Fee_and_Overhead">
      <xmlPr mapId="1" xpath="/FinancialUpdate8609/FinancialUpdate8609_DevelopmentBudget/FinancialUpdate8609_Dev_Budget_Building12/FinancialUpdate8609_Dev_Budget_Building12_Acquisition_Basis/Syndicator_Fee_and_Overhead" xmlDataType="string"/>
    </xmlCellPr>
  </singleXmlCell>
  <singleXmlCell id="2860" xr6:uid="{7C5E860A-B590-48AF-B8CE-BA2BFEF8B353}" r="BC49" connectionId="1">
    <xmlCellPr id="1" xr6:uid="{00000000-0010-0000-CD15-000001000000}" uniqueName="LP_Upper_Tier_Reserves">
      <xmlPr mapId="1" xpath="/FinancialUpdate8609/FinancialUpdate8609_DevelopmentBudget/FinancialUpdate8609_Dev_Budget_Building12/FinancialUpdate8609_Dev_Budget_Building12_Acquisition_Basis/LP_Upper_Tier_Reserves" xmlDataType="string"/>
    </xmlCellPr>
  </singleXmlCell>
  <singleXmlCell id="2861" xr6:uid="{BD58CBD6-439D-4D5D-9D4A-E2FC56B2C749}" r="BC50" connectionId="1">
    <xmlCellPr id="1" xr6:uid="{00000000-0010-0000-CF15-000001000000}" uniqueName="Tax_Credit_Consultant">
      <xmlPr mapId="1" xpath="/FinancialUpdate8609/FinancialUpdate8609_DevelopmentBudget/FinancialUpdate8609_Dev_Budget_Building12/FinancialUpdate8609_Dev_Budget_Building12_Acquisition_Basis/Tax_Credit_Consultant" xmlDataType="string"/>
    </xmlCellPr>
  </singleXmlCell>
  <singleXmlCell id="2862" xr6:uid="{9D2774A9-AFA9-45D2-B457-EAE817DB44EC}" r="BC51" connectionId="1">
    <xmlCellPr id="1" xr6:uid="{00000000-0010-0000-D115-000001000000}" uniqueName="Tax_Opinion">
      <xmlPr mapId="1" xpath="/FinancialUpdate8609/FinancialUpdate8609_DevelopmentBudget/FinancialUpdate8609_Dev_Budget_Building12/FinancialUpdate8609_Dev_Budget_Building12_Acquisition_Basis/Tax_Opinion" xmlDataType="string"/>
    </xmlCellPr>
  </singleXmlCell>
  <singleXmlCell id="2863" xr6:uid="{7796B424-A1C5-4688-894D-6FDCDF03B5E1}" r="BC52" connectionId="1">
    <xmlCellPr id="1" xr6:uid="{00000000-0010-0000-D315-000001000000}" uniqueName="Accounting_Cost_Certification">
      <xmlPr mapId="1" xpath="/FinancialUpdate8609/FinancialUpdate8609_DevelopmentBudget/FinancialUpdate8609_Dev_Budget_Building12/FinancialUpdate8609_Dev_Budget_Building12_Acquisition_Basis/Accounting_Cost_Certification" xmlDataType="string"/>
    </xmlCellPr>
  </singleXmlCell>
  <singleXmlCell id="2864" xr6:uid="{DEA4AAF3-3815-4FD9-A83D-C6EC930B20F1}" r="BC53" connectionId="1">
    <xmlCellPr id="1" xr6:uid="{00000000-0010-0000-D515-000001000000}" uniqueName="Partnership_Management_Fee">
      <xmlPr mapId="1" xpath="/FinancialUpdate8609/FinancialUpdate8609_DevelopmentBudget/FinancialUpdate8609_Dev_Budget_Building12/FinancialUpdate8609_Dev_Budget_Building12_Acquisition_Basis/Partnership_Management_Fee" xmlDataType="string"/>
    </xmlCellPr>
  </singleXmlCell>
  <singleXmlCell id="2865" xr6:uid="{3C811783-5213-44F1-8CDE-D3B6D25569C3}" r="BC54" connectionId="1">
    <xmlCellPr id="1" xr6:uid="{00000000-0010-0000-D715-000001000000}" uniqueName="Partnership_Publication">
      <xmlPr mapId="1" xpath="/FinancialUpdate8609/FinancialUpdate8609_DevelopmentBudget/FinancialUpdate8609_Dev_Budget_Building12/FinancialUpdate8609_Dev_Budget_Building12_Acquisition_Basis/Partnership_Publication" xmlDataType="string"/>
    </xmlCellPr>
  </singleXmlCell>
  <singleXmlCell id="2866" xr6:uid="{C3714A9C-947A-423F-B101-8861427E318A}" r="BC55" connectionId="1">
    <xmlCellPr id="1" xr6:uid="{00000000-0010-0000-D915-000001000000}" uniqueName="Bridge_Loan_Fees_and_Interest">
      <xmlPr mapId="1" xpath="/FinancialUpdate8609/FinancialUpdate8609_DevelopmentBudget/FinancialUpdate8609_Dev_Budget_Building12/FinancialUpdate8609_Dev_Budget_Building12_Acquisition_Basis/Bridge_Loan_Fees_and_Interest" xmlDataType="string"/>
    </xmlCellPr>
  </singleXmlCell>
  <singleXmlCell id="2867" xr6:uid="{64E04640-7138-41A3-B32F-60298E4D6249}" r="BC56" connectionId="1">
    <xmlCellPr id="1" xr6:uid="{00000000-0010-0000-DB15-000001000000}" uniqueName="Partnership_Organization_Legal">
      <xmlPr mapId="1" xpath="/FinancialUpdate8609/FinancialUpdate8609_DevelopmentBudget/FinancialUpdate8609_Dev_Budget_Building12/FinancialUpdate8609_Dev_Budget_Building12_Acquisition_Basis/Partnership_Organization_Legal" xmlDataType="string"/>
    </xmlCellPr>
  </singleXmlCell>
  <singleXmlCell id="2868" xr6:uid="{D4B90BE4-0668-4E33-875C-C69D62A1A5C2}" r="BC57" connectionId="1">
    <xmlCellPr id="1" xr6:uid="{00000000-0010-0000-DD15-000001000000}" uniqueName="Syndication_Expense_Other_Description1">
      <xmlPr mapId="1" xpath="/FinancialUpdate8609/FinancialUpdate8609_DevelopmentBudget/FinancialUpdate8609_Dev_Budget_Building12/FinancialUpdate8609_Dev_Budget_Building12_Acquisition_Basis/Syndication_Expense_Other_Description1" xmlDataType="string"/>
    </xmlCellPr>
  </singleXmlCell>
  <singleXmlCell id="2869" xr6:uid="{56190173-7CB1-47D3-96F5-A9224450B74F}" r="BC60" connectionId="1">
    <xmlCellPr id="1" xr6:uid="{00000000-0010-0000-DF15-000001000000}" uniqueName="Operating_Reserve">
      <xmlPr mapId="1" xpath="/FinancialUpdate8609/FinancialUpdate8609_DevelopmentBudget/FinancialUpdate8609_Dev_Budget_Building12/FinancialUpdate8609_Dev_Budget_Building12_Acquisition_Basis/Operating_Reserve" xmlDataType="string"/>
    </xmlCellPr>
  </singleXmlCell>
  <singleXmlCell id="2870" xr6:uid="{1F4A5286-2156-4F88-9956-49167724620A}" r="BC61" connectionId="1">
    <xmlCellPr id="1" xr6:uid="{00000000-0010-0000-E115-000001000000}" uniqueName="Social_Service_Reserves">
      <xmlPr mapId="1" xpath="/FinancialUpdate8609/FinancialUpdate8609_DevelopmentBudget/FinancialUpdate8609_Dev_Budget_Building12/FinancialUpdate8609_Dev_Budget_Building12_Acquisition_Basis/Social_Service_Reserves" xmlDataType="string"/>
    </xmlCellPr>
  </singleXmlCell>
  <singleXmlCell id="2871" xr6:uid="{77E467F2-97B9-4D1B-B27C-4DCB65C6865A}" r="BC62" connectionId="1">
    <xmlCellPr id="1" xr6:uid="{00000000-0010-0000-E315-000001000000}" uniqueName="Reserve_Other_Description1">
      <xmlPr mapId="1" xpath="/FinancialUpdate8609/FinancialUpdate8609_DevelopmentBudget/FinancialUpdate8609_Dev_Budget_Building12/FinancialUpdate8609_Dev_Budget_Building12_Acquisition_Basis/Reserve_Other_Description1" xmlDataType="string"/>
    </xmlCellPr>
  </singleXmlCell>
  <singleXmlCell id="2872" xr6:uid="{792190C2-35B1-453B-AEC4-7F8B736EE13C}" r="BE1" connectionId="1">
    <xmlCellPr id="1" xr6:uid="{00000000-0010-0000-E515-000001000000}" uniqueName="ApplicationNumber">
      <xmlPr mapId="1" xpath="/FinancialUpdate8609/FinancialUpdate8609_DevelopmentBudget/FinancialUpdate8609_Dev_Budget_Building12/FinancialUpdate8609_Dev_Budget_Building12_Rehab_Basis/ApplicationNumber" xmlDataType="string"/>
    </xmlCellPr>
  </singleXmlCell>
  <singleXmlCell id="2873" xr6:uid="{29DFFDAB-FE64-4CA0-82ED-122F32A83E93}" r="BE2" connectionId="1">
    <xmlCellPr id="1" xr6:uid="{00000000-0010-0000-E715-000001000000}" uniqueName="BIN">
      <xmlPr mapId="1" xpath="/FinancialUpdate8609/FinancialUpdate8609_DevelopmentBudget/FinancialUpdate8609_Dev_Budget_Building12/FinancialUpdate8609_Dev_Budget_Building12_Rehab_Basis/BIN" xmlDataType="string"/>
    </xmlCellPr>
  </singleXmlCell>
  <singleXmlCell id="2874" xr6:uid="{23173723-A07E-4527-BB19-39B236A47C90}" r="BD7" connectionId="1">
    <xmlCellPr id="1" xr6:uid="{00000000-0010-0000-E915-000001000000}" uniqueName="Land_Acquisition">
      <xmlPr mapId="1" xpath="/FinancialUpdate8609/FinancialUpdate8609_DevelopmentBudget/FinancialUpdate8609_Dev_Budget_Building12/FinancialUpdate8609_Dev_Budget_Building12_Rehab_Basis/Land_Acquisition" xmlDataType="string"/>
    </xmlCellPr>
  </singleXmlCell>
  <singleXmlCell id="2875" xr6:uid="{29A5632A-B40B-4D94-BDC1-6CF174167902}" r="BD8" connectionId="1">
    <xmlCellPr id="1" xr6:uid="{00000000-0010-0000-EB15-000001000000}" uniqueName="Building_Acquisition">
      <xmlPr mapId="1" xpath="/FinancialUpdate8609/FinancialUpdate8609_DevelopmentBudget/FinancialUpdate8609_Dev_Budget_Building12/FinancialUpdate8609_Dev_Budget_Building12_Rehab_Basis/Building_Acquisition" xmlDataType="string"/>
    </xmlCellPr>
  </singleXmlCell>
  <singleXmlCell id="2876" xr6:uid="{80333EA1-86A1-4564-ACDF-FC35369162FB}" r="BD9" connectionId="1">
    <xmlCellPr id="1" xr6:uid="{00000000-0010-0000-ED15-000001000000}" uniqueName="Contractor_Price">
      <xmlPr mapId="1" xpath="/FinancialUpdate8609/FinancialUpdate8609_DevelopmentBudget/FinancialUpdate8609_Dev_Budget_Building12/FinancialUpdate8609_Dev_Budget_Building12_Rehab_Basis/Contractor_Price" xmlDataType="string"/>
    </xmlCellPr>
  </singleXmlCell>
  <singleXmlCell id="2877" xr6:uid="{642667F4-A9E8-4221-86E3-9CF5FC185774}" r="BD10" connectionId="1">
    <xmlCellPr id="1" xr6:uid="{00000000-0010-0000-EF15-000001000000}" uniqueName="Furnishings">
      <xmlPr mapId="1" xpath="/FinancialUpdate8609/FinancialUpdate8609_DevelopmentBudget/FinancialUpdate8609_Dev_Budget_Building12/FinancialUpdate8609_Dev_Budget_Building12_Rehab_Basis/Furnishings" xmlDataType="string"/>
    </xmlCellPr>
  </singleXmlCell>
  <singleXmlCell id="2878" xr6:uid="{8A58E9FB-6EEF-4E57-83AB-86F7B06FE1E9}" r="BD11" connectionId="1">
    <xmlCellPr id="1" xr6:uid="{00000000-0010-0000-F115-000001000000}" uniqueName="Hard_Cost_Other_Description1">
      <xmlPr mapId="1" xpath="/FinancialUpdate8609/FinancialUpdate8609_DevelopmentBudget/FinancialUpdate8609_Dev_Budget_Building12/FinancialUpdate8609_Dev_Budget_Building12_Rehab_Basis/Hard_Cost_Other_Description1" xmlDataType="string"/>
    </xmlCellPr>
  </singleXmlCell>
  <singleXmlCell id="2879" xr6:uid="{104E39DD-4068-4D2E-BC3D-B4BDE02F7CDB}" r="BD14" connectionId="1">
    <xmlCellPr id="1" xr6:uid="{00000000-0010-0000-F315-000001000000}" uniqueName="Architect">
      <xmlPr mapId="1" xpath="/FinancialUpdate8609/FinancialUpdate8609_DevelopmentBudget/FinancialUpdate8609_Dev_Budget_Building12/FinancialUpdate8609_Dev_Budget_Building12_Rehab_Basis/Architect" xmlDataType="string"/>
    </xmlCellPr>
  </singleXmlCell>
  <singleXmlCell id="2880" xr6:uid="{BA51E538-663B-41C1-A6D6-0665D7CA01B9}" r="BD15" connectionId="1">
    <xmlCellPr id="1" xr6:uid="{00000000-0010-0000-F515-000001000000}" uniqueName="Owners_Legal">
      <xmlPr mapId="1" xpath="/FinancialUpdate8609/FinancialUpdate8609_DevelopmentBudget/FinancialUpdate8609_Dev_Budget_Building12/FinancialUpdate8609_Dev_Budget_Building12_Rehab_Basis/Owners_Legal" xmlDataType="string"/>
    </xmlCellPr>
  </singleXmlCell>
  <singleXmlCell id="2881" xr6:uid="{2AB390F1-DA36-43AA-BC84-61A4E37528C9}" r="BD16" connectionId="1">
    <xmlCellPr id="1" xr6:uid="{00000000-0010-0000-F715-000001000000}" uniqueName="Development_Consultant">
      <xmlPr mapId="1" xpath="/FinancialUpdate8609/FinancialUpdate8609_DevelopmentBudget/FinancialUpdate8609_Dev_Budget_Building12/FinancialUpdate8609_Dev_Budget_Building12_Rehab_Basis/Development_Consultant" xmlDataType="string"/>
    </xmlCellPr>
  </singleXmlCell>
  <singleXmlCell id="2882" xr6:uid="{0817C2F6-F953-4BFF-87B1-BD146B34D189}" r="BD17" connectionId="1">
    <xmlCellPr id="1" xr6:uid="{00000000-0010-0000-F915-000001000000}" uniqueName="J51_421a_421b_Filing_Fees">
      <xmlPr mapId="1" xpath="/FinancialUpdate8609/FinancialUpdate8609_DevelopmentBudget/FinancialUpdate8609_Dev_Budget_Building12/FinancialUpdate8609_Dev_Budget_Building12_Rehab_Basis/J51_421a_421b_Filing_Fees" xmlDataType="string"/>
    </xmlCellPr>
  </singleXmlCell>
  <singleXmlCell id="2883" xr6:uid="{2F59EDA2-CC9A-4B3B-A1EF-59A7ADCE6DDF}" r="BD18" connectionId="1">
    <xmlCellPr id="1" xr6:uid="{00000000-0010-0000-FB15-000001000000}" uniqueName="Construction_Interest">
      <xmlPr mapId="1" xpath="/FinancialUpdate8609/FinancialUpdate8609_DevelopmentBudget/FinancialUpdate8609_Dev_Budget_Building12/FinancialUpdate8609_Dev_Budget_Building12_Rehab_Basis/Construction_Interest" xmlDataType="string"/>
    </xmlCellPr>
  </singleXmlCell>
  <singleXmlCell id="2884" xr6:uid="{08272E1B-1AA0-4118-9C85-788643F20890}" r="BD19" connectionId="1">
    <xmlCellPr id="1" xr6:uid="{00000000-0010-0000-FD15-000001000000}" uniqueName="Real_Estate_Taxes">
      <xmlPr mapId="1" xpath="/FinancialUpdate8609/FinancialUpdate8609_DevelopmentBudget/FinancialUpdate8609_Dev_Budget_Building12/FinancialUpdate8609_Dev_Budget_Building12_Rehab_Basis/Real_Estate_Taxes" xmlDataType="string"/>
    </xmlCellPr>
  </singleXmlCell>
  <singleXmlCell id="2885" xr6:uid="{9DB1C3A6-A680-4FE3-AD6C-D6A40A72CDA9}" r="BD20" connectionId="1">
    <xmlCellPr id="1" xr6:uid="{00000000-0010-0000-FF15-000001000000}" uniqueName="Water_Sewer">
      <xmlPr mapId="1" xpath="/FinancialUpdate8609/FinancialUpdate8609_DevelopmentBudget/FinancialUpdate8609_Dev_Budget_Building12/FinancialUpdate8609_Dev_Budget_Building12_Rehab_Basis/Water_Sewer" xmlDataType="string"/>
    </xmlCellPr>
  </singleXmlCell>
  <singleXmlCell id="2886" xr6:uid="{55E501D0-7DF1-4871-88C6-4238142123C2}" r="BD21" connectionId="1">
    <xmlCellPr id="1" xr6:uid="{00000000-0010-0000-0116-000001000000}" uniqueName="Title_Insurance">
      <xmlPr mapId="1" xpath="/FinancialUpdate8609/FinancialUpdate8609_DevelopmentBudget/FinancialUpdate8609_Dev_Budget_Building12/FinancialUpdate8609_Dev_Budget_Building12_Rehab_Basis/Title_Insurance" xmlDataType="string"/>
    </xmlCellPr>
  </singleXmlCell>
  <singleXmlCell id="2887" xr6:uid="{753B59AC-B31E-42CA-919A-E1FBED8AC195}" r="BD22" connectionId="1">
    <xmlCellPr id="1" xr6:uid="{00000000-0010-0000-0316-000001000000}" uniqueName="Constr_Insurance">
      <xmlPr mapId="1" xpath="/FinancialUpdate8609/FinancialUpdate8609_DevelopmentBudget/FinancialUpdate8609_Dev_Budget_Building12/FinancialUpdate8609_Dev_Budget_Building12_Rehab_Basis/Constr_Insurance" xmlDataType="string"/>
    </xmlCellPr>
  </singleXmlCell>
  <singleXmlCell id="2888" xr6:uid="{615FA545-D23F-4030-8F05-C411DEA3A031}" r="BD23" connectionId="1">
    <xmlCellPr id="1" xr6:uid="{00000000-0010-0000-0516-000001000000}" uniqueName="License_Agreement_Insurance">
      <xmlPr mapId="1" xpath="/FinancialUpdate8609/FinancialUpdate8609_DevelopmentBudget/FinancialUpdate8609_Dev_Budget_Building12/FinancialUpdate8609_Dev_Budget_Building12_Rehab_Basis/License_Agreement_Insurance" xmlDataType="string"/>
    </xmlCellPr>
  </singleXmlCell>
  <singleXmlCell id="2889" xr6:uid="{FA28E19C-C68A-4184-B0AD-BED94349B7B7}" r="BD24" connectionId="1">
    <xmlCellPr id="1" xr6:uid="{00000000-0010-0000-0716-000001000000}" uniqueName="Leasing_Marketing_Expense">
      <xmlPr mapId="1" xpath="/FinancialUpdate8609/FinancialUpdate8609_DevelopmentBudget/FinancialUpdate8609_Dev_Budget_Building12/FinancialUpdate8609_Dev_Budget_Building12_Rehab_Basis/Leasing_Marketing_Expense" xmlDataType="string"/>
    </xmlCellPr>
  </singleXmlCell>
  <singleXmlCell id="2890" xr6:uid="{9CC3F48F-76E2-4149-BEB0-752C215951FD}" r="BD25" connectionId="1">
    <xmlCellPr id="1" xr6:uid="{00000000-0010-0000-0916-000001000000}" uniqueName="Lease_Up_Period_Expense">
      <xmlPr mapId="1" xpath="/FinancialUpdate8609/FinancialUpdate8609_DevelopmentBudget/FinancialUpdate8609_Dev_Budget_Building12/FinancialUpdate8609_Dev_Budget_Building12_Rehab_Basis/Lease_Up_Period_Expense" xmlDataType="string"/>
    </xmlCellPr>
  </singleXmlCell>
  <singleXmlCell id="2891" xr6:uid="{2832692A-73AA-43B3-A016-2FBC9C1F49EE}" r="BD26" connectionId="1">
    <xmlCellPr id="1" xr6:uid="{00000000-0010-0000-0B16-000001000000}" uniqueName="Working_Capital">
      <xmlPr mapId="1" xpath="/FinancialUpdate8609/FinancialUpdate8609_DevelopmentBudget/FinancialUpdate8609_Dev_Budget_Building12/FinancialUpdate8609_Dev_Budget_Building12_Rehab_Basis/Working_Capital" xmlDataType="string"/>
    </xmlCellPr>
  </singleXmlCell>
  <singleXmlCell id="2892" xr6:uid="{BA082191-72A5-4CAD-954D-F77B79EB764E}" r="BD27" connectionId="1">
    <xmlCellPr id="1" xr6:uid="{00000000-0010-0000-0D16-000001000000}" uniqueName="Survey_Environmental_Reports">
      <xmlPr mapId="1" xpath="/FinancialUpdate8609/FinancialUpdate8609_DevelopmentBudget/FinancialUpdate8609_Dev_Budget_Building12/FinancialUpdate8609_Dev_Budget_Building12_Rehab_Basis/Survey_Environmental_Reports" xmlDataType="string"/>
    </xmlCellPr>
  </singleXmlCell>
  <singleXmlCell id="2893" xr6:uid="{E7B1DEC3-9D9B-40DF-A618-DC68006A3E97}" r="BD28" connectionId="1">
    <xmlCellPr id="1" xr6:uid="{00000000-0010-0000-0F16-000001000000}" uniqueName="Loan_Commitment_Fees">
      <xmlPr mapId="1" xpath="/FinancialUpdate8609/FinancialUpdate8609_DevelopmentBudget/FinancialUpdate8609_Dev_Budget_Building12/FinancialUpdate8609_Dev_Budget_Building12_Rehab_Basis/Loan_Commitment_Fees" xmlDataType="string"/>
    </xmlCellPr>
  </singleXmlCell>
  <singleXmlCell id="2894" xr6:uid="{21460790-3DA4-48C8-ABAC-CD21B7B42445}" r="BD29" connectionId="1">
    <xmlCellPr id="1" xr6:uid="{00000000-0010-0000-1116-000001000000}" uniqueName="Relocation">
      <xmlPr mapId="1" xpath="/FinancialUpdate8609/FinancialUpdate8609_DevelopmentBudget/FinancialUpdate8609_Dev_Budget_Building12/FinancialUpdate8609_Dev_Budget_Building12_Rehab_Basis/Relocation" xmlDataType="string"/>
    </xmlCellPr>
  </singleXmlCell>
  <singleXmlCell id="2895" xr6:uid="{FB00C377-F434-45EF-98C9-D170DBA8185B}" r="BD30" connectionId="1">
    <xmlCellPr id="1" xr6:uid="{00000000-0010-0000-1316-000001000000}" uniqueName="NPHDFC_Administration_Fee">
      <xmlPr mapId="1" xpath="/FinancialUpdate8609/FinancialUpdate8609_DevelopmentBudget/FinancialUpdate8609_Dev_Budget_Building12/FinancialUpdate8609_Dev_Budget_Building12_Rehab_Basis/NPHDFC_Administration_Fee" xmlDataType="string"/>
    </xmlCellPr>
  </singleXmlCell>
  <singleXmlCell id="2896" xr6:uid="{A105C4F4-F771-4AB9-9CA3-E75808C3B19D}" r="BD31" connectionId="1">
    <xmlCellPr id="1" xr6:uid="{00000000-0010-0000-1516-000001000000}" uniqueName="Project_Supervision">
      <xmlPr mapId="1" xpath="/FinancialUpdate8609/FinancialUpdate8609_DevelopmentBudget/FinancialUpdate8609_Dev_Budget_Building12/FinancialUpdate8609_Dev_Budget_Building12_Rehab_Basis/Project_Supervision" xmlDataType="string"/>
    </xmlCellPr>
  </singleXmlCell>
  <singleXmlCell id="2897" xr6:uid="{14E6FA1D-3579-409A-A33D-AEFAB139F833}" r="BD32" connectionId="1">
    <xmlCellPr id="1" xr6:uid="{00000000-0010-0000-1716-000001000000}" uniqueName="Tax_Credit_Allocation_Fee">
      <xmlPr mapId="1" xpath="/FinancialUpdate8609/FinancialUpdate8609_DevelopmentBudget/FinancialUpdate8609_Dev_Budget_Building12/FinancialUpdate8609_Dev_Budget_Building12_Rehab_Basis/Tax_Credit_Allocation_Fee" xmlDataType="string"/>
    </xmlCellPr>
  </singleXmlCell>
  <singleXmlCell id="2898" xr6:uid="{B86681F0-5CFA-41F0-B7A8-021427078933}" r="BD33" connectionId="1">
    <xmlCellPr id="1" xr6:uid="{00000000-0010-0000-1916-000001000000}" uniqueName="Bond_Fees_Cost_of_Issuance_Fee">
      <xmlPr mapId="1" xpath="/FinancialUpdate8609/FinancialUpdate8609_DevelopmentBudget/FinancialUpdate8609_Dev_Budget_Building12/FinancialUpdate8609_Dev_Budget_Building12_Rehab_Basis/Bond_Fees_Cost_of_Issuance_Fee" xmlDataType="string"/>
    </xmlCellPr>
  </singleXmlCell>
  <singleXmlCell id="2899" xr6:uid="{59128DB7-5FAC-4608-A950-C3E8BA2FBE9F}" r="BD34" connectionId="1">
    <xmlCellPr id="1" xr6:uid="{00000000-0010-0000-1B16-000001000000}" uniqueName="Letter_of_Credit_Fee">
      <xmlPr mapId="1" xpath="/FinancialUpdate8609/FinancialUpdate8609_DevelopmentBudget/FinancialUpdate8609_Dev_Budget_Building12/FinancialUpdate8609_Dev_Budget_Building12_Rehab_Basis/Letter_of_Credit_Fee" xmlDataType="string"/>
    </xmlCellPr>
  </singleXmlCell>
  <singleXmlCell id="2900" xr6:uid="{4324B866-7730-408C-B33E-5F64E597FF79}" r="BD35" connectionId="1">
    <xmlCellPr id="1" xr6:uid="{00000000-0010-0000-1D16-000001000000}" uniqueName="Interest_Rate_Cap">
      <xmlPr mapId="1" xpath="/FinancialUpdate8609/FinancialUpdate8609_DevelopmentBudget/FinancialUpdate8609_Dev_Budget_Building12/FinancialUpdate8609_Dev_Budget_Building12_Rehab_Basis/Interest_Rate_Cap" xmlDataType="string"/>
    </xmlCellPr>
  </singleXmlCell>
  <singleXmlCell id="2901" xr6:uid="{E0E229F7-46B3-4D49-8E06-29FAD9F44AAA}" r="BD36" connectionId="1">
    <xmlCellPr id="1" xr6:uid="{00000000-0010-0000-1F16-000001000000}" uniqueName="Bank_Engineering_Fee">
      <xmlPr mapId="1" xpath="/FinancialUpdate8609/FinancialUpdate8609_DevelopmentBudget/FinancialUpdate8609_Dev_Budget_Building12/FinancialUpdate8609_Dev_Budget_Building12_Rehab_Basis/Bank_Engineering_Fee" xmlDataType="string"/>
    </xmlCellPr>
  </singleXmlCell>
  <singleXmlCell id="2902" xr6:uid="{37C16C94-0EE2-45A0-B6D3-32C038E231BE}" r="BD37" connectionId="1">
    <xmlCellPr id="1" xr6:uid="{00000000-0010-0000-2116-000001000000}" uniqueName="NYS_Transfer_Tax">
      <xmlPr mapId="1" xpath="/FinancialUpdate8609/FinancialUpdate8609_DevelopmentBudget/FinancialUpdate8609_Dev_Budget_Building12/FinancialUpdate8609_Dev_Budget_Building12_Rehab_Basis/NYS_Transfer_Tax" xmlDataType="string"/>
    </xmlCellPr>
  </singleXmlCell>
  <singleXmlCell id="2903" xr6:uid="{0FB7CBA1-023C-47A3-BB90-22C86765A0C0}" r="BD38" connectionId="1">
    <xmlCellPr id="1" xr6:uid="{00000000-0010-0000-2316-000001000000}" uniqueName="Soft_Cost_Other_Description1">
      <xmlPr mapId="1" xpath="/FinancialUpdate8609/FinancialUpdate8609_DevelopmentBudget/FinancialUpdate8609_Dev_Budget_Building12/FinancialUpdate8609_Dev_Budget_Building12_Rehab_Basis/Soft_Cost_Other_Description1" xmlDataType="string"/>
    </xmlCellPr>
  </singleXmlCell>
  <singleXmlCell id="2904" xr6:uid="{6A65DDC9-E164-46BE-9F27-7C84E7846E06}" r="BD39" connectionId="1">
    <xmlCellPr id="1" xr6:uid="{00000000-0010-0000-2516-000001000000}" uniqueName="Soft_Cost_Other_Description2">
      <xmlPr mapId="1" xpath="/FinancialUpdate8609/FinancialUpdate8609_DevelopmentBudget/FinancialUpdate8609_Dev_Budget_Building12/FinancialUpdate8609_Dev_Budget_Building12_Rehab_Basis/Soft_Cost_Other_Description2" xmlDataType="string"/>
    </xmlCellPr>
  </singleXmlCell>
  <singleXmlCell id="2905" xr6:uid="{2CF050B6-49B0-4739-B4B7-158F5D4B2F6A}" r="BD40" connectionId="1">
    <xmlCellPr id="1" xr6:uid="{00000000-0010-0000-2716-000001000000}" uniqueName="Soft_Cost_Other_Description3">
      <xmlPr mapId="1" xpath="/FinancialUpdate8609/FinancialUpdate8609_DevelopmentBudget/FinancialUpdate8609_Dev_Budget_Building12/FinancialUpdate8609_Dev_Budget_Building12_Rehab_Basis/Soft_Cost_Other_Description3" xmlDataType="string"/>
    </xmlCellPr>
  </singleXmlCell>
  <singleXmlCell id="2906" xr6:uid="{86FF7F22-1A66-47CE-B172-1ADAD039D69F}" r="BD41" connectionId="1">
    <xmlCellPr id="1" xr6:uid="{00000000-0010-0000-2916-000001000000}" uniqueName="Soft_Cost_Other_Description4">
      <xmlPr mapId="1" xpath="/FinancialUpdate8609/FinancialUpdate8609_DevelopmentBudget/FinancialUpdate8609_Dev_Budget_Building12/FinancialUpdate8609_Dev_Budget_Building12_Rehab_Basis/Soft_Cost_Other_Description4" xmlDataType="string"/>
    </xmlCellPr>
  </singleXmlCell>
  <singleXmlCell id="2907" xr6:uid="{4A881907-FD1F-4167-98BD-01208CCB6202}" r="BD44" connectionId="1">
    <xmlCellPr id="1" xr6:uid="{00000000-0010-0000-2B16-000001000000}" uniqueName="Developer_Financing_or_Equity">
      <xmlPr mapId="1" xpath="/FinancialUpdate8609/FinancialUpdate8609_DevelopmentBudget/FinancialUpdate8609_Dev_Budget_Building12/FinancialUpdate8609_Dev_Budget_Building12_Rehab_Basis/Developer_Financing_or_Equity" xmlDataType="string"/>
    </xmlCellPr>
  </singleXmlCell>
  <singleXmlCell id="2908" xr6:uid="{EB48768D-E973-4EC7-8A1A-A2BC007C315F}" r="BD45" connectionId="1">
    <xmlCellPr id="1" xr6:uid="{00000000-0010-0000-2D16-000001000000}" uniqueName="Deferred_Developer_Fee">
      <xmlPr mapId="1" xpath="/FinancialUpdate8609/FinancialUpdate8609_DevelopmentBudget/FinancialUpdate8609_Dev_Budget_Building12/FinancialUpdate8609_Dev_Budget_Building12_Rehab_Basis/Deferred_Developer_Fee" xmlDataType="string"/>
    </xmlCellPr>
  </singleXmlCell>
  <singleXmlCell id="2909" xr6:uid="{A6351D42-40D4-4FA1-879F-EB80597E5946}" r="BD48" connectionId="1">
    <xmlCellPr id="1" xr6:uid="{00000000-0010-0000-2F16-000001000000}" uniqueName="Syndicator_Fee_and_Overhead">
      <xmlPr mapId="1" xpath="/FinancialUpdate8609/FinancialUpdate8609_DevelopmentBudget/FinancialUpdate8609_Dev_Budget_Building12/FinancialUpdate8609_Dev_Budget_Building12_Rehab_Basis/Syndicator_Fee_and_Overhead" xmlDataType="string"/>
    </xmlCellPr>
  </singleXmlCell>
  <singleXmlCell id="2910" xr6:uid="{E0F3E8CA-3688-4E0C-BFDA-3DBA392D1D58}" r="BD49" connectionId="1">
    <xmlCellPr id="1" xr6:uid="{00000000-0010-0000-3116-000001000000}" uniqueName="LP_Upper_Tier_Reserves">
      <xmlPr mapId="1" xpath="/FinancialUpdate8609/FinancialUpdate8609_DevelopmentBudget/FinancialUpdate8609_Dev_Budget_Building12/FinancialUpdate8609_Dev_Budget_Building12_Rehab_Basis/LP_Upper_Tier_Reserves" xmlDataType="string"/>
    </xmlCellPr>
  </singleXmlCell>
  <singleXmlCell id="2911" xr6:uid="{99376011-0FDC-4406-85F3-81CCAB89B710}" r="BD50" connectionId="1">
    <xmlCellPr id="1" xr6:uid="{00000000-0010-0000-3316-000001000000}" uniqueName="Tax_Credit_Consultant">
      <xmlPr mapId="1" xpath="/FinancialUpdate8609/FinancialUpdate8609_DevelopmentBudget/FinancialUpdate8609_Dev_Budget_Building12/FinancialUpdate8609_Dev_Budget_Building12_Rehab_Basis/Tax_Credit_Consultant" xmlDataType="string"/>
    </xmlCellPr>
  </singleXmlCell>
  <singleXmlCell id="2912" xr6:uid="{15792624-C54F-4268-A78B-4C7518971663}" r="BD51" connectionId="1">
    <xmlCellPr id="1" xr6:uid="{00000000-0010-0000-3516-000001000000}" uniqueName="Tax_Opinion">
      <xmlPr mapId="1" xpath="/FinancialUpdate8609/FinancialUpdate8609_DevelopmentBudget/FinancialUpdate8609_Dev_Budget_Building12/FinancialUpdate8609_Dev_Budget_Building12_Rehab_Basis/Tax_Opinion" xmlDataType="string"/>
    </xmlCellPr>
  </singleXmlCell>
  <singleXmlCell id="2913" xr6:uid="{50027FCC-6BA8-45D3-B104-CE8802096FC6}" r="BD52" connectionId="1">
    <xmlCellPr id="1" xr6:uid="{00000000-0010-0000-3716-000001000000}" uniqueName="Accounting_Cost_Certification">
      <xmlPr mapId="1" xpath="/FinancialUpdate8609/FinancialUpdate8609_DevelopmentBudget/FinancialUpdate8609_Dev_Budget_Building12/FinancialUpdate8609_Dev_Budget_Building12_Rehab_Basis/Accounting_Cost_Certification" xmlDataType="string"/>
    </xmlCellPr>
  </singleXmlCell>
  <singleXmlCell id="2914" xr6:uid="{66B2AC63-C9A3-468B-830B-8318FA22287C}" r="BD53" connectionId="1">
    <xmlCellPr id="1" xr6:uid="{00000000-0010-0000-3916-000001000000}" uniqueName="Partnership_Management_Fee">
      <xmlPr mapId="1" xpath="/FinancialUpdate8609/FinancialUpdate8609_DevelopmentBudget/FinancialUpdate8609_Dev_Budget_Building12/FinancialUpdate8609_Dev_Budget_Building12_Rehab_Basis/Partnership_Management_Fee" xmlDataType="string"/>
    </xmlCellPr>
  </singleXmlCell>
  <singleXmlCell id="2915" xr6:uid="{5993CBC0-27EA-4D1F-90F5-1C3BCB838E8F}" r="BD54" connectionId="1">
    <xmlCellPr id="1" xr6:uid="{00000000-0010-0000-3B16-000001000000}" uniqueName="Partnership_Publication">
      <xmlPr mapId="1" xpath="/FinancialUpdate8609/FinancialUpdate8609_DevelopmentBudget/FinancialUpdate8609_Dev_Budget_Building12/FinancialUpdate8609_Dev_Budget_Building12_Rehab_Basis/Partnership_Publication" xmlDataType="string"/>
    </xmlCellPr>
  </singleXmlCell>
  <singleXmlCell id="2916" xr6:uid="{60038ED3-522A-4816-BFDF-A4EA37401C6C}" r="BD55" connectionId="1">
    <xmlCellPr id="1" xr6:uid="{00000000-0010-0000-3D16-000001000000}" uniqueName="Bridge_Loan_Fees_and_Interest">
      <xmlPr mapId="1" xpath="/FinancialUpdate8609/FinancialUpdate8609_DevelopmentBudget/FinancialUpdate8609_Dev_Budget_Building12/FinancialUpdate8609_Dev_Budget_Building12_Rehab_Basis/Bridge_Loan_Fees_and_Interest" xmlDataType="string"/>
    </xmlCellPr>
  </singleXmlCell>
  <singleXmlCell id="2917" xr6:uid="{F586E673-10EC-489C-AA7E-955437676878}" r="BD56" connectionId="1">
    <xmlCellPr id="1" xr6:uid="{00000000-0010-0000-3F16-000001000000}" uniqueName="Partnership_Organization_Legal">
      <xmlPr mapId="1" xpath="/FinancialUpdate8609/FinancialUpdate8609_DevelopmentBudget/FinancialUpdate8609_Dev_Budget_Building12/FinancialUpdate8609_Dev_Budget_Building12_Rehab_Basis/Partnership_Organization_Legal" xmlDataType="string"/>
    </xmlCellPr>
  </singleXmlCell>
  <singleXmlCell id="2918" xr6:uid="{166CC38B-69FA-4956-B49D-1716174FC5C5}" r="BD57" connectionId="1">
    <xmlCellPr id="1" xr6:uid="{00000000-0010-0000-4116-000001000000}" uniqueName="Syndication_Expense_Other_Description1">
      <xmlPr mapId="1" xpath="/FinancialUpdate8609/FinancialUpdate8609_DevelopmentBudget/FinancialUpdate8609_Dev_Budget_Building12/FinancialUpdate8609_Dev_Budget_Building12_Rehab_Basis/Syndication_Expense_Other_Description1" xmlDataType="string"/>
    </xmlCellPr>
  </singleXmlCell>
  <singleXmlCell id="2919" xr6:uid="{50F28C94-4B67-4408-9CA3-7F22F7D09C1A}" r="BD60" connectionId="1">
    <xmlCellPr id="1" xr6:uid="{00000000-0010-0000-4316-000001000000}" uniqueName="Operating_Reserve">
      <xmlPr mapId="1" xpath="/FinancialUpdate8609/FinancialUpdate8609_DevelopmentBudget/FinancialUpdate8609_Dev_Budget_Building12/FinancialUpdate8609_Dev_Budget_Building12_Rehab_Basis/Operating_Reserve" xmlDataType="string"/>
    </xmlCellPr>
  </singleXmlCell>
  <singleXmlCell id="2920" xr6:uid="{E8B9DAA7-2EAE-4FBA-A494-AC020572EC0C}" r="BD61" connectionId="1">
    <xmlCellPr id="1" xr6:uid="{00000000-0010-0000-4516-000001000000}" uniqueName="Social_Service_Reserves">
      <xmlPr mapId="1" xpath="/FinancialUpdate8609/FinancialUpdate8609_DevelopmentBudget/FinancialUpdate8609_Dev_Budget_Building12/FinancialUpdate8609_Dev_Budget_Building12_Rehab_Basis/Social_Service_Reserves" xmlDataType="string"/>
    </xmlCellPr>
  </singleXmlCell>
  <singleXmlCell id="2921" xr6:uid="{FAC0B9D5-3577-4DDC-872F-0DE8AB824F59}" r="BD62" connectionId="1">
    <xmlCellPr id="1" xr6:uid="{00000000-0010-0000-4716-000001000000}" uniqueName="Reserve_Other_Description1">
      <xmlPr mapId="1" xpath="/FinancialUpdate8609/FinancialUpdate8609_DevelopmentBudget/FinancialUpdate8609_Dev_Budget_Building12/FinancialUpdate8609_Dev_Budget_Building12_Rehab_Basis/Reserve_Other_Description1" xmlDataType="string"/>
    </xmlCellPr>
  </singleXmlCell>
  <singleXmlCell id="2924" xr6:uid="{F4A05445-F57C-43F8-A81E-D701867051FE}" r="CQ531" connectionId="1">
    <xmlCellPr id="1" xr6:uid="{00000000-0010-0000-4916-000001000000}" uniqueName="ApplicationNumber">
      <xmlPr mapId="1" xpath="/FinancialUpdate8609/FinancialUpdate8609_Construction_Financing_Bldg11/ApplicationNumber" xmlDataType="string"/>
    </xmlCellPr>
  </singleXmlCell>
  <singleXmlCell id="2926" xr6:uid="{89771AB8-DFF9-4ECF-BEBA-EC25788818CD}" r="CQ535" connectionId="1">
    <xmlCellPr id="1" xr6:uid="{00000000-0010-0000-4B16-000001000000}" uniqueName="HPD_Loan">
      <xmlPr mapId="1" xpath="/FinancialUpdate8609/FinancialUpdate8609_Construction_Financing_Bldg11/HPD_Loan" xmlDataType="string"/>
    </xmlCellPr>
  </singleXmlCell>
  <singleXmlCell id="2927" xr6:uid="{722935AC-47AD-4B83-8E05-661F5EED53B2}" r="CQ536" connectionId="1">
    <xmlCellPr id="1" xr6:uid="{00000000-0010-0000-4D16-000001000000}" uniqueName="HDC_Tax_Exempt_Bonds">
      <xmlPr mapId="1" xpath="/FinancialUpdate8609/FinancialUpdate8609_Construction_Financing_Bldg11/HDC_Tax_Exempt_Bonds" xmlDataType="string"/>
    </xmlCellPr>
  </singleXmlCell>
  <singleXmlCell id="2928" xr6:uid="{5E5577EF-F978-4836-8976-0CAC2CBB19FB}" r="CQ537" connectionId="1">
    <xmlCellPr id="1" xr6:uid="{00000000-0010-0000-4F16-000001000000}" uniqueName="HDC_Loan">
      <xmlPr mapId="1" xpath="/FinancialUpdate8609/FinancialUpdate8609_Construction_Financing_Bldg11/HDC_Loan" xmlDataType="string"/>
    </xmlCellPr>
  </singleXmlCell>
  <singleXmlCell id="2929" xr6:uid="{A6244F5B-1954-43F9-B1DE-BB71C4319BC7}" r="CQ538" connectionId="1">
    <xmlCellPr id="1" xr6:uid="{00000000-0010-0000-5116-000001000000}" uniqueName="Deferred_Developer_Fee">
      <xmlPr mapId="1" xpath="/FinancialUpdate8609/FinancialUpdate8609_Construction_Financing_Bldg11/Deferred_Developer_Fee" xmlDataType="string"/>
    </xmlCellPr>
  </singleXmlCell>
  <singleXmlCell id="2930" xr6:uid="{FA51900D-917D-4D55-B13E-596891AA5373}" r="CO539" connectionId="1">
    <xmlCellPr id="1" xr6:uid="{00000000-0010-0000-5316-000001000000}" uniqueName="Other_Line_Description1">
      <xmlPr mapId="1" xpath="/FinancialUpdate8609/FinancialUpdate8609_Construction_Financing_Bldg11/Other_Line_Description1" xmlDataType="string"/>
    </xmlCellPr>
  </singleXmlCell>
  <singleXmlCell id="2931" xr6:uid="{D653E748-C983-4E06-953C-668389059B02}" r="CO540" connectionId="1">
    <xmlCellPr id="1" xr6:uid="{00000000-0010-0000-5516-000001000000}" uniqueName="Other_Line_Description2">
      <xmlPr mapId="1" xpath="/FinancialUpdate8609/FinancialUpdate8609_Construction_Financing_Bldg11/Other_Line_Description2" xmlDataType="string"/>
    </xmlCellPr>
  </singleXmlCell>
  <singleXmlCell id="2932" xr6:uid="{3EDB57AB-3B11-40FF-AEC2-B0C987B5078E}" r="CO541" connectionId="1">
    <xmlCellPr id="1" xr6:uid="{00000000-0010-0000-5716-000001000000}" uniqueName="Other_Line_Description3">
      <xmlPr mapId="1" xpath="/FinancialUpdate8609/FinancialUpdate8609_Construction_Financing_Bldg11/Other_Line_Description3" xmlDataType="string"/>
    </xmlCellPr>
  </singleXmlCell>
  <singleXmlCell id="2933" xr6:uid="{5EB3B33F-F984-4F58-B4AC-34A9131BD5BA}" r="CO542" connectionId="1">
    <xmlCellPr id="1" xr6:uid="{00000000-0010-0000-5916-000001000000}" uniqueName="Other_Line_Description4">
      <xmlPr mapId="1" xpath="/FinancialUpdate8609/FinancialUpdate8609_Construction_Financing_Bldg11/Other_Line_Description4" xmlDataType="string"/>
    </xmlCellPr>
  </singleXmlCell>
  <singleXmlCell id="2934" xr6:uid="{5E20C63A-DD36-4C61-8244-181F7A56618B}" r="CO543" connectionId="1">
    <xmlCellPr id="1" xr6:uid="{00000000-0010-0000-5B16-000001000000}" uniqueName="Other_Line_Description5">
      <xmlPr mapId="1" xpath="/FinancialUpdate8609/FinancialUpdate8609_Construction_Financing_Bldg11/Other_Line_Description5" xmlDataType="string"/>
    </xmlCellPr>
  </singleXmlCell>
  <singleXmlCell id="2935" xr6:uid="{87ADCBD2-6D69-429A-A865-69C572DFB963}" r="CQ539" connectionId="1">
    <xmlCellPr id="1" xr6:uid="{00000000-0010-0000-5D16-000001000000}" uniqueName="Other_Financing_Amount1">
      <xmlPr mapId="1" xpath="/FinancialUpdate8609/FinancialUpdate8609_Construction_Financing_Bldg11/Other_Financing_Amount1" xmlDataType="string"/>
    </xmlCellPr>
  </singleXmlCell>
  <singleXmlCell id="2936" xr6:uid="{F046741A-69CD-4433-A3CE-6C6820138BDC}" r="CQ540" connectionId="1">
    <xmlCellPr id="1" xr6:uid="{00000000-0010-0000-5F16-000001000000}" uniqueName="Other_Financing_Amount2">
      <xmlPr mapId="1" xpath="/FinancialUpdate8609/FinancialUpdate8609_Construction_Financing_Bldg11/Other_Financing_Amount2" xmlDataType="string"/>
    </xmlCellPr>
  </singleXmlCell>
  <singleXmlCell id="2937" xr6:uid="{7FB781C4-CB66-42C9-9060-E3B488743774}" r="CQ541" connectionId="1">
    <xmlCellPr id="1" xr6:uid="{00000000-0010-0000-6116-000001000000}" uniqueName="Other_Financing_Amount3">
      <xmlPr mapId="1" xpath="/FinancialUpdate8609/FinancialUpdate8609_Construction_Financing_Bldg11/Other_Financing_Amount3" xmlDataType="string"/>
    </xmlCellPr>
  </singleXmlCell>
  <singleXmlCell id="2938" xr6:uid="{EA9DA970-C4EB-4883-8FED-0088684A9CEA}" r="CQ542" connectionId="1">
    <xmlCellPr id="1" xr6:uid="{00000000-0010-0000-6316-000001000000}" uniqueName="Other_Financing_Amount4">
      <xmlPr mapId="1" xpath="/FinancialUpdate8609/FinancialUpdate8609_Construction_Financing_Bldg11/Other_Financing_Amount4" xmlDataType="string"/>
    </xmlCellPr>
  </singleXmlCell>
  <singleXmlCell id="2939" xr6:uid="{FA1E23BA-DA66-41B0-81D9-55E8968C30E0}" r="CQ543" connectionId="1">
    <xmlCellPr id="1" xr6:uid="{00000000-0010-0000-6516-000001000000}" uniqueName="Other_Financing_Amount5">
      <xmlPr mapId="1" xpath="/FinancialUpdate8609/FinancialUpdate8609_Construction_Financing_Bldg11/Other_Financing_Amount5" xmlDataType="string"/>
    </xmlCellPr>
  </singleXmlCell>
  <singleXmlCell id="2940" xr6:uid="{A5A0B812-E371-461D-85EC-B4E065B34067}" r="CQ544" connectionId="1">
    <xmlCellPr id="1" xr6:uid="{00000000-0010-0000-6716-000001000000}" uniqueName="Total_Construction_Financing">
      <xmlPr mapId="1" xpath="/FinancialUpdate8609/FinancialUpdate8609_Construction_Financing_Bldg11/Total_Construction_Financing" xmlDataType="string"/>
    </xmlCellPr>
  </singleXmlCell>
  <singleXmlCell id="2941" xr6:uid="{EAB84EAF-D451-4857-9A41-9824154F2F25}" r="CQ546" connectionId="1">
    <xmlCellPr id="1" xr6:uid="{00000000-0010-0000-6916-000001000000}" uniqueName="ApplicationNumber">
      <xmlPr mapId="1" xpath="/FinancialUpdate8609/FinancialUpdate8609_Permanent_Financing_Bldg11/ApplicationNumber" xmlDataType="string"/>
    </xmlCellPr>
  </singleXmlCell>
  <singleXmlCell id="2943" xr6:uid="{D354A8D7-46B7-442C-A06C-BF0A433E2AF3}" r="CQ550" connectionId="1">
    <xmlCellPr id="1" xr6:uid="{00000000-0010-0000-6B16-000001000000}" uniqueName="HPD_Loan">
      <xmlPr mapId="1" xpath="/FinancialUpdate8609/FinancialUpdate8609_Permanent_Financing_Bldg11/HPD_Loan" xmlDataType="string"/>
    </xmlCellPr>
  </singleXmlCell>
  <singleXmlCell id="2944" xr6:uid="{A5B925B2-4A7B-428F-B3AA-0A78354A19FD}" r="CQ551" connectionId="1">
    <xmlCellPr id="1" xr6:uid="{00000000-0010-0000-6D16-000001000000}" uniqueName="HDC_Tax_Exempt_Bonds">
      <xmlPr mapId="1" xpath="/FinancialUpdate8609/FinancialUpdate8609_Permanent_Financing_Bldg11/HDC_Tax_Exempt_Bonds" xmlDataType="string"/>
    </xmlCellPr>
  </singleXmlCell>
  <singleXmlCell id="2945" xr6:uid="{3286041D-8DCF-47E5-8725-3FCA8D0AB828}" r="CQ552" connectionId="1">
    <xmlCellPr id="1" xr6:uid="{00000000-0010-0000-6F16-000001000000}" uniqueName="HDC_Loan">
      <xmlPr mapId="1" xpath="/FinancialUpdate8609/FinancialUpdate8609_Permanent_Financing_Bldg11/HDC_Loan" xmlDataType="string"/>
    </xmlCellPr>
  </singleXmlCell>
  <singleXmlCell id="2946" xr6:uid="{9A743711-5AE3-4A63-8983-A2B64E4E37DA}" r="CQ553" connectionId="1">
    <xmlCellPr id="1" xr6:uid="{00000000-0010-0000-7116-000001000000}" uniqueName="Deferred_Developer_Fee">
      <xmlPr mapId="1" xpath="/FinancialUpdate8609/FinancialUpdate8609_Permanent_Financing_Bldg11/Deferred_Developer_Fee" xmlDataType="string"/>
    </xmlCellPr>
  </singleXmlCell>
  <singleXmlCell id="2947" xr6:uid="{BDB27FFE-A8EB-4369-A121-6B6822236D2E}" r="CO554" connectionId="1">
    <xmlCellPr id="1" xr6:uid="{00000000-0010-0000-7316-000001000000}" uniqueName="Other_Line_Description1">
      <xmlPr mapId="1" xpath="/FinancialUpdate8609/FinancialUpdate8609_Permanent_Financing_Bldg11/Other_Line_Description1" xmlDataType="string"/>
    </xmlCellPr>
  </singleXmlCell>
  <singleXmlCell id="2948" xr6:uid="{8ABE0A9E-3012-4625-921E-8D54668329C2}" r="CO555" connectionId="1">
    <xmlCellPr id="1" xr6:uid="{00000000-0010-0000-7516-000001000000}" uniqueName="Other_Line_Description2">
      <xmlPr mapId="1" xpath="/FinancialUpdate8609/FinancialUpdate8609_Permanent_Financing_Bldg11/Other_Line_Description2" xmlDataType="string"/>
    </xmlCellPr>
  </singleXmlCell>
  <singleXmlCell id="2949" xr6:uid="{0E18A984-2570-40EF-887C-7FA5B0D4B9D2}" r="CO556" connectionId="1">
    <xmlCellPr id="1" xr6:uid="{00000000-0010-0000-7716-000001000000}" uniqueName="Other_Line_Description3">
      <xmlPr mapId="1" xpath="/FinancialUpdate8609/FinancialUpdate8609_Permanent_Financing_Bldg11/Other_Line_Description3" xmlDataType="string"/>
    </xmlCellPr>
  </singleXmlCell>
  <singleXmlCell id="2950" xr6:uid="{B123E120-AF16-41B8-8622-61A2297F9966}" r="CO557" connectionId="1">
    <xmlCellPr id="1" xr6:uid="{00000000-0010-0000-7916-000001000000}" uniqueName="Other_Line_Description4">
      <xmlPr mapId="1" xpath="/FinancialUpdate8609/FinancialUpdate8609_Permanent_Financing_Bldg11/Other_Line_Description4" xmlDataType="string"/>
    </xmlCellPr>
  </singleXmlCell>
  <singleXmlCell id="2951" xr6:uid="{B7FF534A-4E88-4ECC-911F-93D59DACCA94}" r="CO558" connectionId="1">
    <xmlCellPr id="1" xr6:uid="{00000000-0010-0000-7B16-000001000000}" uniqueName="Other_Line_Description5">
      <xmlPr mapId="1" xpath="/FinancialUpdate8609/FinancialUpdate8609_Permanent_Financing_Bldg11/Other_Line_Description5" xmlDataType="string"/>
    </xmlCellPr>
  </singleXmlCell>
  <singleXmlCell id="2952" xr6:uid="{9A2E2473-043D-4D01-BFEE-34315CA4B2A1}" r="CQ554" connectionId="1">
    <xmlCellPr id="1" xr6:uid="{00000000-0010-0000-7D16-000001000000}" uniqueName="Other_Financing_Amount1">
      <xmlPr mapId="1" xpath="/FinancialUpdate8609/FinancialUpdate8609_Permanent_Financing_Bldg11/Other_Financing_Amount1" xmlDataType="string"/>
    </xmlCellPr>
  </singleXmlCell>
  <singleXmlCell id="2953" xr6:uid="{43651435-4B9C-4428-BBF0-55E410278B9A}" r="CQ555" connectionId="1">
    <xmlCellPr id="1" xr6:uid="{00000000-0010-0000-7F16-000001000000}" uniqueName="Other_Financing_Amount2">
      <xmlPr mapId="1" xpath="/FinancialUpdate8609/FinancialUpdate8609_Permanent_Financing_Bldg11/Other_Financing_Amount2" xmlDataType="string"/>
    </xmlCellPr>
  </singleXmlCell>
  <singleXmlCell id="2954" xr6:uid="{0647B95D-2717-495E-9B66-5BA1222EDC88}" r="CQ556" connectionId="1">
    <xmlCellPr id="1" xr6:uid="{00000000-0010-0000-8116-000001000000}" uniqueName="Other_Financing_Amount3">
      <xmlPr mapId="1" xpath="/FinancialUpdate8609/FinancialUpdate8609_Permanent_Financing_Bldg11/Other_Financing_Amount3" xmlDataType="string"/>
    </xmlCellPr>
  </singleXmlCell>
  <singleXmlCell id="2955" xr6:uid="{0B43F4D1-2283-40F5-A0D0-8AB45CA2301B}" r="CQ557" connectionId="1">
    <xmlCellPr id="1" xr6:uid="{00000000-0010-0000-8316-000001000000}" uniqueName="Other_Financing_Amount4">
      <xmlPr mapId="1" xpath="/FinancialUpdate8609/FinancialUpdate8609_Permanent_Financing_Bldg11/Other_Financing_Amount4" xmlDataType="string"/>
    </xmlCellPr>
  </singleXmlCell>
  <singleXmlCell id="2956" xr6:uid="{6AD51E9B-697C-41EA-8E5E-B745E4F41B3F}" r="CQ558" connectionId="1">
    <xmlCellPr id="1" xr6:uid="{00000000-0010-0000-8516-000001000000}" uniqueName="Other_Financing_Amount5">
      <xmlPr mapId="1" xpath="/FinancialUpdate8609/FinancialUpdate8609_Permanent_Financing_Bldg11/Other_Financing_Amount5" xmlDataType="string"/>
    </xmlCellPr>
  </singleXmlCell>
  <singleXmlCell id="2957" xr6:uid="{BAB3018D-6C74-4E18-993F-A189D21F27C6}" r="CQ559" connectionId="1">
    <xmlCellPr id="1" xr6:uid="{00000000-0010-0000-8716-000001000000}" uniqueName="Total_Permanent_Financing">
      <xmlPr mapId="1" xpath="/FinancialUpdate8609/FinancialUpdate8609_Permanent_Financing_Bldg11/Total_Permanent_Financing" xmlDataType="string"/>
    </xmlCellPr>
  </singleXmlCell>
  <singleXmlCell id="2958" xr6:uid="{3738C267-1D5F-4FFA-8762-3D1BA9B195C7}" r="CQ579" connectionId="1">
    <xmlCellPr id="1" xr6:uid="{00000000-0010-0000-8916-000001000000}" uniqueName="ApplicationNumber">
      <xmlPr mapId="1" xpath="/FinancialUpdate8609/FinancialUpdate8609_Construction_Financing_Bldg12/ApplicationNumber" xmlDataType="string"/>
    </xmlCellPr>
  </singleXmlCell>
  <singleXmlCell id="2960" xr6:uid="{3847C3E9-D784-4A47-ABF6-D2B98E08E23B}" r="CQ583" connectionId="1">
    <xmlCellPr id="1" xr6:uid="{00000000-0010-0000-8B16-000001000000}" uniqueName="HPD_Loan">
      <xmlPr mapId="1" xpath="/FinancialUpdate8609/FinancialUpdate8609_Construction_Financing_Bldg12/HPD_Loan" xmlDataType="string"/>
    </xmlCellPr>
  </singleXmlCell>
  <singleXmlCell id="2961" xr6:uid="{5F2E342D-AC43-4C06-B27D-6F5321D40B03}" r="CQ584" connectionId="1">
    <xmlCellPr id="1" xr6:uid="{00000000-0010-0000-8D16-000001000000}" uniqueName="HDC_Tax_Exempt_Bonds">
      <xmlPr mapId="1" xpath="/FinancialUpdate8609/FinancialUpdate8609_Construction_Financing_Bldg12/HDC_Tax_Exempt_Bonds" xmlDataType="string"/>
    </xmlCellPr>
  </singleXmlCell>
  <singleXmlCell id="2962" xr6:uid="{135F74BD-2F6E-422D-977B-9FB9C4E8E15F}" r="CQ585" connectionId="1">
    <xmlCellPr id="1" xr6:uid="{00000000-0010-0000-8F16-000001000000}" uniqueName="HDC_Loan">
      <xmlPr mapId="1" xpath="/FinancialUpdate8609/FinancialUpdate8609_Construction_Financing_Bldg12/HDC_Loan" xmlDataType="string"/>
    </xmlCellPr>
  </singleXmlCell>
  <singleXmlCell id="2963" xr6:uid="{7F2D7C29-3EA0-41D7-BDF9-94277D889E10}" r="CQ586" connectionId="1">
    <xmlCellPr id="1" xr6:uid="{00000000-0010-0000-9116-000001000000}" uniqueName="Deferred_Developer_Fee">
      <xmlPr mapId="1" xpath="/FinancialUpdate8609/FinancialUpdate8609_Construction_Financing_Bldg12/Deferred_Developer_Fee" xmlDataType="string"/>
    </xmlCellPr>
  </singleXmlCell>
  <singleXmlCell id="2964" xr6:uid="{C2234586-1642-4E3D-823E-432D9BDA1E63}" r="CO587" connectionId="1">
    <xmlCellPr id="1" xr6:uid="{00000000-0010-0000-9316-000001000000}" uniqueName="Other_Line_Description1">
      <xmlPr mapId="1" xpath="/FinancialUpdate8609/FinancialUpdate8609_Construction_Financing_Bldg12/Other_Line_Description1" xmlDataType="string"/>
    </xmlCellPr>
  </singleXmlCell>
  <singleXmlCell id="2965" xr6:uid="{7B3B2360-8AAE-4C3D-A4EB-0A427E0B1060}" r="CO588" connectionId="1">
    <xmlCellPr id="1" xr6:uid="{00000000-0010-0000-9516-000001000000}" uniqueName="Other_Line_Description2">
      <xmlPr mapId="1" xpath="/FinancialUpdate8609/FinancialUpdate8609_Construction_Financing_Bldg12/Other_Line_Description2" xmlDataType="string"/>
    </xmlCellPr>
  </singleXmlCell>
  <singleXmlCell id="2966" xr6:uid="{96CEC9E1-2AE4-482C-A2DA-EEB02CB99BD8}" r="CO589" connectionId="1">
    <xmlCellPr id="1" xr6:uid="{00000000-0010-0000-9716-000001000000}" uniqueName="Other_Line_Description3">
      <xmlPr mapId="1" xpath="/FinancialUpdate8609/FinancialUpdate8609_Construction_Financing_Bldg12/Other_Line_Description3" xmlDataType="string"/>
    </xmlCellPr>
  </singleXmlCell>
  <singleXmlCell id="2967" xr6:uid="{35254349-AAAA-40B5-962D-08AC66ACE3C4}" r="CO590" connectionId="1">
    <xmlCellPr id="1" xr6:uid="{00000000-0010-0000-9916-000001000000}" uniqueName="Other_Line_Description4">
      <xmlPr mapId="1" xpath="/FinancialUpdate8609/FinancialUpdate8609_Construction_Financing_Bldg12/Other_Line_Description4" xmlDataType="string"/>
    </xmlCellPr>
  </singleXmlCell>
  <singleXmlCell id="2968" xr6:uid="{E26356B1-1D53-4447-8814-E5E66A902290}" r="CO591" connectionId="1">
    <xmlCellPr id="1" xr6:uid="{00000000-0010-0000-9B16-000001000000}" uniqueName="Other_Line_Description5">
      <xmlPr mapId="1" xpath="/FinancialUpdate8609/FinancialUpdate8609_Construction_Financing_Bldg12/Other_Line_Description5" xmlDataType="string"/>
    </xmlCellPr>
  </singleXmlCell>
  <singleXmlCell id="2969" xr6:uid="{7768854C-CEEB-473D-AAB8-4A03A4BC8F6D}" r="CQ587" connectionId="1">
    <xmlCellPr id="1" xr6:uid="{00000000-0010-0000-9D16-000001000000}" uniqueName="Other_Financing_Amount1">
      <xmlPr mapId="1" xpath="/FinancialUpdate8609/FinancialUpdate8609_Construction_Financing_Bldg12/Other_Financing_Amount1" xmlDataType="string"/>
    </xmlCellPr>
  </singleXmlCell>
  <singleXmlCell id="2970" xr6:uid="{C2445D1E-43BF-4F8B-A91B-057E334857A2}" r="CQ588" connectionId="1">
    <xmlCellPr id="1" xr6:uid="{00000000-0010-0000-9F16-000001000000}" uniqueName="Other_Financing_Amount2">
      <xmlPr mapId="1" xpath="/FinancialUpdate8609/FinancialUpdate8609_Construction_Financing_Bldg12/Other_Financing_Amount2" xmlDataType="string"/>
    </xmlCellPr>
  </singleXmlCell>
  <singleXmlCell id="2971" xr6:uid="{3B1EC3BA-7DBC-4B61-8A07-72A6BAD3B6FF}" r="CQ589" connectionId="1">
    <xmlCellPr id="1" xr6:uid="{00000000-0010-0000-A116-000001000000}" uniqueName="Other_Financing_Amount3">
      <xmlPr mapId="1" xpath="/FinancialUpdate8609/FinancialUpdate8609_Construction_Financing_Bldg12/Other_Financing_Amount3" xmlDataType="string"/>
    </xmlCellPr>
  </singleXmlCell>
  <singleXmlCell id="2972" xr6:uid="{1E3DBA4F-4586-4DA5-BBDD-9F6757E04309}" r="CQ590" connectionId="1">
    <xmlCellPr id="1" xr6:uid="{00000000-0010-0000-A316-000001000000}" uniqueName="Other_Financing_Amount4">
      <xmlPr mapId="1" xpath="/FinancialUpdate8609/FinancialUpdate8609_Construction_Financing_Bldg12/Other_Financing_Amount4" xmlDataType="string"/>
    </xmlCellPr>
  </singleXmlCell>
  <singleXmlCell id="2973" xr6:uid="{C4F73BC1-73AF-4C70-B121-C66658F6A5B9}" r="CQ591" connectionId="1">
    <xmlCellPr id="1" xr6:uid="{00000000-0010-0000-A516-000001000000}" uniqueName="Other_Financing_Amount5">
      <xmlPr mapId="1" xpath="/FinancialUpdate8609/FinancialUpdate8609_Construction_Financing_Bldg12/Other_Financing_Amount5" xmlDataType="string"/>
    </xmlCellPr>
  </singleXmlCell>
  <singleXmlCell id="2974" xr6:uid="{3A05E785-86CE-4F92-99F7-0EEB5F680A71}" r="CQ592" connectionId="1">
    <xmlCellPr id="1" xr6:uid="{00000000-0010-0000-A716-000001000000}" uniqueName="Total_Construction_Financing">
      <xmlPr mapId="1" xpath="/FinancialUpdate8609/FinancialUpdate8609_Construction_Financing_Bldg12/Total_Construction_Financing" xmlDataType="string"/>
    </xmlCellPr>
  </singleXmlCell>
  <singleXmlCell id="2975" xr6:uid="{39DB75A1-E9FB-42C8-A75E-99246476C701}" r="CQ594" connectionId="1">
    <xmlCellPr id="1" xr6:uid="{00000000-0010-0000-A916-000001000000}" uniqueName="ApplicationNumber">
      <xmlPr mapId="1" xpath="/FinancialUpdate8609/FinancialUpdate8609_Permanent_Financing_Bldg12/ApplicationNumber" xmlDataType="string"/>
    </xmlCellPr>
  </singleXmlCell>
  <singleXmlCell id="2977" xr6:uid="{135DEFF8-290D-470C-BAD4-5625CD84148A}" r="CQ598" connectionId="1">
    <xmlCellPr id="1" xr6:uid="{00000000-0010-0000-AB16-000001000000}" uniqueName="HPD_Loan">
      <xmlPr mapId="1" xpath="/FinancialUpdate8609/FinancialUpdate8609_Permanent_Financing_Bldg12/HPD_Loan" xmlDataType="string"/>
    </xmlCellPr>
  </singleXmlCell>
  <singleXmlCell id="2978" xr6:uid="{C44BC835-CDBA-43D2-83A6-B853D421B020}" r="CQ599" connectionId="1">
    <xmlCellPr id="1" xr6:uid="{00000000-0010-0000-AD16-000001000000}" uniqueName="HDC_Tax_Exempt_Bonds">
      <xmlPr mapId="1" xpath="/FinancialUpdate8609/FinancialUpdate8609_Permanent_Financing_Bldg12/HDC_Tax_Exempt_Bonds" xmlDataType="string"/>
    </xmlCellPr>
  </singleXmlCell>
  <singleXmlCell id="2979" xr6:uid="{907CB186-A1D7-46A0-92BB-3FA0791ACC72}" r="CQ600" connectionId="1">
    <xmlCellPr id="1" xr6:uid="{00000000-0010-0000-AF16-000001000000}" uniqueName="HDC_Loan">
      <xmlPr mapId="1" xpath="/FinancialUpdate8609/FinancialUpdate8609_Permanent_Financing_Bldg12/HDC_Loan" xmlDataType="string"/>
    </xmlCellPr>
  </singleXmlCell>
  <singleXmlCell id="2980" xr6:uid="{77D6E777-D09E-4CED-8E14-BD2F9AA92E48}" r="CQ601" connectionId="1">
    <xmlCellPr id="1" xr6:uid="{00000000-0010-0000-B116-000001000000}" uniqueName="Deferred_Developer_Fee">
      <xmlPr mapId="1" xpath="/FinancialUpdate8609/FinancialUpdate8609_Permanent_Financing_Bldg12/Deferred_Developer_Fee" xmlDataType="string"/>
    </xmlCellPr>
  </singleXmlCell>
  <singleXmlCell id="2981" xr6:uid="{F925D9DF-A303-4377-A31A-9075D21A8C65}" r="CO602" connectionId="1">
    <xmlCellPr id="1" xr6:uid="{00000000-0010-0000-B316-000001000000}" uniqueName="Other_Line_Description1">
      <xmlPr mapId="1" xpath="/FinancialUpdate8609/FinancialUpdate8609_Permanent_Financing_Bldg12/Other_Line_Description1" xmlDataType="string"/>
    </xmlCellPr>
  </singleXmlCell>
  <singleXmlCell id="2982" xr6:uid="{A343155B-EB70-47F4-AEE4-A0AE49CAF1F7}" r="CO603" connectionId="1">
    <xmlCellPr id="1" xr6:uid="{00000000-0010-0000-B516-000001000000}" uniqueName="Other_Line_Description2">
      <xmlPr mapId="1" xpath="/FinancialUpdate8609/FinancialUpdate8609_Permanent_Financing_Bldg12/Other_Line_Description2" xmlDataType="string"/>
    </xmlCellPr>
  </singleXmlCell>
  <singleXmlCell id="2983" xr6:uid="{262E75F5-3316-483E-BD0C-5F13C28C2681}" r="CO604" connectionId="1">
    <xmlCellPr id="1" xr6:uid="{00000000-0010-0000-B716-000001000000}" uniqueName="Other_Line_Description3">
      <xmlPr mapId="1" xpath="/FinancialUpdate8609/FinancialUpdate8609_Permanent_Financing_Bldg12/Other_Line_Description3" xmlDataType="string"/>
    </xmlCellPr>
  </singleXmlCell>
  <singleXmlCell id="2984" xr6:uid="{531522EA-425B-43CC-B4DF-37B337D08F15}" r="CO605" connectionId="1">
    <xmlCellPr id="1" xr6:uid="{00000000-0010-0000-B916-000001000000}" uniqueName="Other_Line_Description4">
      <xmlPr mapId="1" xpath="/FinancialUpdate8609/FinancialUpdate8609_Permanent_Financing_Bldg12/Other_Line_Description4" xmlDataType="string"/>
    </xmlCellPr>
  </singleXmlCell>
  <singleXmlCell id="2985" xr6:uid="{56D5E57A-40B5-4E6B-867E-C925652C5250}" r="CO606" connectionId="1">
    <xmlCellPr id="1" xr6:uid="{00000000-0010-0000-BB16-000001000000}" uniqueName="Other_Line_Description5">
      <xmlPr mapId="1" xpath="/FinancialUpdate8609/FinancialUpdate8609_Permanent_Financing_Bldg12/Other_Line_Description5" xmlDataType="string"/>
    </xmlCellPr>
  </singleXmlCell>
  <singleXmlCell id="2986" xr6:uid="{6D8E0B16-C98A-4DF9-98F9-D4B39F986BD1}" r="CQ602" connectionId="1">
    <xmlCellPr id="1" xr6:uid="{00000000-0010-0000-BD16-000001000000}" uniqueName="Other_Financing_Amount1">
      <xmlPr mapId="1" xpath="/FinancialUpdate8609/FinancialUpdate8609_Permanent_Financing_Bldg12/Other_Financing_Amount1" xmlDataType="string"/>
    </xmlCellPr>
  </singleXmlCell>
  <singleXmlCell id="2987" xr6:uid="{0D2681AD-26BF-4064-830B-1C98CB188D16}" r="CQ603" connectionId="1">
    <xmlCellPr id="1" xr6:uid="{00000000-0010-0000-BF16-000001000000}" uniqueName="Other_Financing_Amount2">
      <xmlPr mapId="1" xpath="/FinancialUpdate8609/FinancialUpdate8609_Permanent_Financing_Bldg12/Other_Financing_Amount2" xmlDataType="string"/>
    </xmlCellPr>
  </singleXmlCell>
  <singleXmlCell id="2988" xr6:uid="{4DD149AA-6F70-4DE7-BC8E-1D6C1B2F2EB2}" r="CQ604" connectionId="1">
    <xmlCellPr id="1" xr6:uid="{00000000-0010-0000-C116-000001000000}" uniqueName="Other_Financing_Amount3">
      <xmlPr mapId="1" xpath="/FinancialUpdate8609/FinancialUpdate8609_Permanent_Financing_Bldg12/Other_Financing_Amount3" xmlDataType="string"/>
    </xmlCellPr>
  </singleXmlCell>
  <singleXmlCell id="2989" xr6:uid="{6D2FB836-FDE9-4B10-B5CF-B49D0D6B5725}" r="CQ605" connectionId="1">
    <xmlCellPr id="1" xr6:uid="{00000000-0010-0000-C316-000001000000}" uniqueName="Other_Financing_Amount4">
      <xmlPr mapId="1" xpath="/FinancialUpdate8609/FinancialUpdate8609_Permanent_Financing_Bldg12/Other_Financing_Amount4" xmlDataType="string"/>
    </xmlCellPr>
  </singleXmlCell>
  <singleXmlCell id="2990" xr6:uid="{4A20A8C7-C1C5-4F86-8E74-3470181CFD23}" r="CQ606" connectionId="1">
    <xmlCellPr id="1" xr6:uid="{00000000-0010-0000-C516-000001000000}" uniqueName="Other_Financing_Amount5">
      <xmlPr mapId="1" xpath="/FinancialUpdate8609/FinancialUpdate8609_Permanent_Financing_Bldg12/Other_Financing_Amount5" xmlDataType="string"/>
    </xmlCellPr>
  </singleXmlCell>
  <singleXmlCell id="2991" xr6:uid="{CA529FE1-C9F6-4462-B5FA-31C699B5181E}" r="CQ607" connectionId="1">
    <xmlCellPr id="1" xr6:uid="{00000000-0010-0000-C716-000001000000}" uniqueName="Total_Permanent_Financing">
      <xmlPr mapId="1" xpath="/FinancialUpdate8609/FinancialUpdate8609_Permanent_Financing_Bldg12/Total_Permanent_Financing" xmlDataType="string"/>
    </xmlCellPr>
  </singleXmlCell>
  <singleXmlCell id="2992" xr6:uid="{1DC55217-C1FE-4287-B66E-40209CBF2B27}" r="AH212" connectionId="1">
    <xmlCellPr id="1" xr6:uid="{00000000-0010-0000-C916-000001000000}" uniqueName="ApplicationNumber">
      <xmlPr mapId="1" xpath="/FinancialUpdate8609/FinancialUpdate8609_UnitDistribution/FinancialUpdate8609_UnitDistribution_Building11/ApplicationNumber" xmlDataType="string"/>
    </xmlCellPr>
  </singleXmlCell>
  <singleXmlCell id="2993" xr6:uid="{7BB6EFA4-6E51-485D-9C12-B9DA8A595D68}" r="AJ212" connectionId="1">
    <xmlCellPr id="1" xr6:uid="{00000000-0010-0000-CB16-000001000000}" uniqueName="BIN">
      <xmlPr mapId="1" xpath="/FinancialUpdate8609/FinancialUpdate8609_UnitDistribution/FinancialUpdate8609_UnitDistribution_Building11/BIN" xmlDataType="string"/>
    </xmlCellPr>
  </singleXmlCell>
  <singleXmlCell id="2994" xr6:uid="{FA49DC7E-6A10-4157-BECA-BD2F96EF2BA9}" r="AC212" connectionId="1">
    <xmlCellPr id="1" xr6:uid="{00000000-0010-0000-CD16-000001000000}" uniqueName="Super_Unit">
      <xmlPr mapId="1" xpath="/FinancialUpdate8609/FinancialUpdate8609_UnitDistribution/FinancialUpdate8609_UnitDistribution_Building11/Super_Unit" xmlDataType="string"/>
    </xmlCellPr>
  </singleXmlCell>
  <singleXmlCell id="2995" xr6:uid="{10B7017F-ECD3-48FE-82C1-6ED0A03BFB84}" r="D212" connectionId="1">
    <xmlCellPr id="1" xr6:uid="{00000000-0010-0000-CF16-000001000000}" uniqueName="AMI_30_or_Less_BR_0">
      <xmlPr mapId="1" xpath="/FinancialUpdate8609/FinancialUpdate8609_UnitDistribution/FinancialUpdate8609_UnitDistribution_Building11/AMI_30_or_Less_BR_0" xmlDataType="string"/>
    </xmlCellPr>
  </singleXmlCell>
  <singleXmlCell id="2996" xr6:uid="{CACD5CAE-4E0E-4DB1-8583-DAD8B12C353C}" r="E212" connectionId="1">
    <xmlCellPr id="1" xr6:uid="{00000000-0010-0000-D116-000001000000}" uniqueName="AMI_30_or_Less_BR_1">
      <xmlPr mapId="1" xpath="/FinancialUpdate8609/FinancialUpdate8609_UnitDistribution/FinancialUpdate8609_UnitDistribution_Building11/AMI_30_or_Less_BR_1" xmlDataType="string"/>
    </xmlCellPr>
  </singleXmlCell>
  <singleXmlCell id="2997" xr6:uid="{9A8E3468-23D4-47D3-BF85-48C781355F39}" r="F212" connectionId="1">
    <xmlCellPr id="1" xr6:uid="{00000000-0010-0000-D316-000001000000}" uniqueName="AMI_30_or_Less_BR_2">
      <xmlPr mapId="1" xpath="/FinancialUpdate8609/FinancialUpdate8609_UnitDistribution/FinancialUpdate8609_UnitDistribution_Building11/AMI_30_or_Less_BR_2" xmlDataType="string"/>
    </xmlCellPr>
  </singleXmlCell>
  <singleXmlCell id="2998" xr6:uid="{6706CD11-D0D5-42A1-BA01-23C6C5F2158A}" r="G212" connectionId="1">
    <xmlCellPr id="1" xr6:uid="{00000000-0010-0000-D516-000001000000}" uniqueName="AMI_30_or_Less_BR_3">
      <xmlPr mapId="1" xpath="/FinancialUpdate8609/FinancialUpdate8609_UnitDistribution/FinancialUpdate8609_UnitDistribution_Building11/AMI_30_or_Less_BR_3" xmlDataType="string"/>
    </xmlCellPr>
  </singleXmlCell>
  <singleXmlCell id="2999" xr6:uid="{3A6AD986-7456-481F-8FAE-777C6103E87F}" r="H212" connectionId="1">
    <xmlCellPr id="1" xr6:uid="{00000000-0010-0000-D716-000001000000}" uniqueName="AMI_30_or_Less_BR_4">
      <xmlPr mapId="1" xpath="/FinancialUpdate8609/FinancialUpdate8609_UnitDistribution/FinancialUpdate8609_UnitDistribution_Building11/AMI_30_or_Less_BR_4" xmlDataType="string"/>
    </xmlCellPr>
  </singleXmlCell>
  <singleXmlCell id="3000" xr6:uid="{97EEF4AA-1AA4-413A-8D0B-5A026177EAB9}" r="I212" connectionId="1">
    <xmlCellPr id="1" xr6:uid="{00000000-0010-0000-D916-000001000000}" uniqueName="AMI_31to40_BR_0">
      <xmlPr mapId="1" xpath="/FinancialUpdate8609/FinancialUpdate8609_UnitDistribution/FinancialUpdate8609_UnitDistribution_Building11/AMI_31to40_BR_0" xmlDataType="string"/>
    </xmlCellPr>
  </singleXmlCell>
  <singleXmlCell id="3001" xr6:uid="{BBCE52DB-E89E-4B9E-9623-219C79590447}" r="J212" connectionId="1">
    <xmlCellPr id="1" xr6:uid="{00000000-0010-0000-DB16-000001000000}" uniqueName="AMI_31to40_BR_1">
      <xmlPr mapId="1" xpath="/FinancialUpdate8609/FinancialUpdate8609_UnitDistribution/FinancialUpdate8609_UnitDistribution_Building11/AMI_31to40_BR_1" xmlDataType="string"/>
    </xmlCellPr>
  </singleXmlCell>
  <singleXmlCell id="3002" xr6:uid="{82D21D0F-5C01-4DC0-8091-1A6F94A64162}" r="K212" connectionId="1">
    <xmlCellPr id="1" xr6:uid="{00000000-0010-0000-DD16-000001000000}" uniqueName="AMI_31to40_BR_2">
      <xmlPr mapId="1" xpath="/FinancialUpdate8609/FinancialUpdate8609_UnitDistribution/FinancialUpdate8609_UnitDistribution_Building11/AMI_31to40_BR_2" xmlDataType="string"/>
    </xmlCellPr>
  </singleXmlCell>
  <singleXmlCell id="3003" xr6:uid="{D203E2D2-6BC5-4742-8E2F-2EC82A78E1B4}" r="L212" connectionId="1">
    <xmlCellPr id="1" xr6:uid="{00000000-0010-0000-DF16-000001000000}" uniqueName="AMI_31to40_BR_3">
      <xmlPr mapId="1" xpath="/FinancialUpdate8609/FinancialUpdate8609_UnitDistribution/FinancialUpdate8609_UnitDistribution_Building11/AMI_31to40_BR_3" xmlDataType="string"/>
    </xmlCellPr>
  </singleXmlCell>
  <singleXmlCell id="3004" xr6:uid="{09DB2AE7-A3E1-4F69-96D4-2D243BA8F2B3}" r="M212" connectionId="1">
    <xmlCellPr id="1" xr6:uid="{00000000-0010-0000-E116-000001000000}" uniqueName="AMI_31to40_BR_4">
      <xmlPr mapId="1" xpath="/FinancialUpdate8609/FinancialUpdate8609_UnitDistribution/FinancialUpdate8609_UnitDistribution_Building11/AMI_31to40_BR_4" xmlDataType="string"/>
    </xmlCellPr>
  </singleXmlCell>
  <singleXmlCell id="3005" xr6:uid="{68CBA943-078B-428A-B97C-16BB702E3F5B}" r="N212" connectionId="1">
    <xmlCellPr id="1" xr6:uid="{00000000-0010-0000-E316-000001000000}" uniqueName="AMI_41to50_BR_0">
      <xmlPr mapId="1" xpath="/FinancialUpdate8609/FinancialUpdate8609_UnitDistribution/FinancialUpdate8609_UnitDistribution_Building11/AMI_41to50_BR_0" xmlDataType="string"/>
    </xmlCellPr>
  </singleXmlCell>
  <singleXmlCell id="3006" xr6:uid="{65128807-0684-45B9-A893-48002D31372C}" r="O212" connectionId="1">
    <xmlCellPr id="1" xr6:uid="{00000000-0010-0000-E516-000001000000}" uniqueName="AMI_41to50_BR_1">
      <xmlPr mapId="1" xpath="/FinancialUpdate8609/FinancialUpdate8609_UnitDistribution/FinancialUpdate8609_UnitDistribution_Building11/AMI_41to50_BR_1" xmlDataType="string"/>
    </xmlCellPr>
  </singleXmlCell>
  <singleXmlCell id="3007" xr6:uid="{F91B0D48-7868-49A8-9659-883D3C80BD4E}" r="P212" connectionId="1">
    <xmlCellPr id="1" xr6:uid="{00000000-0010-0000-E716-000001000000}" uniqueName="AMI_41to50_BR_2">
      <xmlPr mapId="1" xpath="/FinancialUpdate8609/FinancialUpdate8609_UnitDistribution/FinancialUpdate8609_UnitDistribution_Building11/AMI_41to50_BR_2" xmlDataType="string"/>
    </xmlCellPr>
  </singleXmlCell>
  <singleXmlCell id="3008" xr6:uid="{44E7B39D-BFC3-4594-AEDA-C630469000CC}" r="Q212" connectionId="1">
    <xmlCellPr id="1" xr6:uid="{00000000-0010-0000-E916-000001000000}" uniqueName="AMI_41to50_BR_3">
      <xmlPr mapId="1" xpath="/FinancialUpdate8609/FinancialUpdate8609_UnitDistribution/FinancialUpdate8609_UnitDistribution_Building11/AMI_41to50_BR_3" xmlDataType="string"/>
    </xmlCellPr>
  </singleXmlCell>
  <singleXmlCell id="3009" xr6:uid="{0049B6F1-CD07-4EF6-A6E7-84011FDD8C83}" r="R212" connectionId="1">
    <xmlCellPr id="1" xr6:uid="{00000000-0010-0000-EB16-000001000000}" uniqueName="AMI_41to50_BR_4">
      <xmlPr mapId="1" xpath="/FinancialUpdate8609/FinancialUpdate8609_UnitDistribution/FinancialUpdate8609_UnitDistribution_Building11/AMI_41to50_BR_4" xmlDataType="string"/>
    </xmlCellPr>
  </singleXmlCell>
  <singleXmlCell id="3010" xr6:uid="{05E3E13A-F0B7-4707-A100-B985CF4D76E5}" r="S212" connectionId="1">
    <xmlCellPr id="1" xr6:uid="{00000000-0010-0000-ED16-000001000000}" uniqueName="AMI_51to60_BR_0">
      <xmlPr mapId="1" xpath="/FinancialUpdate8609/FinancialUpdate8609_UnitDistribution/FinancialUpdate8609_UnitDistribution_Building11/AMI_51to60_BR_0" xmlDataType="string"/>
    </xmlCellPr>
  </singleXmlCell>
  <singleXmlCell id="3011" xr6:uid="{4734F1EE-DBAC-45DE-81BA-BCCE93251C17}" r="T212" connectionId="1">
    <xmlCellPr id="1" xr6:uid="{00000000-0010-0000-EF16-000001000000}" uniqueName="AMI_51to60_BR_1">
      <xmlPr mapId="1" xpath="/FinancialUpdate8609/FinancialUpdate8609_UnitDistribution/FinancialUpdate8609_UnitDistribution_Building11/AMI_51to60_BR_1" xmlDataType="string"/>
    </xmlCellPr>
  </singleXmlCell>
  <singleXmlCell id="3012" xr6:uid="{DE49DA39-3E2A-497D-A4AD-62E7963585A4}" r="U212" connectionId="1">
    <xmlCellPr id="1" xr6:uid="{00000000-0010-0000-F116-000001000000}" uniqueName="AMI_51to60_BR_2">
      <xmlPr mapId="1" xpath="/FinancialUpdate8609/FinancialUpdate8609_UnitDistribution/FinancialUpdate8609_UnitDistribution_Building11/AMI_51to60_BR_2" xmlDataType="string"/>
    </xmlCellPr>
  </singleXmlCell>
  <singleXmlCell id="3013" xr6:uid="{E1D5894E-EC19-413A-AFE5-143B45687589}" r="V212" connectionId="1">
    <xmlCellPr id="1" xr6:uid="{00000000-0010-0000-F316-000001000000}" uniqueName="AMI_51to60_BR_3">
      <xmlPr mapId="1" xpath="/FinancialUpdate8609/FinancialUpdate8609_UnitDistribution/FinancialUpdate8609_UnitDistribution_Building11/AMI_51to60_BR_3" xmlDataType="string"/>
    </xmlCellPr>
  </singleXmlCell>
  <singleXmlCell id="3014" xr6:uid="{405BF6CC-F21C-4786-B62B-15B632CC3852}" r="W212" connectionId="1">
    <xmlCellPr id="1" xr6:uid="{00000000-0010-0000-F516-000001000000}" uniqueName="AMI_51to60_BR_4">
      <xmlPr mapId="1" xpath="/FinancialUpdate8609/FinancialUpdate8609_UnitDistribution/FinancialUpdate8609_UnitDistribution_Building11/AMI_51to60_BR_4" xmlDataType="string"/>
    </xmlCellPr>
  </singleXmlCell>
  <singleXmlCell id="3015" xr6:uid="{0721B10D-4BFC-4F0F-94B8-71F717B49DD0}" r="X212" connectionId="1">
    <xmlCellPr id="1" xr6:uid="{00000000-0010-0000-F716-000001000000}" uniqueName="Greater_Than_60_AMI_BR_0">
      <xmlPr mapId="1" xpath="/FinancialUpdate8609/FinancialUpdate8609_UnitDistribution/FinancialUpdate8609_UnitDistribution_Building11/Greater_Than_60_AMI_BR_0" xmlDataType="string"/>
    </xmlCellPr>
  </singleXmlCell>
  <singleXmlCell id="3016" xr6:uid="{FEA8F9EF-330C-4EEF-B509-57DD05996A4F}" r="Y212" connectionId="1">
    <xmlCellPr id="1" xr6:uid="{00000000-0010-0000-F916-000001000000}" uniqueName="Greater_Than_60_AMI_BR_1">
      <xmlPr mapId="1" xpath="/FinancialUpdate8609/FinancialUpdate8609_UnitDistribution/FinancialUpdate8609_UnitDistribution_Building11/Greater_Than_60_AMI_BR_1" xmlDataType="string"/>
    </xmlCellPr>
  </singleXmlCell>
  <singleXmlCell id="3017" xr6:uid="{CF8676B5-24B9-4AF1-98F3-1F21FA8D8F68}" r="Z212" connectionId="1">
    <xmlCellPr id="1" xr6:uid="{00000000-0010-0000-FB16-000001000000}" uniqueName="Greater_Than_60_AMI_BR_2">
      <xmlPr mapId="1" xpath="/FinancialUpdate8609/FinancialUpdate8609_UnitDistribution/FinancialUpdate8609_UnitDistribution_Building11/Greater_Than_60_AMI_BR_2" xmlDataType="string"/>
    </xmlCellPr>
  </singleXmlCell>
  <singleXmlCell id="3018" xr6:uid="{ACC191EA-C1A7-4E19-AED5-DDCD4058F7E1}" r="AA212" connectionId="1">
    <xmlCellPr id="1" xr6:uid="{00000000-0010-0000-FD16-000001000000}" uniqueName="Greater_Than_60_AMI_BR_3">
      <xmlPr mapId="1" xpath="/FinancialUpdate8609/FinancialUpdate8609_UnitDistribution/FinancialUpdate8609_UnitDistribution_Building11/Greater_Than_60_AMI_BR_3" xmlDataType="string"/>
    </xmlCellPr>
  </singleXmlCell>
  <singleXmlCell id="3019" xr6:uid="{14E58A7E-80FF-4DF2-BB63-8EE0EAF9FE7A}" r="AB212" connectionId="1">
    <xmlCellPr id="1" xr6:uid="{00000000-0010-0000-FF16-000001000000}" uniqueName="Greater_Than_60_AMI_BR_4">
      <xmlPr mapId="1" xpath="/FinancialUpdate8609/FinancialUpdate8609_UnitDistribution/FinancialUpdate8609_UnitDistribution_Building11/Greater_Than_60_AMI_BR_4" xmlDataType="string"/>
    </xmlCellPr>
  </singleXmlCell>
  <singleXmlCell id="3020" xr6:uid="{EBA6C701-8A69-4DDB-9CFB-6B63EF376107}" r="AH213" connectionId="1">
    <xmlCellPr id="1" xr6:uid="{00000000-0010-0000-0117-000001000000}" uniqueName="ApplicationNumber">
      <xmlPr mapId="1" xpath="/FinancialUpdate8609/FinancialUpdate8609_UnitDistribution/FinancialUpdate8609_UnitDistribution_Building12/ApplicationNumber" xmlDataType="string"/>
    </xmlCellPr>
  </singleXmlCell>
  <singleXmlCell id="3021" xr6:uid="{F05601F5-9B38-4B39-9B7D-0778454020AC}" r="AJ213" connectionId="1">
    <xmlCellPr id="1" xr6:uid="{00000000-0010-0000-0317-000001000000}" uniqueName="BIN">
      <xmlPr mapId="1" xpath="/FinancialUpdate8609/FinancialUpdate8609_UnitDistribution/FinancialUpdate8609_UnitDistribution_Building12/BIN" xmlDataType="string"/>
    </xmlCellPr>
  </singleXmlCell>
  <singleXmlCell id="3022" xr6:uid="{44DADADE-C399-4C65-B1B2-787607CD10A1}" r="AC213" connectionId="1">
    <xmlCellPr id="1" xr6:uid="{00000000-0010-0000-0517-000001000000}" uniqueName="Super_Unit">
      <xmlPr mapId="1" xpath="/FinancialUpdate8609/FinancialUpdate8609_UnitDistribution/FinancialUpdate8609_UnitDistribution_Building12/Super_Unit" xmlDataType="string"/>
    </xmlCellPr>
  </singleXmlCell>
  <singleXmlCell id="3023" xr6:uid="{DD3F721B-C4E1-4D6B-BC18-81B9FC0FC6B1}" r="D213" connectionId="1">
    <xmlCellPr id="1" xr6:uid="{00000000-0010-0000-0717-000001000000}" uniqueName="AMI_30_or_Less_BR_0">
      <xmlPr mapId="1" xpath="/FinancialUpdate8609/FinancialUpdate8609_UnitDistribution/FinancialUpdate8609_UnitDistribution_Building12/AMI_30_or_Less_BR_0" xmlDataType="string"/>
    </xmlCellPr>
  </singleXmlCell>
  <singleXmlCell id="3024" xr6:uid="{90CA36CF-9944-4024-B334-9BE7925EC2C3}" r="E213" connectionId="1">
    <xmlCellPr id="1" xr6:uid="{00000000-0010-0000-0917-000001000000}" uniqueName="AMI_30_or_Less_BR_1">
      <xmlPr mapId="1" xpath="/FinancialUpdate8609/FinancialUpdate8609_UnitDistribution/FinancialUpdate8609_UnitDistribution_Building12/AMI_30_or_Less_BR_1" xmlDataType="string"/>
    </xmlCellPr>
  </singleXmlCell>
  <singleXmlCell id="3025" xr6:uid="{74230A2E-9EB4-4DCF-B4D7-BBA05AEF2FFD}" r="F213" connectionId="1">
    <xmlCellPr id="1" xr6:uid="{00000000-0010-0000-0B17-000001000000}" uniqueName="AMI_30_or_Less_BR_2">
      <xmlPr mapId="1" xpath="/FinancialUpdate8609/FinancialUpdate8609_UnitDistribution/FinancialUpdate8609_UnitDistribution_Building12/AMI_30_or_Less_BR_2" xmlDataType="string"/>
    </xmlCellPr>
  </singleXmlCell>
  <singleXmlCell id="3026" xr6:uid="{5D604291-E4A6-4146-9269-251DBC971741}" r="G213" connectionId="1">
    <xmlCellPr id="1" xr6:uid="{00000000-0010-0000-0D17-000001000000}" uniqueName="AMI_30_or_Less_BR_3">
      <xmlPr mapId="1" xpath="/FinancialUpdate8609/FinancialUpdate8609_UnitDistribution/FinancialUpdate8609_UnitDistribution_Building12/AMI_30_or_Less_BR_3" xmlDataType="string"/>
    </xmlCellPr>
  </singleXmlCell>
  <singleXmlCell id="3027" xr6:uid="{F17F365E-0713-41E9-84A1-F79C0A983D4A}" r="H213" connectionId="1">
    <xmlCellPr id="1" xr6:uid="{00000000-0010-0000-0F17-000001000000}" uniqueName="AMI_30_or_Less_BR_4">
      <xmlPr mapId="1" xpath="/FinancialUpdate8609/FinancialUpdate8609_UnitDistribution/FinancialUpdate8609_UnitDistribution_Building12/AMI_30_or_Less_BR_4" xmlDataType="string"/>
    </xmlCellPr>
  </singleXmlCell>
  <singleXmlCell id="3028" xr6:uid="{5E2297AD-99FA-4406-BD5E-79DAD88F8616}" r="I213" connectionId="1">
    <xmlCellPr id="1" xr6:uid="{00000000-0010-0000-1117-000001000000}" uniqueName="AMI_31to40_BR_0">
      <xmlPr mapId="1" xpath="/FinancialUpdate8609/FinancialUpdate8609_UnitDistribution/FinancialUpdate8609_UnitDistribution_Building12/AMI_31to40_BR_0" xmlDataType="string"/>
    </xmlCellPr>
  </singleXmlCell>
  <singleXmlCell id="3029" xr6:uid="{DB545F2C-1EA4-4DD4-AF82-F3F5FDBA1744}" r="J213" connectionId="1">
    <xmlCellPr id="1" xr6:uid="{00000000-0010-0000-1317-000001000000}" uniqueName="AMI_31to40_BR_1">
      <xmlPr mapId="1" xpath="/FinancialUpdate8609/FinancialUpdate8609_UnitDistribution/FinancialUpdate8609_UnitDistribution_Building12/AMI_31to40_BR_1" xmlDataType="string"/>
    </xmlCellPr>
  </singleXmlCell>
  <singleXmlCell id="3030" xr6:uid="{FB2BB3C9-96E0-403C-94FA-D58A57310403}" r="K213" connectionId="1">
    <xmlCellPr id="1" xr6:uid="{00000000-0010-0000-1517-000001000000}" uniqueName="AMI_31to40_BR_2">
      <xmlPr mapId="1" xpath="/FinancialUpdate8609/FinancialUpdate8609_UnitDistribution/FinancialUpdate8609_UnitDistribution_Building12/AMI_31to40_BR_2" xmlDataType="string"/>
    </xmlCellPr>
  </singleXmlCell>
  <singleXmlCell id="3031" xr6:uid="{683E52BF-B90B-485C-8066-21F8A1D7C383}" r="L213" connectionId="1">
    <xmlCellPr id="1" xr6:uid="{00000000-0010-0000-1717-000001000000}" uniqueName="AMI_31to40_BR_3">
      <xmlPr mapId="1" xpath="/FinancialUpdate8609/FinancialUpdate8609_UnitDistribution/FinancialUpdate8609_UnitDistribution_Building12/AMI_31to40_BR_3" xmlDataType="string"/>
    </xmlCellPr>
  </singleXmlCell>
  <singleXmlCell id="3032" xr6:uid="{ED85BACB-5F3C-4012-8A42-705602A86C4F}" r="M213" connectionId="1">
    <xmlCellPr id="1" xr6:uid="{00000000-0010-0000-1917-000001000000}" uniqueName="AMI_31to40_BR_4">
      <xmlPr mapId="1" xpath="/FinancialUpdate8609/FinancialUpdate8609_UnitDistribution/FinancialUpdate8609_UnitDistribution_Building12/AMI_31to40_BR_4" xmlDataType="string"/>
    </xmlCellPr>
  </singleXmlCell>
  <singleXmlCell id="3033" xr6:uid="{512FAAD5-4C1E-4946-BE93-0FC34BCD1A2F}" r="N213" connectionId="1">
    <xmlCellPr id="1" xr6:uid="{00000000-0010-0000-1B17-000001000000}" uniqueName="AMI_41to50_BR_0">
      <xmlPr mapId="1" xpath="/FinancialUpdate8609/FinancialUpdate8609_UnitDistribution/FinancialUpdate8609_UnitDistribution_Building12/AMI_41to50_BR_0" xmlDataType="string"/>
    </xmlCellPr>
  </singleXmlCell>
  <singleXmlCell id="3034" xr6:uid="{4572B8FA-EE60-4233-AB0D-400584A25F63}" r="O213" connectionId="1">
    <xmlCellPr id="1" xr6:uid="{00000000-0010-0000-1D17-000001000000}" uniqueName="AMI_41to50_BR_1">
      <xmlPr mapId="1" xpath="/FinancialUpdate8609/FinancialUpdate8609_UnitDistribution/FinancialUpdate8609_UnitDistribution_Building12/AMI_41to50_BR_1" xmlDataType="string"/>
    </xmlCellPr>
  </singleXmlCell>
  <singleXmlCell id="3035" xr6:uid="{3E7C3C13-613A-474D-A675-1E355AF465A1}" r="P213" connectionId="1">
    <xmlCellPr id="1" xr6:uid="{00000000-0010-0000-1F17-000001000000}" uniqueName="AMI_41to50_BR_2">
      <xmlPr mapId="1" xpath="/FinancialUpdate8609/FinancialUpdate8609_UnitDistribution/FinancialUpdate8609_UnitDistribution_Building12/AMI_41to50_BR_2" xmlDataType="string"/>
    </xmlCellPr>
  </singleXmlCell>
  <singleXmlCell id="3036" xr6:uid="{C791F1AC-527F-449B-B451-55A2B6C2D900}" r="Q213" connectionId="1">
    <xmlCellPr id="1" xr6:uid="{00000000-0010-0000-2117-000001000000}" uniqueName="AMI_41to50_BR_3">
      <xmlPr mapId="1" xpath="/FinancialUpdate8609/FinancialUpdate8609_UnitDistribution/FinancialUpdate8609_UnitDistribution_Building12/AMI_41to50_BR_3" xmlDataType="string"/>
    </xmlCellPr>
  </singleXmlCell>
  <singleXmlCell id="3037" xr6:uid="{0D7562B0-D66A-4613-87CB-FDDB41124BFD}" r="R213" connectionId="1">
    <xmlCellPr id="1" xr6:uid="{00000000-0010-0000-2317-000001000000}" uniqueName="AMI_41to50_BR_4">
      <xmlPr mapId="1" xpath="/FinancialUpdate8609/FinancialUpdate8609_UnitDistribution/FinancialUpdate8609_UnitDistribution_Building12/AMI_41to50_BR_4" xmlDataType="string"/>
    </xmlCellPr>
  </singleXmlCell>
  <singleXmlCell id="3038" xr6:uid="{E3C14215-B2EC-4C41-BAEC-675B81734E1E}" r="S213" connectionId="1">
    <xmlCellPr id="1" xr6:uid="{00000000-0010-0000-2517-000001000000}" uniqueName="AMI_51to60_BR_0">
      <xmlPr mapId="1" xpath="/FinancialUpdate8609/FinancialUpdate8609_UnitDistribution/FinancialUpdate8609_UnitDistribution_Building12/AMI_51to60_BR_0" xmlDataType="string"/>
    </xmlCellPr>
  </singleXmlCell>
  <singleXmlCell id="3039" xr6:uid="{55BC1AF1-36A8-4BA0-9B9E-035F047300AE}" r="T213" connectionId="1">
    <xmlCellPr id="1" xr6:uid="{00000000-0010-0000-2717-000001000000}" uniqueName="AMI_51to60_BR_1">
      <xmlPr mapId="1" xpath="/FinancialUpdate8609/FinancialUpdate8609_UnitDistribution/FinancialUpdate8609_UnitDistribution_Building12/AMI_51to60_BR_1" xmlDataType="string"/>
    </xmlCellPr>
  </singleXmlCell>
  <singleXmlCell id="3040" xr6:uid="{25094589-947F-486C-AB28-303EBBD4129E}" r="U213" connectionId="1">
    <xmlCellPr id="1" xr6:uid="{00000000-0010-0000-2917-000001000000}" uniqueName="AMI_51to60_BR_2">
      <xmlPr mapId="1" xpath="/FinancialUpdate8609/FinancialUpdate8609_UnitDistribution/FinancialUpdate8609_UnitDistribution_Building12/AMI_51to60_BR_2" xmlDataType="string"/>
    </xmlCellPr>
  </singleXmlCell>
  <singleXmlCell id="3041" xr6:uid="{CD422631-5FD4-4B05-A3D6-B211F16C05A5}" r="V213" connectionId="1">
    <xmlCellPr id="1" xr6:uid="{00000000-0010-0000-2B17-000001000000}" uniqueName="AMI_51to60_BR_3">
      <xmlPr mapId="1" xpath="/FinancialUpdate8609/FinancialUpdate8609_UnitDistribution/FinancialUpdate8609_UnitDistribution_Building12/AMI_51to60_BR_3" xmlDataType="string"/>
    </xmlCellPr>
  </singleXmlCell>
  <singleXmlCell id="3042" xr6:uid="{8C6C08AB-ED5D-4810-82C2-0B41DDAB9AA8}" r="W213" connectionId="1">
    <xmlCellPr id="1" xr6:uid="{00000000-0010-0000-2D17-000001000000}" uniqueName="AMI_51to60_BR_4">
      <xmlPr mapId="1" xpath="/FinancialUpdate8609/FinancialUpdate8609_UnitDistribution/FinancialUpdate8609_UnitDistribution_Building12/AMI_51to60_BR_4" xmlDataType="string"/>
    </xmlCellPr>
  </singleXmlCell>
  <singleXmlCell id="3043" xr6:uid="{4C54201A-1D6A-4D3E-AB75-7623074E051C}" r="X213" connectionId="1">
    <xmlCellPr id="1" xr6:uid="{00000000-0010-0000-2F17-000001000000}" uniqueName="Greater_Than_60_AMI_BR_0">
      <xmlPr mapId="1" xpath="/FinancialUpdate8609/FinancialUpdate8609_UnitDistribution/FinancialUpdate8609_UnitDistribution_Building12/Greater_Than_60_AMI_BR_0" xmlDataType="string"/>
    </xmlCellPr>
  </singleXmlCell>
  <singleXmlCell id="3044" xr6:uid="{9A9B91A5-9412-45F9-8653-F28297A41C58}" r="Y213" connectionId="1">
    <xmlCellPr id="1" xr6:uid="{00000000-0010-0000-3117-000001000000}" uniqueName="Greater_Than_60_AMI_BR_1">
      <xmlPr mapId="1" xpath="/FinancialUpdate8609/FinancialUpdate8609_UnitDistribution/FinancialUpdate8609_UnitDistribution_Building12/Greater_Than_60_AMI_BR_1" xmlDataType="string"/>
    </xmlCellPr>
  </singleXmlCell>
  <singleXmlCell id="3045" xr6:uid="{EFC486C9-216E-4740-9A11-8E851F896D53}" r="Z213" connectionId="1">
    <xmlCellPr id="1" xr6:uid="{00000000-0010-0000-3317-000001000000}" uniqueName="Greater_Than_60_AMI_BR_2">
      <xmlPr mapId="1" xpath="/FinancialUpdate8609/FinancialUpdate8609_UnitDistribution/FinancialUpdate8609_UnitDistribution_Building12/Greater_Than_60_AMI_BR_2" xmlDataType="string"/>
    </xmlCellPr>
  </singleXmlCell>
  <singleXmlCell id="3046" xr6:uid="{CD0987D2-0FEE-41C6-93E8-F58C674EA956}" r="AA213" connectionId="1">
    <xmlCellPr id="1" xr6:uid="{00000000-0010-0000-3517-000001000000}" uniqueName="Greater_Than_60_AMI_BR_3">
      <xmlPr mapId="1" xpath="/FinancialUpdate8609/FinancialUpdate8609_UnitDistribution/FinancialUpdate8609_UnitDistribution_Building12/Greater_Than_60_AMI_BR_3" xmlDataType="string"/>
    </xmlCellPr>
  </singleXmlCell>
  <singleXmlCell id="3047" xr6:uid="{4625F271-F964-4B0F-85F4-78B69409EB2C}" r="AB213" connectionId="1">
    <xmlCellPr id="1" xr6:uid="{00000000-0010-0000-3717-000001000000}" uniqueName="Greater_Than_60_AMI_BR_4">
      <xmlPr mapId="1" xpath="/FinancialUpdate8609/FinancialUpdate8609_UnitDistribution/FinancialUpdate8609_UnitDistribution_Building12/Greater_Than_60_AMI_BR_4" xmlDataType="string"/>
    </xmlCellPr>
  </singleXmlCell>
  <singleXmlCell id="3048" xr6:uid="{E2B19757-804F-4967-9DE9-5E76E853EC2A}" r="AB125" connectionId="1">
    <xmlCellPr id="1" xr6:uid="{00000000-0010-0000-3917-000001000000}" uniqueName="ApplicationNumber">
      <xmlPr mapId="1" xpath="/FinancialUpdate8609/FinancialUpdate8609_Unit_SQ_FT/FinancialUpdate8609_Unit_SQ_FT_Building11/ApplicationNumber" xmlDataType="string"/>
    </xmlCellPr>
  </singleXmlCell>
  <singleXmlCell id="3049" xr6:uid="{351C9497-69FE-4BB6-AE41-4D3C7DF0318A}" r="AB126" connectionId="1">
    <xmlCellPr id="1" xr6:uid="{00000000-0010-0000-3B17-000001000000}" uniqueName="BIN">
      <xmlPr mapId="1" xpath="/FinancialUpdate8609/FinancialUpdate8609_Unit_SQ_FT/FinancialUpdate8609_Unit_SQ_FT_Building11/BIN" xmlDataType="string"/>
    </xmlCellPr>
  </singleXmlCell>
  <singleXmlCell id="3050" xr6:uid="{1C932A07-4232-499B-9481-C9F652A6FCB5}" r="AB127" connectionId="1">
    <xmlCellPr id="1" xr6:uid="{00000000-0010-0000-3D17-000001000000}" uniqueName="Credit_Eligible_Sq_Ft">
      <xmlPr mapId="1" xpath="/FinancialUpdate8609/FinancialUpdate8609_Unit_SQ_FT/FinancialUpdate8609_Unit_SQ_FT_Building11/Credit_Eligible_Sq_Ft" xmlDataType="string"/>
    </xmlCellPr>
  </singleXmlCell>
  <singleXmlCell id="3051" xr6:uid="{1C29FD8A-EF0F-4A92-8072-9FBBD3E6447B}" r="AB128" connectionId="1">
    <xmlCellPr id="1" xr6:uid="{00000000-0010-0000-3F17-000001000000}" uniqueName="Other_Resid_Rental_Sq_Ft">
      <xmlPr mapId="1" xpath="/FinancialUpdate8609/FinancialUpdate8609_Unit_SQ_FT/FinancialUpdate8609_Unit_SQ_FT_Building11/Other_Resid_Rental_Sq_Ft" xmlDataType="string"/>
    </xmlCellPr>
  </singleXmlCell>
  <singleXmlCell id="3052" xr6:uid="{FF57C91E-008F-4A66-AEEB-82435AA51C76}" r="AB129" connectionId="1">
    <xmlCellPr id="1" xr6:uid="{00000000-0010-0000-4117-000001000000}" uniqueName="Total_Resid_Rental_Sq_Ft">
      <xmlPr mapId="1" xpath="/FinancialUpdate8609/FinancialUpdate8609_Unit_SQ_FT/FinancialUpdate8609_Unit_SQ_FT_Building11/Total_Resid_Rental_Sq_Ft" xmlDataType="string"/>
    </xmlCellPr>
  </singleXmlCell>
  <singleXmlCell id="3053" xr6:uid="{BE68C03F-E71A-4E60-BFD7-5F8874C59C52}" r="AB130" connectionId="1">
    <xmlCellPr id="1" xr6:uid="{00000000-0010-0000-4317-000001000000}" uniqueName="Non_Rent_paying_Super_Sq_Ft">
      <xmlPr mapId="1" xpath="/FinancialUpdate8609/FinancialUpdate8609_Unit_SQ_FT/FinancialUpdate8609_Unit_SQ_FT_Building11/Non_Rent_paying_Super_Sq_Ft" xmlDataType="string"/>
    </xmlCellPr>
  </singleXmlCell>
  <singleXmlCell id="3054" xr6:uid="{20C95FD5-1DC7-49D3-895A-C2D2D3CEBDFA}" r="AB131" connectionId="1">
    <xmlCellPr id="1" xr6:uid="{00000000-0010-0000-4517-000001000000}" uniqueName="Total_Residential_Sq_Ft">
      <xmlPr mapId="1" xpath="/FinancialUpdate8609/FinancialUpdate8609_Unit_SQ_FT/FinancialUpdate8609_Unit_SQ_FT_Building11/Total_Residential_Sq_Ft" xmlDataType="string"/>
    </xmlCellPr>
  </singleXmlCell>
  <singleXmlCell id="3055" xr6:uid="{BC2D861B-9CDF-44D2-9ECF-55C3539CFC37}" r="AB132" connectionId="1">
    <xmlCellPr id="1" xr6:uid="{00000000-0010-0000-4717-000001000000}" uniqueName="Commercial_Sq_Ft">
      <xmlPr mapId="1" xpath="/FinancialUpdate8609/FinancialUpdate8609_Unit_SQ_FT/FinancialUpdate8609_Unit_SQ_FT_Building11/Commercial_Sq_Ft" xmlDataType="string"/>
    </xmlCellPr>
  </singleXmlCell>
  <singleXmlCell id="3056" xr6:uid="{DBDAFCA3-EE67-4647-A84A-8EA3599919D9}" r="AD125" connectionId="1">
    <xmlCellPr id="1" xr6:uid="{00000000-0010-0000-4917-000001000000}" uniqueName="ApplicationNumber">
      <xmlPr mapId="1" xpath="/FinancialUpdate8609/FinancialUpdate8609_Unit_SQ_FT/FinancialUpdate8609_Unit_SQ_FT_Building12/ApplicationNumber" xmlDataType="string"/>
    </xmlCellPr>
  </singleXmlCell>
  <singleXmlCell id="3057" xr6:uid="{D34FC596-1356-4C39-8288-E90E66AAF8FA}" r="AD126" connectionId="1">
    <xmlCellPr id="1" xr6:uid="{00000000-0010-0000-4B17-000001000000}" uniqueName="BIN">
      <xmlPr mapId="1" xpath="/FinancialUpdate8609/FinancialUpdate8609_Unit_SQ_FT/FinancialUpdate8609_Unit_SQ_FT_Building12/BIN" xmlDataType="string"/>
    </xmlCellPr>
  </singleXmlCell>
  <singleXmlCell id="3058" xr6:uid="{B078860A-95B6-48A7-BA81-4E7E18AB7F3D}" r="AD127" connectionId="1">
    <xmlCellPr id="1" xr6:uid="{00000000-0010-0000-4D17-000001000000}" uniqueName="Credit_Eligible_Sq_Ft">
      <xmlPr mapId="1" xpath="/FinancialUpdate8609/FinancialUpdate8609_Unit_SQ_FT/FinancialUpdate8609_Unit_SQ_FT_Building12/Credit_Eligible_Sq_Ft" xmlDataType="string"/>
    </xmlCellPr>
  </singleXmlCell>
  <singleXmlCell id="3059" xr6:uid="{FA0D30D2-F7A6-4477-BCB0-5D32DEA58D9C}" r="AD128" connectionId="1">
    <xmlCellPr id="1" xr6:uid="{00000000-0010-0000-4F17-000001000000}" uniqueName="Other_Resid_Rental_Sq_Ft">
      <xmlPr mapId="1" xpath="/FinancialUpdate8609/FinancialUpdate8609_Unit_SQ_FT/FinancialUpdate8609_Unit_SQ_FT_Building12/Other_Resid_Rental_Sq_Ft" xmlDataType="string"/>
    </xmlCellPr>
  </singleXmlCell>
  <singleXmlCell id="3060" xr6:uid="{6B1EC3CB-91B9-4E6D-AB97-57159313BAE4}" r="AD129" connectionId="1">
    <xmlCellPr id="1" xr6:uid="{00000000-0010-0000-5117-000001000000}" uniqueName="Total_Resid_Rental_Sq_Ft">
      <xmlPr mapId="1" xpath="/FinancialUpdate8609/FinancialUpdate8609_Unit_SQ_FT/FinancialUpdate8609_Unit_SQ_FT_Building12/Total_Resid_Rental_Sq_Ft" xmlDataType="string"/>
    </xmlCellPr>
  </singleXmlCell>
  <singleXmlCell id="3061" xr6:uid="{26BDD662-A9DD-4414-B44B-53C0B9039200}" r="AD130" connectionId="1">
    <xmlCellPr id="1" xr6:uid="{00000000-0010-0000-5317-000001000000}" uniqueName="Non_Rent_paying_Super_Sq_Ft">
      <xmlPr mapId="1" xpath="/FinancialUpdate8609/FinancialUpdate8609_Unit_SQ_FT/FinancialUpdate8609_Unit_SQ_FT_Building12/Non_Rent_paying_Super_Sq_Ft" xmlDataType="string"/>
    </xmlCellPr>
  </singleXmlCell>
  <singleXmlCell id="3062" xr6:uid="{2FB2492B-01F6-4223-A5DA-F3BB9C8DB33C}" r="AD131" connectionId="1">
    <xmlCellPr id="1" xr6:uid="{00000000-0010-0000-5517-000001000000}" uniqueName="Total_Residential_Sq_Ft">
      <xmlPr mapId="1" xpath="/FinancialUpdate8609/FinancialUpdate8609_Unit_SQ_FT/FinancialUpdate8609_Unit_SQ_FT_Building12/Total_Residential_Sq_Ft" xmlDataType="string"/>
    </xmlCellPr>
  </singleXmlCell>
  <singleXmlCell id="3063" xr6:uid="{2DAC27F9-A164-4017-A40D-9DC3EDC6C157}" r="AD132" connectionId="1">
    <xmlCellPr id="1" xr6:uid="{00000000-0010-0000-5717-000001000000}" uniqueName="Commercial_Sq_Ft">
      <xmlPr mapId="1" xpath="/FinancialUpdate8609/FinancialUpdate8609_Unit_SQ_FT/FinancialUpdate8609_Unit_SQ_FT_Building12/Commercial_Sq_Ft" xmlDataType="string"/>
    </xmlCellPr>
  </singleXmlCell>
  <singleXmlCell id="1258" xr6:uid="{E230BBAE-0A20-4F5F-B6E3-1F25DC3D96A4}" r="BG1" connectionId="1">
    <xmlCellPr id="1" xr6:uid="{00000000-0010-0000-5917-000001000000}" uniqueName="ApplicationNumber">
      <xmlPr mapId="1" xpath="/FinancialUpdate8609/FinancialUpdate8609_DevelopmentBudget/FinancialUpdate8609_Dev_Budget_Building13/FinancialUpdate8609_Dev_Budget_Building13_Total_Costs/ApplicationNumber" xmlDataType="string"/>
    </xmlCellPr>
  </singleXmlCell>
  <singleXmlCell id="1322" xr6:uid="{CE3BA07D-E39B-4851-B6B1-9C43D3645FFB}" r="BG2" connectionId="1">
    <xmlCellPr id="1" xr6:uid="{00000000-0010-0000-5B17-000001000000}" uniqueName="BIN">
      <xmlPr mapId="1" xpath="/FinancialUpdate8609/FinancialUpdate8609_DevelopmentBudget/FinancialUpdate8609_Dev_Budget_Building13/FinancialUpdate8609_Dev_Budget_Building13_Total_Costs/BIN" xmlDataType="string"/>
    </xmlCellPr>
  </singleXmlCell>
  <singleXmlCell id="1323" xr6:uid="{D52D334D-868B-4A90-978D-9320C59DAB4E}" r="BF7" connectionId="1">
    <xmlCellPr id="1" xr6:uid="{00000000-0010-0000-5D17-000001000000}" uniqueName="Land_Acquisition">
      <xmlPr mapId="1" xpath="/FinancialUpdate8609/FinancialUpdate8609_DevelopmentBudget/FinancialUpdate8609_Dev_Budget_Building13/FinancialUpdate8609_Dev_Budget_Building13_Total_Costs/Land_Acquisition" xmlDataType="string"/>
    </xmlCellPr>
  </singleXmlCell>
  <singleXmlCell id="1324" xr6:uid="{B418D7EF-3942-4053-8C64-DD4B352452F0}" r="BF8" connectionId="1">
    <xmlCellPr id="1" xr6:uid="{00000000-0010-0000-5F17-000001000000}" uniqueName="Building_Acquisition">
      <xmlPr mapId="1" xpath="/FinancialUpdate8609/FinancialUpdate8609_DevelopmentBudget/FinancialUpdate8609_Dev_Budget_Building13/FinancialUpdate8609_Dev_Budget_Building13_Total_Costs/Building_Acquisition" xmlDataType="string"/>
    </xmlCellPr>
  </singleXmlCell>
  <singleXmlCell id="1325" xr6:uid="{C7E77E8B-4D10-4701-88A0-BFD6E2EEAE3C}" r="BF9" connectionId="1">
    <xmlCellPr id="1" xr6:uid="{00000000-0010-0000-6117-000001000000}" uniqueName="Contractor_Price">
      <xmlPr mapId="1" xpath="/FinancialUpdate8609/FinancialUpdate8609_DevelopmentBudget/FinancialUpdate8609_Dev_Budget_Building13/FinancialUpdate8609_Dev_Budget_Building13_Total_Costs/Contractor_Price" xmlDataType="string"/>
    </xmlCellPr>
  </singleXmlCell>
  <singleXmlCell id="1326" xr6:uid="{6F141694-C73C-4231-9F96-1A43A41F5706}" r="BF10" connectionId="1">
    <xmlCellPr id="1" xr6:uid="{00000000-0010-0000-6317-000001000000}" uniqueName="Furnishings">
      <xmlPr mapId="1" xpath="/FinancialUpdate8609/FinancialUpdate8609_DevelopmentBudget/FinancialUpdate8609_Dev_Budget_Building13/FinancialUpdate8609_Dev_Budget_Building13_Total_Costs/Furnishings" xmlDataType="string"/>
    </xmlCellPr>
  </singleXmlCell>
  <singleXmlCell id="1331" xr6:uid="{F0E6EB54-2108-43FB-85E4-FDE5FCB2DBA1}" r="BF11" connectionId="1">
    <xmlCellPr id="1" xr6:uid="{00000000-0010-0000-6517-000001000000}" uniqueName="Hard_Cost_Other_Description1">
      <xmlPr mapId="1" xpath="/FinancialUpdate8609/FinancialUpdate8609_DevelopmentBudget/FinancialUpdate8609_Dev_Budget_Building13/FinancialUpdate8609_Dev_Budget_Building13_Total_Costs/Hard_Cost_Other_Description1" xmlDataType="string"/>
    </xmlCellPr>
  </singleXmlCell>
  <singleXmlCell id="1628" xr6:uid="{E266DD6D-C7EF-4F28-9E9F-F8343A4F4653}" r="BF14" connectionId="1">
    <xmlCellPr id="1" xr6:uid="{00000000-0010-0000-6717-000001000000}" uniqueName="Architect">
      <xmlPr mapId="1" xpath="/FinancialUpdate8609/FinancialUpdate8609_DevelopmentBudget/FinancialUpdate8609_Dev_Budget_Building13/FinancialUpdate8609_Dev_Budget_Building13_Total_Costs/Architect" xmlDataType="string"/>
    </xmlCellPr>
  </singleXmlCell>
  <singleXmlCell id="1629" xr6:uid="{3C32F756-B52F-4DB4-9C60-DD13929F37FA}" r="BF15" connectionId="1">
    <xmlCellPr id="1" xr6:uid="{00000000-0010-0000-6917-000001000000}" uniqueName="Owners_Legal">
      <xmlPr mapId="1" xpath="/FinancialUpdate8609/FinancialUpdate8609_DevelopmentBudget/FinancialUpdate8609_Dev_Budget_Building13/FinancialUpdate8609_Dev_Budget_Building13_Total_Costs/Owners_Legal" xmlDataType="string"/>
    </xmlCellPr>
  </singleXmlCell>
  <singleXmlCell id="1630" xr6:uid="{526C505B-20D3-49AC-A100-6F3C71704657}" r="BF16" connectionId="1">
    <xmlCellPr id="1" xr6:uid="{00000000-0010-0000-6B17-000001000000}" uniqueName="Development_Consultant">
      <xmlPr mapId="1" xpath="/FinancialUpdate8609/FinancialUpdate8609_DevelopmentBudget/FinancialUpdate8609_Dev_Budget_Building13/FinancialUpdate8609_Dev_Budget_Building13_Total_Costs/Development_Consultant" xmlDataType="string"/>
    </xmlCellPr>
  </singleXmlCell>
  <singleXmlCell id="1631" xr6:uid="{77A26925-E4AC-4BCB-A6B3-AB7DEC37E9A1}" r="BF17" connectionId="1">
    <xmlCellPr id="1" xr6:uid="{00000000-0010-0000-6D17-000001000000}" uniqueName="J51_421a_421b_Filing_Fees">
      <xmlPr mapId="1" xpath="/FinancialUpdate8609/FinancialUpdate8609_DevelopmentBudget/FinancialUpdate8609_Dev_Budget_Building13/FinancialUpdate8609_Dev_Budget_Building13_Total_Costs/J51_421a_421b_Filing_Fees" xmlDataType="string"/>
    </xmlCellPr>
  </singleXmlCell>
  <singleXmlCell id="1632" xr6:uid="{3BBE4494-4542-44DF-BD33-64E9C40BFA12}" r="BF18" connectionId="1">
    <xmlCellPr id="1" xr6:uid="{00000000-0010-0000-6F17-000001000000}" uniqueName="Construction_Interest">
      <xmlPr mapId="1" xpath="/FinancialUpdate8609/FinancialUpdate8609_DevelopmentBudget/FinancialUpdate8609_Dev_Budget_Building13/FinancialUpdate8609_Dev_Budget_Building13_Total_Costs/Construction_Interest" xmlDataType="string"/>
    </xmlCellPr>
  </singleXmlCell>
  <singleXmlCell id="1633" xr6:uid="{CA46B92C-6BCF-41B8-8BD4-20E46851277D}" r="BF19" connectionId="1">
    <xmlCellPr id="1" xr6:uid="{00000000-0010-0000-7117-000001000000}" uniqueName="Real_Estate_Taxes">
      <xmlPr mapId="1" xpath="/FinancialUpdate8609/FinancialUpdate8609_DevelopmentBudget/FinancialUpdate8609_Dev_Budget_Building13/FinancialUpdate8609_Dev_Budget_Building13_Total_Costs/Real_Estate_Taxes" xmlDataType="string"/>
    </xmlCellPr>
  </singleXmlCell>
  <singleXmlCell id="1634" xr6:uid="{D9880AE2-09A0-422A-B31C-38F1D176F7CC}" r="BF20" connectionId="1">
    <xmlCellPr id="1" xr6:uid="{00000000-0010-0000-7317-000001000000}" uniqueName="Water_Sewer">
      <xmlPr mapId="1" xpath="/FinancialUpdate8609/FinancialUpdate8609_DevelopmentBudget/FinancialUpdate8609_Dev_Budget_Building13/FinancialUpdate8609_Dev_Budget_Building13_Total_Costs/Water_Sewer" xmlDataType="string"/>
    </xmlCellPr>
  </singleXmlCell>
  <singleXmlCell id="1635" xr6:uid="{5E28AC7B-4907-41BB-9906-F25B531E1A15}" r="BF21" connectionId="1">
    <xmlCellPr id="1" xr6:uid="{00000000-0010-0000-7517-000001000000}" uniqueName="Title_Insurance">
      <xmlPr mapId="1" xpath="/FinancialUpdate8609/FinancialUpdate8609_DevelopmentBudget/FinancialUpdate8609_Dev_Budget_Building13/FinancialUpdate8609_Dev_Budget_Building13_Total_Costs/Title_Insurance" xmlDataType="string"/>
    </xmlCellPr>
  </singleXmlCell>
  <singleXmlCell id="1636" xr6:uid="{C82819E3-6DEC-45F5-979D-8BC8426C93F3}" r="BF22" connectionId="1">
    <xmlCellPr id="1" xr6:uid="{00000000-0010-0000-7717-000001000000}" uniqueName="Constr_Insurance">
      <xmlPr mapId="1" xpath="/FinancialUpdate8609/FinancialUpdate8609_DevelopmentBudget/FinancialUpdate8609_Dev_Budget_Building13/FinancialUpdate8609_Dev_Budget_Building13_Total_Costs/Constr_Insurance" xmlDataType="string"/>
    </xmlCellPr>
  </singleXmlCell>
  <singleXmlCell id="1637" xr6:uid="{4D4A7EBF-9B74-4B18-8B30-05FADD3E4BC2}" r="BF23" connectionId="1">
    <xmlCellPr id="1" xr6:uid="{00000000-0010-0000-7917-000001000000}" uniqueName="License_Agreement_Insurance">
      <xmlPr mapId="1" xpath="/FinancialUpdate8609/FinancialUpdate8609_DevelopmentBudget/FinancialUpdate8609_Dev_Budget_Building13/FinancialUpdate8609_Dev_Budget_Building13_Total_Costs/License_Agreement_Insurance" xmlDataType="string"/>
    </xmlCellPr>
  </singleXmlCell>
  <singleXmlCell id="1638" xr6:uid="{281E05D9-AE1A-410E-BAC1-8EAD7AE68B01}" r="BF24" connectionId="1">
    <xmlCellPr id="1" xr6:uid="{00000000-0010-0000-7B17-000001000000}" uniqueName="Leasing_Marketing_Expense">
      <xmlPr mapId="1" xpath="/FinancialUpdate8609/FinancialUpdate8609_DevelopmentBudget/FinancialUpdate8609_Dev_Budget_Building13/FinancialUpdate8609_Dev_Budget_Building13_Total_Costs/Leasing_Marketing_Expense" xmlDataType="string"/>
    </xmlCellPr>
  </singleXmlCell>
  <singleXmlCell id="1639" xr6:uid="{5F43D2D7-77EF-47F1-A97F-F108A3408F3D}" r="BF25" connectionId="1">
    <xmlCellPr id="1" xr6:uid="{00000000-0010-0000-7D17-000001000000}" uniqueName="Lease_Up_Period_Expense">
      <xmlPr mapId="1" xpath="/FinancialUpdate8609/FinancialUpdate8609_DevelopmentBudget/FinancialUpdate8609_Dev_Budget_Building13/FinancialUpdate8609_Dev_Budget_Building13_Total_Costs/Lease_Up_Period_Expense" xmlDataType="string"/>
    </xmlCellPr>
  </singleXmlCell>
  <singleXmlCell id="1640" xr6:uid="{EBA4EF1D-D7F2-4081-A081-BAD7C1CA9FC8}" r="BF26" connectionId="1">
    <xmlCellPr id="1" xr6:uid="{00000000-0010-0000-7F17-000001000000}" uniqueName="Working_Capital">
      <xmlPr mapId="1" xpath="/FinancialUpdate8609/FinancialUpdate8609_DevelopmentBudget/FinancialUpdate8609_Dev_Budget_Building13/FinancialUpdate8609_Dev_Budget_Building13_Total_Costs/Working_Capital" xmlDataType="string"/>
    </xmlCellPr>
  </singleXmlCell>
  <singleXmlCell id="1641" xr6:uid="{D97AE047-266E-4060-8011-D7555000F600}" r="BF27" connectionId="1">
    <xmlCellPr id="1" xr6:uid="{00000000-0010-0000-8117-000001000000}" uniqueName="Survey_Environmental_Reports">
      <xmlPr mapId="1" xpath="/FinancialUpdate8609/FinancialUpdate8609_DevelopmentBudget/FinancialUpdate8609_Dev_Budget_Building13/FinancialUpdate8609_Dev_Budget_Building13_Total_Costs/Survey_Environmental_Reports" xmlDataType="string"/>
    </xmlCellPr>
  </singleXmlCell>
  <singleXmlCell id="1642" xr6:uid="{A80963C1-5420-48FC-8D33-A65EA668D946}" r="BF28" connectionId="1">
    <xmlCellPr id="1" xr6:uid="{00000000-0010-0000-8317-000001000000}" uniqueName="Loan_Commitment_Fees">
      <xmlPr mapId="1" xpath="/FinancialUpdate8609/FinancialUpdate8609_DevelopmentBudget/FinancialUpdate8609_Dev_Budget_Building13/FinancialUpdate8609_Dev_Budget_Building13_Total_Costs/Loan_Commitment_Fees" xmlDataType="string"/>
    </xmlCellPr>
  </singleXmlCell>
  <singleXmlCell id="1643" xr6:uid="{47642C43-FD8D-4085-8A8C-76027C265B78}" r="BF29" connectionId="1">
    <xmlCellPr id="1" xr6:uid="{00000000-0010-0000-8517-000001000000}" uniqueName="Relocation">
      <xmlPr mapId="1" xpath="/FinancialUpdate8609/FinancialUpdate8609_DevelopmentBudget/FinancialUpdate8609_Dev_Budget_Building13/FinancialUpdate8609_Dev_Budget_Building13_Total_Costs/Relocation" xmlDataType="string"/>
    </xmlCellPr>
  </singleXmlCell>
  <singleXmlCell id="1644" xr6:uid="{9E19BF08-7B81-4E4D-BE38-98A7ACF57654}" r="BF30" connectionId="1">
    <xmlCellPr id="1" xr6:uid="{00000000-0010-0000-8717-000001000000}" uniqueName="NPHDFC_Administration_Fee">
      <xmlPr mapId="1" xpath="/FinancialUpdate8609/FinancialUpdate8609_DevelopmentBudget/FinancialUpdate8609_Dev_Budget_Building13/FinancialUpdate8609_Dev_Budget_Building13_Total_Costs/NPHDFC_Administration_Fee" xmlDataType="string"/>
    </xmlCellPr>
  </singleXmlCell>
  <singleXmlCell id="1645" xr6:uid="{37565965-57BB-427B-BEBD-65825CE84537}" r="BF31" connectionId="1">
    <xmlCellPr id="1" xr6:uid="{00000000-0010-0000-8917-000001000000}" uniqueName="Project_Supervision">
      <xmlPr mapId="1" xpath="/FinancialUpdate8609/FinancialUpdate8609_DevelopmentBudget/FinancialUpdate8609_Dev_Budget_Building13/FinancialUpdate8609_Dev_Budget_Building13_Total_Costs/Project_Supervision" xmlDataType="string"/>
    </xmlCellPr>
  </singleXmlCell>
  <singleXmlCell id="1646" xr6:uid="{D987D3B5-6E45-4AF7-A771-2081968BE120}" r="BF32" connectionId="1">
    <xmlCellPr id="1" xr6:uid="{00000000-0010-0000-8B17-000001000000}" uniqueName="Tax_Credit_Allocation_Fee">
      <xmlPr mapId="1" xpath="/FinancialUpdate8609/FinancialUpdate8609_DevelopmentBudget/FinancialUpdate8609_Dev_Budget_Building13/FinancialUpdate8609_Dev_Budget_Building13_Total_Costs/Tax_Credit_Allocation_Fee" xmlDataType="string"/>
    </xmlCellPr>
  </singleXmlCell>
  <singleXmlCell id="1647" xr6:uid="{7D816835-A82F-4434-A2B7-F2CC94DA9F30}" r="BF33" connectionId="1">
    <xmlCellPr id="1" xr6:uid="{00000000-0010-0000-8D17-000001000000}" uniqueName="Bond_Fees_Cost_of_Issuance_Fee">
      <xmlPr mapId="1" xpath="/FinancialUpdate8609/FinancialUpdate8609_DevelopmentBudget/FinancialUpdate8609_Dev_Budget_Building13/FinancialUpdate8609_Dev_Budget_Building13_Total_Costs/Bond_Fees_Cost_of_Issuance_Fee" xmlDataType="string"/>
    </xmlCellPr>
  </singleXmlCell>
  <singleXmlCell id="1648" xr6:uid="{FAE3713C-7EBF-4E89-B212-E70069F34770}" r="BF34" connectionId="1">
    <xmlCellPr id="1" xr6:uid="{00000000-0010-0000-8F17-000001000000}" uniqueName="Letter_of_Credit_Fee">
      <xmlPr mapId="1" xpath="/FinancialUpdate8609/FinancialUpdate8609_DevelopmentBudget/FinancialUpdate8609_Dev_Budget_Building13/FinancialUpdate8609_Dev_Budget_Building13_Total_Costs/Letter_of_Credit_Fee" xmlDataType="string"/>
    </xmlCellPr>
  </singleXmlCell>
  <singleXmlCell id="1649" xr6:uid="{494705E6-C323-4296-9AC1-9CAD85D9328F}" r="BF35" connectionId="1">
    <xmlCellPr id="1" xr6:uid="{00000000-0010-0000-9117-000001000000}" uniqueName="Interest_Rate_Cap">
      <xmlPr mapId="1" xpath="/FinancialUpdate8609/FinancialUpdate8609_DevelopmentBudget/FinancialUpdate8609_Dev_Budget_Building13/FinancialUpdate8609_Dev_Budget_Building13_Total_Costs/Interest_Rate_Cap" xmlDataType="string"/>
    </xmlCellPr>
  </singleXmlCell>
  <singleXmlCell id="1650" xr6:uid="{73ACA1A1-0FD2-4C7F-9748-39EFD0E2E57E}" r="BF36" connectionId="1">
    <xmlCellPr id="1" xr6:uid="{00000000-0010-0000-9317-000001000000}" uniqueName="Bank_Engineering_Fee">
      <xmlPr mapId="1" xpath="/FinancialUpdate8609/FinancialUpdate8609_DevelopmentBudget/FinancialUpdate8609_Dev_Budget_Building13/FinancialUpdate8609_Dev_Budget_Building13_Total_Costs/Bank_Engineering_Fee" xmlDataType="string"/>
    </xmlCellPr>
  </singleXmlCell>
  <singleXmlCell id="1651" xr6:uid="{74AAB6F0-3950-4C8F-A115-62C19A0A140D}" r="BF37" connectionId="1">
    <xmlCellPr id="1" xr6:uid="{00000000-0010-0000-9517-000001000000}" uniqueName="NYS_Transfer_Tax">
      <xmlPr mapId="1" xpath="/FinancialUpdate8609/FinancialUpdate8609_DevelopmentBudget/FinancialUpdate8609_Dev_Budget_Building13/FinancialUpdate8609_Dev_Budget_Building13_Total_Costs/NYS_Transfer_Tax" xmlDataType="string"/>
    </xmlCellPr>
  </singleXmlCell>
  <singleXmlCell id="1652" xr6:uid="{EF659A56-7116-4860-B73D-0BEC6E54B07B}" r="BF38" connectionId="1">
    <xmlCellPr id="1" xr6:uid="{00000000-0010-0000-9717-000001000000}" uniqueName="Soft_Cost_Other_Description1">
      <xmlPr mapId="1" xpath="/FinancialUpdate8609/FinancialUpdate8609_DevelopmentBudget/FinancialUpdate8609_Dev_Budget_Building13/FinancialUpdate8609_Dev_Budget_Building13_Total_Costs/Soft_Cost_Other_Description1" xmlDataType="string"/>
    </xmlCellPr>
  </singleXmlCell>
  <singleXmlCell id="1653" xr6:uid="{39492482-B265-464F-8859-BB1BBF1F3F69}" r="BF39" connectionId="1">
    <xmlCellPr id="1" xr6:uid="{00000000-0010-0000-9917-000001000000}" uniqueName="Soft_Cost_Other_Description2">
      <xmlPr mapId="1" xpath="/FinancialUpdate8609/FinancialUpdate8609_DevelopmentBudget/FinancialUpdate8609_Dev_Budget_Building13/FinancialUpdate8609_Dev_Budget_Building13_Total_Costs/Soft_Cost_Other_Description2" xmlDataType="string"/>
    </xmlCellPr>
  </singleXmlCell>
  <singleXmlCell id="1654" xr6:uid="{130CF898-E326-459E-BD66-7FC0ADB69259}" r="BF40" connectionId="1">
    <xmlCellPr id="1" xr6:uid="{00000000-0010-0000-9B17-000001000000}" uniqueName="Soft_Cost_Other_Description3">
      <xmlPr mapId="1" xpath="/FinancialUpdate8609/FinancialUpdate8609_DevelopmentBudget/FinancialUpdate8609_Dev_Budget_Building13/FinancialUpdate8609_Dev_Budget_Building13_Total_Costs/Soft_Cost_Other_Description3" xmlDataType="string"/>
    </xmlCellPr>
  </singleXmlCell>
  <singleXmlCell id="1655" xr6:uid="{7AE92195-7A03-44F2-8099-9628546B8977}" r="BF41" connectionId="1">
    <xmlCellPr id="1" xr6:uid="{00000000-0010-0000-9D17-000001000000}" uniqueName="Soft_Cost_Other_Description4">
      <xmlPr mapId="1" xpath="/FinancialUpdate8609/FinancialUpdate8609_DevelopmentBudget/FinancialUpdate8609_Dev_Budget_Building13/FinancialUpdate8609_Dev_Budget_Building13_Total_Costs/Soft_Cost_Other_Description4" xmlDataType="string"/>
    </xmlCellPr>
  </singleXmlCell>
  <singleXmlCell id="1656" xr6:uid="{FB481486-09B5-44DF-9403-4866A5DA2F2A}" r="BF44" connectionId="1">
    <xmlCellPr id="1" xr6:uid="{00000000-0010-0000-9F17-000001000000}" uniqueName="Developer_Financing_or_Equity">
      <xmlPr mapId="1" xpath="/FinancialUpdate8609/FinancialUpdate8609_DevelopmentBudget/FinancialUpdate8609_Dev_Budget_Building13/FinancialUpdate8609_Dev_Budget_Building13_Total_Costs/Developer_Financing_or_Equity" xmlDataType="string"/>
    </xmlCellPr>
  </singleXmlCell>
  <singleXmlCell id="1657" xr6:uid="{CA8C6020-7337-4FA1-8683-E2207B7784FB}" r="BF45" connectionId="1">
    <xmlCellPr id="1" xr6:uid="{00000000-0010-0000-A117-000001000000}" uniqueName="Deferred_Developer_Fee">
      <xmlPr mapId="1" xpath="/FinancialUpdate8609/FinancialUpdate8609_DevelopmentBudget/FinancialUpdate8609_Dev_Budget_Building13/FinancialUpdate8609_Dev_Budget_Building13_Total_Costs/Deferred_Developer_Fee" xmlDataType="string"/>
    </xmlCellPr>
  </singleXmlCell>
  <singleXmlCell id="1659" xr6:uid="{5001F0ED-4EFE-4C19-8EC0-898656F90B3A}" r="BF48" connectionId="1">
    <xmlCellPr id="1" xr6:uid="{00000000-0010-0000-A317-000001000000}" uniqueName="Syndicator_Fee_and_Overhead">
      <xmlPr mapId="1" xpath="/FinancialUpdate8609/FinancialUpdate8609_DevelopmentBudget/FinancialUpdate8609_Dev_Budget_Building13/FinancialUpdate8609_Dev_Budget_Building13_Total_Costs/Syndicator_Fee_and_Overhead" xmlDataType="string"/>
    </xmlCellPr>
  </singleXmlCell>
  <singleXmlCell id="1660" xr6:uid="{2B669B8A-C887-4AEF-805F-E2254CA89EA1}" r="BF49" connectionId="1">
    <xmlCellPr id="1" xr6:uid="{00000000-0010-0000-A517-000001000000}" uniqueName="LP_Upper_Tier_Reserves">
      <xmlPr mapId="1" xpath="/FinancialUpdate8609/FinancialUpdate8609_DevelopmentBudget/FinancialUpdate8609_Dev_Budget_Building13/FinancialUpdate8609_Dev_Budget_Building13_Total_Costs/LP_Upper_Tier_Reserves" xmlDataType="string"/>
    </xmlCellPr>
  </singleXmlCell>
  <singleXmlCell id="1661" xr6:uid="{CCD3E699-09BA-4EE7-A984-D67AB1894DAB}" r="BF50" connectionId="1">
    <xmlCellPr id="1" xr6:uid="{00000000-0010-0000-A717-000001000000}" uniqueName="Tax_Credit_Consultant">
      <xmlPr mapId="1" xpath="/FinancialUpdate8609/FinancialUpdate8609_DevelopmentBudget/FinancialUpdate8609_Dev_Budget_Building13/FinancialUpdate8609_Dev_Budget_Building13_Total_Costs/Tax_Credit_Consultant" xmlDataType="string"/>
    </xmlCellPr>
  </singleXmlCell>
  <singleXmlCell id="1662" xr6:uid="{AD3B3E06-471F-4C3C-9825-1C84C6EFDF7E}" r="BF51" connectionId="1">
    <xmlCellPr id="1" xr6:uid="{00000000-0010-0000-A917-000001000000}" uniqueName="Tax_Opinion">
      <xmlPr mapId="1" xpath="/FinancialUpdate8609/FinancialUpdate8609_DevelopmentBudget/FinancialUpdate8609_Dev_Budget_Building13/FinancialUpdate8609_Dev_Budget_Building13_Total_Costs/Tax_Opinion" xmlDataType="string"/>
    </xmlCellPr>
  </singleXmlCell>
  <singleXmlCell id="1663" xr6:uid="{D4A54D84-A6F2-40FE-B9FC-D40808E03191}" r="BF52" connectionId="1">
    <xmlCellPr id="1" xr6:uid="{00000000-0010-0000-AB17-000001000000}" uniqueName="Accounting_Cost_Certification">
      <xmlPr mapId="1" xpath="/FinancialUpdate8609/FinancialUpdate8609_DevelopmentBudget/FinancialUpdate8609_Dev_Budget_Building13/FinancialUpdate8609_Dev_Budget_Building13_Total_Costs/Accounting_Cost_Certification" xmlDataType="string"/>
    </xmlCellPr>
  </singleXmlCell>
  <singleXmlCell id="1664" xr6:uid="{93C6E9E0-3803-4F21-95A0-B45580DB93E3}" r="BF53" connectionId="1">
    <xmlCellPr id="1" xr6:uid="{00000000-0010-0000-AD17-000001000000}" uniqueName="Partnership_Management_Fee">
      <xmlPr mapId="1" xpath="/FinancialUpdate8609/FinancialUpdate8609_DevelopmentBudget/FinancialUpdate8609_Dev_Budget_Building13/FinancialUpdate8609_Dev_Budget_Building13_Total_Costs/Partnership_Management_Fee" xmlDataType="string"/>
    </xmlCellPr>
  </singleXmlCell>
  <singleXmlCell id="1665" xr6:uid="{3D13CC09-EDDC-4171-923C-3ECEB3E63A9E}" r="BF54" connectionId="1">
    <xmlCellPr id="1" xr6:uid="{00000000-0010-0000-AF17-000001000000}" uniqueName="Partnership_Publication">
      <xmlPr mapId="1" xpath="/FinancialUpdate8609/FinancialUpdate8609_DevelopmentBudget/FinancialUpdate8609_Dev_Budget_Building13/FinancialUpdate8609_Dev_Budget_Building13_Total_Costs/Partnership_Publication" xmlDataType="string"/>
    </xmlCellPr>
  </singleXmlCell>
  <singleXmlCell id="1666" xr6:uid="{AFC35A8F-E824-4A37-9B17-9F810F30AA97}" r="BF55" connectionId="1">
    <xmlCellPr id="1" xr6:uid="{00000000-0010-0000-B117-000001000000}" uniqueName="Bridge_Loan_Fees_and_Interest">
      <xmlPr mapId="1" xpath="/FinancialUpdate8609/FinancialUpdate8609_DevelopmentBudget/FinancialUpdate8609_Dev_Budget_Building13/FinancialUpdate8609_Dev_Budget_Building13_Total_Costs/Bridge_Loan_Fees_and_Interest" xmlDataType="string"/>
    </xmlCellPr>
  </singleXmlCell>
  <singleXmlCell id="1667" xr6:uid="{2048F9F4-525E-41E6-9CF4-F83902DD4FFE}" r="BF56" connectionId="1">
    <xmlCellPr id="1" xr6:uid="{00000000-0010-0000-B317-000001000000}" uniqueName="Partnership_Organization_Legal">
      <xmlPr mapId="1" xpath="/FinancialUpdate8609/FinancialUpdate8609_DevelopmentBudget/FinancialUpdate8609_Dev_Budget_Building13/FinancialUpdate8609_Dev_Budget_Building13_Total_Costs/Partnership_Organization_Legal" xmlDataType="string"/>
    </xmlCellPr>
  </singleXmlCell>
  <singleXmlCell id="1668" xr6:uid="{7E74C7C2-DA65-49C7-9D6C-7968A379CFA7}" r="BF57" connectionId="1">
    <xmlCellPr id="1" xr6:uid="{00000000-0010-0000-B517-000001000000}" uniqueName="Syndication_Expense_Other_Description1">
      <xmlPr mapId="1" xpath="/FinancialUpdate8609/FinancialUpdate8609_DevelopmentBudget/FinancialUpdate8609_Dev_Budget_Building13/FinancialUpdate8609_Dev_Budget_Building13_Total_Costs/Syndication_Expense_Other_Description1" xmlDataType="string"/>
    </xmlCellPr>
  </singleXmlCell>
  <singleXmlCell id="1669" xr6:uid="{738AE551-F57F-4AF0-ACDC-9735337D24F2}" r="BF60" connectionId="1">
    <xmlCellPr id="1" xr6:uid="{00000000-0010-0000-B717-000001000000}" uniqueName="Operating_Reserve">
      <xmlPr mapId="1" xpath="/FinancialUpdate8609/FinancialUpdate8609_DevelopmentBudget/FinancialUpdate8609_Dev_Budget_Building13/FinancialUpdate8609_Dev_Budget_Building13_Total_Costs/Operating_Reserve" xmlDataType="string"/>
    </xmlCellPr>
  </singleXmlCell>
  <singleXmlCell id="1670" xr6:uid="{C67F4B87-0D4C-4B50-9D63-98BB4F877DD7}" r="BF61" connectionId="1">
    <xmlCellPr id="1" xr6:uid="{00000000-0010-0000-B917-000001000000}" uniqueName="Social_Service_Reserves">
      <xmlPr mapId="1" xpath="/FinancialUpdate8609/FinancialUpdate8609_DevelopmentBudget/FinancialUpdate8609_Dev_Budget_Building13/FinancialUpdate8609_Dev_Budget_Building13_Total_Costs/Social_Service_Reserves" xmlDataType="string"/>
    </xmlCellPr>
  </singleXmlCell>
  <singleXmlCell id="1671" xr6:uid="{5C34128C-C6B7-4465-9425-B99D01943E24}" r="BF62" connectionId="1">
    <xmlCellPr id="1" xr6:uid="{00000000-0010-0000-BB17-000001000000}" uniqueName="Reserve_Other_Description1">
      <xmlPr mapId="1" xpath="/FinancialUpdate8609/FinancialUpdate8609_DevelopmentBudget/FinancialUpdate8609_Dev_Budget_Building13/FinancialUpdate8609_Dev_Budget_Building13_Total_Costs/Reserve_Other_Description1" xmlDataType="string"/>
    </xmlCellPr>
  </singleXmlCell>
  <singleXmlCell id="1672" xr6:uid="{39E99D40-3838-4612-8A9D-6632ACB41E0E}" r="BH1" connectionId="1">
    <xmlCellPr id="1" xr6:uid="{00000000-0010-0000-BD17-000001000000}" uniqueName="ApplicationNumber">
      <xmlPr mapId="1" xpath="/FinancialUpdate8609/FinancialUpdate8609_DevelopmentBudget/FinancialUpdate8609_Dev_Budget_Building13/FinancialUpdate8609_Dev_Budget_Building13_Acquisition_Basis/ApplicationNumber" xmlDataType="string"/>
    </xmlCellPr>
  </singleXmlCell>
  <singleXmlCell id="1673" xr6:uid="{D7B2053A-0715-418D-9012-16972906EE9E}" r="BH2" connectionId="1">
    <xmlCellPr id="1" xr6:uid="{00000000-0010-0000-BF17-000001000000}" uniqueName="BIN">
      <xmlPr mapId="1" xpath="/FinancialUpdate8609/FinancialUpdate8609_DevelopmentBudget/FinancialUpdate8609_Dev_Budget_Building13/FinancialUpdate8609_Dev_Budget_Building13_Acquisition_Basis/BIN" xmlDataType="string"/>
    </xmlCellPr>
  </singleXmlCell>
  <singleXmlCell id="1674" xr6:uid="{3AA750A5-B523-49F5-9953-ED21230D2C07}" r="BG7" connectionId="1">
    <xmlCellPr id="1" xr6:uid="{00000000-0010-0000-C117-000001000000}" uniqueName="Land_Acquisition">
      <xmlPr mapId="1" xpath="/FinancialUpdate8609/FinancialUpdate8609_DevelopmentBudget/FinancialUpdate8609_Dev_Budget_Building13/FinancialUpdate8609_Dev_Budget_Building13_Acquisition_Basis/Land_Acquisition" xmlDataType="string"/>
    </xmlCellPr>
  </singleXmlCell>
  <singleXmlCell id="1675" xr6:uid="{A152F439-08D8-4F13-B58A-43E9E2D1E81B}" r="BG8" connectionId="1">
    <xmlCellPr id="1" xr6:uid="{00000000-0010-0000-C317-000001000000}" uniqueName="Building_Acquisition">
      <xmlPr mapId="1" xpath="/FinancialUpdate8609/FinancialUpdate8609_DevelopmentBudget/FinancialUpdate8609_Dev_Budget_Building13/FinancialUpdate8609_Dev_Budget_Building13_Acquisition_Basis/Building_Acquisition" xmlDataType="string"/>
    </xmlCellPr>
  </singleXmlCell>
  <singleXmlCell id="1676" xr6:uid="{D51CD25A-5089-4CF8-B65B-072A87DC55D6}" r="BG9" connectionId="1">
    <xmlCellPr id="1" xr6:uid="{00000000-0010-0000-C517-000001000000}" uniqueName="Contractor_Price">
      <xmlPr mapId="1" xpath="/FinancialUpdate8609/FinancialUpdate8609_DevelopmentBudget/FinancialUpdate8609_Dev_Budget_Building13/FinancialUpdate8609_Dev_Budget_Building13_Acquisition_Basis/Contractor_Price" xmlDataType="string"/>
    </xmlCellPr>
  </singleXmlCell>
  <singleXmlCell id="1677" xr6:uid="{9D34136A-763B-4270-9C64-9AB2C7F36255}" r="BG10" connectionId="1">
    <xmlCellPr id="1" xr6:uid="{00000000-0010-0000-C717-000001000000}" uniqueName="Furnishings">
      <xmlPr mapId="1" xpath="/FinancialUpdate8609/FinancialUpdate8609_DevelopmentBudget/FinancialUpdate8609_Dev_Budget_Building13/FinancialUpdate8609_Dev_Budget_Building13_Acquisition_Basis/Furnishings" xmlDataType="string"/>
    </xmlCellPr>
  </singleXmlCell>
  <singleXmlCell id="1715" xr6:uid="{E18B0CA4-E460-4F42-8EC1-A58C9F1ABF0F}" r="BG11" connectionId="1">
    <xmlCellPr id="1" xr6:uid="{00000000-0010-0000-C917-000001000000}" uniqueName="Hard_Cost_Other_Description1">
      <xmlPr mapId="1" xpath="/FinancialUpdate8609/FinancialUpdate8609_DevelopmentBudget/FinancialUpdate8609_Dev_Budget_Building13/FinancialUpdate8609_Dev_Budget_Building13_Acquisition_Basis/Hard_Cost_Other_Description1" xmlDataType="string"/>
    </xmlCellPr>
  </singleXmlCell>
  <singleXmlCell id="1716" xr6:uid="{7B2B8734-8A54-4D80-AA70-1BFF449F3DC7}" r="BG14" connectionId="1">
    <xmlCellPr id="1" xr6:uid="{00000000-0010-0000-CB17-000001000000}" uniqueName="Architect">
      <xmlPr mapId="1" xpath="/FinancialUpdate8609/FinancialUpdate8609_DevelopmentBudget/FinancialUpdate8609_Dev_Budget_Building13/FinancialUpdate8609_Dev_Budget_Building13_Acquisition_Basis/Architect" xmlDataType="string"/>
    </xmlCellPr>
  </singleXmlCell>
  <singleXmlCell id="2015" xr6:uid="{CF9A8B5B-A9BC-44FB-AC83-8F6649D46341}" r="BG15" connectionId="1">
    <xmlCellPr id="1" xr6:uid="{00000000-0010-0000-CD17-000001000000}" uniqueName="Owners_Legal">
      <xmlPr mapId="1" xpath="/FinancialUpdate8609/FinancialUpdate8609_DevelopmentBudget/FinancialUpdate8609_Dev_Budget_Building13/FinancialUpdate8609_Dev_Budget_Building13_Acquisition_Basis/Owners_Legal" xmlDataType="string"/>
    </xmlCellPr>
  </singleXmlCell>
  <singleXmlCell id="2016" xr6:uid="{3C1DD9CD-B3C1-4EB1-9AC1-2C2C7F1D0BF2}" r="BG16" connectionId="1">
    <xmlCellPr id="1" xr6:uid="{00000000-0010-0000-CF17-000001000000}" uniqueName="Development_Consultant">
      <xmlPr mapId="1" xpath="/FinancialUpdate8609/FinancialUpdate8609_DevelopmentBudget/FinancialUpdate8609_Dev_Budget_Building13/FinancialUpdate8609_Dev_Budget_Building13_Acquisition_Basis/Development_Consultant" xmlDataType="string"/>
    </xmlCellPr>
  </singleXmlCell>
  <singleXmlCell id="2200" xr6:uid="{76AAF2B9-2F74-439F-97AD-40817D2279B1}" r="BG17" connectionId="1">
    <xmlCellPr id="1" xr6:uid="{00000000-0010-0000-D117-000001000000}" uniqueName="J51_421a_421b_Filing_Fees">
      <xmlPr mapId="1" xpath="/FinancialUpdate8609/FinancialUpdate8609_DevelopmentBudget/FinancialUpdate8609_Dev_Budget_Building13/FinancialUpdate8609_Dev_Budget_Building13_Acquisition_Basis/J51_421a_421b_Filing_Fees" xmlDataType="string"/>
    </xmlCellPr>
  </singleXmlCell>
  <singleXmlCell id="2201" xr6:uid="{4EC914EA-883F-4E48-A7D9-7ACC83B7E6AC}" r="BG18" connectionId="1">
    <xmlCellPr id="1" xr6:uid="{00000000-0010-0000-D317-000001000000}" uniqueName="Construction_Interest">
      <xmlPr mapId="1" xpath="/FinancialUpdate8609/FinancialUpdate8609_DevelopmentBudget/FinancialUpdate8609_Dev_Budget_Building13/FinancialUpdate8609_Dev_Budget_Building13_Acquisition_Basis/Construction_Interest" xmlDataType="string"/>
    </xmlCellPr>
  </singleXmlCell>
  <singleXmlCell id="2256" xr6:uid="{5993F7CD-9DAD-4C21-8D94-FC232A262B0F}" r="BG19" connectionId="1">
    <xmlCellPr id="1" xr6:uid="{00000000-0010-0000-D517-000001000000}" uniqueName="Real_Estate_Taxes">
      <xmlPr mapId="1" xpath="/FinancialUpdate8609/FinancialUpdate8609_DevelopmentBudget/FinancialUpdate8609_Dev_Budget_Building13/FinancialUpdate8609_Dev_Budget_Building13_Acquisition_Basis/Real_Estate_Taxes" xmlDataType="string"/>
    </xmlCellPr>
  </singleXmlCell>
  <singleXmlCell id="2257" xr6:uid="{C8A616CC-FCE5-4EC1-8480-42757036586D}" r="BG20" connectionId="1">
    <xmlCellPr id="1" xr6:uid="{00000000-0010-0000-D717-000001000000}" uniqueName="Water_Sewer">
      <xmlPr mapId="1" xpath="/FinancialUpdate8609/FinancialUpdate8609_DevelopmentBudget/FinancialUpdate8609_Dev_Budget_Building13/FinancialUpdate8609_Dev_Budget_Building13_Acquisition_Basis/Water_Sewer" xmlDataType="string"/>
    </xmlCellPr>
  </singleXmlCell>
  <singleXmlCell id="2357" xr6:uid="{B8A1ABBA-05EF-4128-89C8-27371D0A13B0}" r="BG21" connectionId="1">
    <xmlCellPr id="1" xr6:uid="{00000000-0010-0000-D917-000001000000}" uniqueName="Title_Insurance">
      <xmlPr mapId="1" xpath="/FinancialUpdate8609/FinancialUpdate8609_DevelopmentBudget/FinancialUpdate8609_Dev_Budget_Building13/FinancialUpdate8609_Dev_Budget_Building13_Acquisition_Basis/Title_Insurance" xmlDataType="string"/>
    </xmlCellPr>
  </singleXmlCell>
  <singleXmlCell id="2358" xr6:uid="{30278C3B-83B9-4A36-B1D7-8A2468ADCABE}" r="BG22" connectionId="1">
    <xmlCellPr id="1" xr6:uid="{00000000-0010-0000-DB17-000001000000}" uniqueName="Constr_Insurance">
      <xmlPr mapId="1" xpath="/FinancialUpdate8609/FinancialUpdate8609_DevelopmentBudget/FinancialUpdate8609_Dev_Budget_Building13/FinancialUpdate8609_Dev_Budget_Building13_Acquisition_Basis/Constr_Insurance" xmlDataType="string"/>
    </xmlCellPr>
  </singleXmlCell>
  <singleXmlCell id="2416" xr6:uid="{41F22B37-0909-4B53-8979-90754E53D6E3}" r="BG23" connectionId="1">
    <xmlCellPr id="1" xr6:uid="{00000000-0010-0000-DD17-000001000000}" uniqueName="License_Agreement_Insurance">
      <xmlPr mapId="1" xpath="/FinancialUpdate8609/FinancialUpdate8609_DevelopmentBudget/FinancialUpdate8609_Dev_Budget_Building13/FinancialUpdate8609_Dev_Budget_Building13_Acquisition_Basis/License_Agreement_Insurance" xmlDataType="string"/>
    </xmlCellPr>
  </singleXmlCell>
  <singleXmlCell id="2773" xr6:uid="{35EA1554-E33B-40DD-987F-766904333C9B}" r="BG24" connectionId="1">
    <xmlCellPr id="1" xr6:uid="{00000000-0010-0000-DF17-000001000000}" uniqueName="Leasing_Marketing_Expense">
      <xmlPr mapId="1" xpath="/FinancialUpdate8609/FinancialUpdate8609_DevelopmentBudget/FinancialUpdate8609_Dev_Budget_Building13/FinancialUpdate8609_Dev_Budget_Building13_Acquisition_Basis/Leasing_Marketing_Expense" xmlDataType="string"/>
    </xmlCellPr>
  </singleXmlCell>
  <singleXmlCell id="2922" xr6:uid="{8FFCC3D1-4E03-4D8E-BF40-419E191201A0}" r="BG25" connectionId="1">
    <xmlCellPr id="1" xr6:uid="{00000000-0010-0000-E117-000001000000}" uniqueName="Lease_Up_Period_Expense">
      <xmlPr mapId="1" xpath="/FinancialUpdate8609/FinancialUpdate8609_DevelopmentBudget/FinancialUpdate8609_Dev_Budget_Building13/FinancialUpdate8609_Dev_Budget_Building13_Acquisition_Basis/Lease_Up_Period_Expense" xmlDataType="string"/>
    </xmlCellPr>
  </singleXmlCell>
  <singleXmlCell id="2923" xr6:uid="{54FE25B3-37E0-42D2-AD92-0DA76A6DBF4C}" r="BG26" connectionId="1">
    <xmlCellPr id="1" xr6:uid="{00000000-0010-0000-E317-000001000000}" uniqueName="Working_Capital">
      <xmlPr mapId="1" xpath="/FinancialUpdate8609/FinancialUpdate8609_DevelopmentBudget/FinancialUpdate8609_Dev_Budget_Building13/FinancialUpdate8609_Dev_Budget_Building13_Acquisition_Basis/Working_Capital" xmlDataType="string"/>
    </xmlCellPr>
  </singleXmlCell>
  <singleXmlCell id="3064" xr6:uid="{47E24416-8AEC-40AD-BBAD-05B89EB5BEB4}" r="BG27" connectionId="1">
    <xmlCellPr id="1" xr6:uid="{00000000-0010-0000-E517-000001000000}" uniqueName="Survey_Environmental_Reports">
      <xmlPr mapId="1" xpath="/FinancialUpdate8609/FinancialUpdate8609_DevelopmentBudget/FinancialUpdate8609_Dev_Budget_Building13/FinancialUpdate8609_Dev_Budget_Building13_Acquisition_Basis/Survey_Environmental_Reports" xmlDataType="string"/>
    </xmlCellPr>
  </singleXmlCell>
  <singleXmlCell id="3065" xr6:uid="{54E4081F-A6FE-4518-A1CE-A0BA79255DAD}" r="BG28" connectionId="1">
    <xmlCellPr id="1" xr6:uid="{00000000-0010-0000-E717-000001000000}" uniqueName="Loan_Commitment_Fees">
      <xmlPr mapId="1" xpath="/FinancialUpdate8609/FinancialUpdate8609_DevelopmentBudget/FinancialUpdate8609_Dev_Budget_Building13/FinancialUpdate8609_Dev_Budget_Building13_Acquisition_Basis/Loan_Commitment_Fees" xmlDataType="string"/>
    </xmlCellPr>
  </singleXmlCell>
  <singleXmlCell id="3066" xr6:uid="{74442467-B13B-4F13-B0AD-026146CE8691}" r="BG29" connectionId="1">
    <xmlCellPr id="1" xr6:uid="{00000000-0010-0000-E917-000001000000}" uniqueName="Relocation">
      <xmlPr mapId="1" xpath="/FinancialUpdate8609/FinancialUpdate8609_DevelopmentBudget/FinancialUpdate8609_Dev_Budget_Building13/FinancialUpdate8609_Dev_Budget_Building13_Acquisition_Basis/Relocation" xmlDataType="string"/>
    </xmlCellPr>
  </singleXmlCell>
  <singleXmlCell id="3067" xr6:uid="{5AFE2D4C-97BA-4C93-A6B1-004B02B4052C}" r="BG30" connectionId="1">
    <xmlCellPr id="1" xr6:uid="{00000000-0010-0000-EB17-000001000000}" uniqueName="NPHDFC_Administration_Fee">
      <xmlPr mapId="1" xpath="/FinancialUpdate8609/FinancialUpdate8609_DevelopmentBudget/FinancialUpdate8609_Dev_Budget_Building13/FinancialUpdate8609_Dev_Budget_Building13_Acquisition_Basis/NPHDFC_Administration_Fee" xmlDataType="string"/>
    </xmlCellPr>
  </singleXmlCell>
  <singleXmlCell id="3068" xr6:uid="{B89D4FD0-6E44-4E56-913C-FB8CE5D68A8F}" r="BG31" connectionId="1">
    <xmlCellPr id="1" xr6:uid="{00000000-0010-0000-ED17-000001000000}" uniqueName="Project_Supervision">
      <xmlPr mapId="1" xpath="/FinancialUpdate8609/FinancialUpdate8609_DevelopmentBudget/FinancialUpdate8609_Dev_Budget_Building13/FinancialUpdate8609_Dev_Budget_Building13_Acquisition_Basis/Project_Supervision" xmlDataType="string"/>
    </xmlCellPr>
  </singleXmlCell>
  <singleXmlCell id="3069" xr6:uid="{36D98C60-92F2-4BFF-81DC-993A4EB4BB6A}" r="BG32" connectionId="1">
    <xmlCellPr id="1" xr6:uid="{00000000-0010-0000-EF17-000001000000}" uniqueName="Tax_Credit_Allocation_Fee">
      <xmlPr mapId="1" xpath="/FinancialUpdate8609/FinancialUpdate8609_DevelopmentBudget/FinancialUpdate8609_Dev_Budget_Building13/FinancialUpdate8609_Dev_Budget_Building13_Acquisition_Basis/Tax_Credit_Allocation_Fee" xmlDataType="string"/>
    </xmlCellPr>
  </singleXmlCell>
  <singleXmlCell id="3070" xr6:uid="{7C756AF3-B0C0-4001-A1FB-2AE9F8F04BAB}" r="BG33" connectionId="1">
    <xmlCellPr id="1" xr6:uid="{00000000-0010-0000-F117-000001000000}" uniqueName="Bond_Fees_Cost_of_Issuance_Fee">
      <xmlPr mapId="1" xpath="/FinancialUpdate8609/FinancialUpdate8609_DevelopmentBudget/FinancialUpdate8609_Dev_Budget_Building13/FinancialUpdate8609_Dev_Budget_Building13_Acquisition_Basis/Bond_Fees_Cost_of_Issuance_Fee" xmlDataType="string"/>
    </xmlCellPr>
  </singleXmlCell>
  <singleXmlCell id="3071" xr6:uid="{10CCE24C-BF05-42F1-A6F8-3C55D86BC8F4}" r="BG34" connectionId="1">
    <xmlCellPr id="1" xr6:uid="{00000000-0010-0000-F317-000001000000}" uniqueName="Letter_of_Credit_Fee">
      <xmlPr mapId="1" xpath="/FinancialUpdate8609/FinancialUpdate8609_DevelopmentBudget/FinancialUpdate8609_Dev_Budget_Building13/FinancialUpdate8609_Dev_Budget_Building13_Acquisition_Basis/Letter_of_Credit_Fee" xmlDataType="string"/>
    </xmlCellPr>
  </singleXmlCell>
  <singleXmlCell id="3072" xr6:uid="{DBDA900F-038E-426B-8682-ACB7E4C88ACD}" r="BG35" connectionId="1">
    <xmlCellPr id="1" xr6:uid="{00000000-0010-0000-F517-000001000000}" uniqueName="Interest_Rate_Cap">
      <xmlPr mapId="1" xpath="/FinancialUpdate8609/FinancialUpdate8609_DevelopmentBudget/FinancialUpdate8609_Dev_Budget_Building13/FinancialUpdate8609_Dev_Budget_Building13_Acquisition_Basis/Interest_Rate_Cap" xmlDataType="string"/>
    </xmlCellPr>
  </singleXmlCell>
  <singleXmlCell id="3073" xr6:uid="{862A073F-0836-481C-B23A-C0AC26771C8E}" r="BG36" connectionId="1">
    <xmlCellPr id="1" xr6:uid="{00000000-0010-0000-F717-000001000000}" uniqueName="Bank_Engineering_Fee">
      <xmlPr mapId="1" xpath="/FinancialUpdate8609/FinancialUpdate8609_DevelopmentBudget/FinancialUpdate8609_Dev_Budget_Building13/FinancialUpdate8609_Dev_Budget_Building13_Acquisition_Basis/Bank_Engineering_Fee" xmlDataType="string"/>
    </xmlCellPr>
  </singleXmlCell>
  <singleXmlCell id="3074" xr6:uid="{47CF8D78-9732-4E58-A922-ABA13C94C0E4}" r="BG37" connectionId="1">
    <xmlCellPr id="1" xr6:uid="{00000000-0010-0000-F917-000001000000}" uniqueName="NYS_Transfer_Tax">
      <xmlPr mapId="1" xpath="/FinancialUpdate8609/FinancialUpdate8609_DevelopmentBudget/FinancialUpdate8609_Dev_Budget_Building13/FinancialUpdate8609_Dev_Budget_Building13_Acquisition_Basis/NYS_Transfer_Tax" xmlDataType="string"/>
    </xmlCellPr>
  </singleXmlCell>
  <singleXmlCell id="3075" xr6:uid="{7083CA55-6C8D-4061-AD58-4344860EE2C6}" r="BG38" connectionId="1">
    <xmlCellPr id="1" xr6:uid="{00000000-0010-0000-FB17-000001000000}" uniqueName="Soft_Cost_Other_Description1">
      <xmlPr mapId="1" xpath="/FinancialUpdate8609/FinancialUpdate8609_DevelopmentBudget/FinancialUpdate8609_Dev_Budget_Building13/FinancialUpdate8609_Dev_Budget_Building13_Acquisition_Basis/Soft_Cost_Other_Description1" xmlDataType="string"/>
    </xmlCellPr>
  </singleXmlCell>
  <singleXmlCell id="3076" xr6:uid="{DF969F50-E603-405E-AE99-8B4344181445}" r="BG39" connectionId="1">
    <xmlCellPr id="1" xr6:uid="{00000000-0010-0000-FD17-000001000000}" uniqueName="Soft_Cost_Other_Description2">
      <xmlPr mapId="1" xpath="/FinancialUpdate8609/FinancialUpdate8609_DevelopmentBudget/FinancialUpdate8609_Dev_Budget_Building13/FinancialUpdate8609_Dev_Budget_Building13_Acquisition_Basis/Soft_Cost_Other_Description2" xmlDataType="string"/>
    </xmlCellPr>
  </singleXmlCell>
  <singleXmlCell id="3077" xr6:uid="{0D337188-BD21-4152-9D34-C4D8E150598A}" r="BG40" connectionId="1">
    <xmlCellPr id="1" xr6:uid="{00000000-0010-0000-FF17-000001000000}" uniqueName="Soft_Cost_Other_Description3">
      <xmlPr mapId="1" xpath="/FinancialUpdate8609/FinancialUpdate8609_DevelopmentBudget/FinancialUpdate8609_Dev_Budget_Building13/FinancialUpdate8609_Dev_Budget_Building13_Acquisition_Basis/Soft_Cost_Other_Description3" xmlDataType="string"/>
    </xmlCellPr>
  </singleXmlCell>
  <singleXmlCell id="3078" xr6:uid="{FFF1F14C-53C4-4B64-81DF-A461C89E2E6B}" r="BG41" connectionId="1">
    <xmlCellPr id="1" xr6:uid="{00000000-0010-0000-0118-000001000000}" uniqueName="Soft_Cost_Other_Description4">
      <xmlPr mapId="1" xpath="/FinancialUpdate8609/FinancialUpdate8609_DevelopmentBudget/FinancialUpdate8609_Dev_Budget_Building13/FinancialUpdate8609_Dev_Budget_Building13_Acquisition_Basis/Soft_Cost_Other_Description4" xmlDataType="string"/>
    </xmlCellPr>
  </singleXmlCell>
  <singleXmlCell id="3079" xr6:uid="{FE22E291-4946-4DA7-9A47-751BF032C8F1}" r="BG44" connectionId="1">
    <xmlCellPr id="1" xr6:uid="{00000000-0010-0000-0318-000001000000}" uniqueName="Developer_Financing_or_Equity">
      <xmlPr mapId="1" xpath="/FinancialUpdate8609/FinancialUpdate8609_DevelopmentBudget/FinancialUpdate8609_Dev_Budget_Building13/FinancialUpdate8609_Dev_Budget_Building13_Acquisition_Basis/Developer_Financing_or_Equity" xmlDataType="string"/>
    </xmlCellPr>
  </singleXmlCell>
  <singleXmlCell id="3080" xr6:uid="{7EAF1A43-D9A1-47E0-AE72-4154BEAE0F5C}" r="BG45" connectionId="1">
    <xmlCellPr id="1" xr6:uid="{00000000-0010-0000-0518-000001000000}" uniqueName="Deferred_Developer_Fee">
      <xmlPr mapId="1" xpath="/FinancialUpdate8609/FinancialUpdate8609_DevelopmentBudget/FinancialUpdate8609_Dev_Budget_Building13/FinancialUpdate8609_Dev_Budget_Building13_Acquisition_Basis/Deferred_Developer_Fee" xmlDataType="string"/>
    </xmlCellPr>
  </singleXmlCell>
  <singleXmlCell id="3081" xr6:uid="{AFD63DF4-B45A-4545-A238-CFB40F1E37DE}" r="BG48" connectionId="1">
    <xmlCellPr id="1" xr6:uid="{00000000-0010-0000-0718-000001000000}" uniqueName="Syndicator_Fee_and_Overhead">
      <xmlPr mapId="1" xpath="/FinancialUpdate8609/FinancialUpdate8609_DevelopmentBudget/FinancialUpdate8609_Dev_Budget_Building13/FinancialUpdate8609_Dev_Budget_Building13_Acquisition_Basis/Syndicator_Fee_and_Overhead" xmlDataType="string"/>
    </xmlCellPr>
  </singleXmlCell>
  <singleXmlCell id="3082" xr6:uid="{C24B4DA0-EC34-4383-A5B4-C613B7479D87}" r="BG49" connectionId="1">
    <xmlCellPr id="1" xr6:uid="{00000000-0010-0000-0918-000001000000}" uniqueName="LP_Upper_Tier_Reserves">
      <xmlPr mapId="1" xpath="/FinancialUpdate8609/FinancialUpdate8609_DevelopmentBudget/FinancialUpdate8609_Dev_Budget_Building13/FinancialUpdate8609_Dev_Budget_Building13_Acquisition_Basis/LP_Upper_Tier_Reserves" xmlDataType="string"/>
    </xmlCellPr>
  </singleXmlCell>
  <singleXmlCell id="3083" xr6:uid="{393BFA77-1A09-4D01-97BB-327D198D3983}" r="BG50" connectionId="1">
    <xmlCellPr id="1" xr6:uid="{00000000-0010-0000-0B18-000001000000}" uniqueName="Tax_Credit_Consultant">
      <xmlPr mapId="1" xpath="/FinancialUpdate8609/FinancialUpdate8609_DevelopmentBudget/FinancialUpdate8609_Dev_Budget_Building13/FinancialUpdate8609_Dev_Budget_Building13_Acquisition_Basis/Tax_Credit_Consultant" xmlDataType="string"/>
    </xmlCellPr>
  </singleXmlCell>
  <singleXmlCell id="3084" xr6:uid="{A5BD12D3-5101-47F9-98CA-2AB523205454}" r="BG51" connectionId="1">
    <xmlCellPr id="1" xr6:uid="{00000000-0010-0000-0D18-000001000000}" uniqueName="Tax_Opinion">
      <xmlPr mapId="1" xpath="/FinancialUpdate8609/FinancialUpdate8609_DevelopmentBudget/FinancialUpdate8609_Dev_Budget_Building13/FinancialUpdate8609_Dev_Budget_Building13_Acquisition_Basis/Tax_Opinion" xmlDataType="string"/>
    </xmlCellPr>
  </singleXmlCell>
  <singleXmlCell id="3085" xr6:uid="{86897D98-4673-4980-A0B9-1CCE40DDB87A}" r="BG52" connectionId="1">
    <xmlCellPr id="1" xr6:uid="{00000000-0010-0000-0F18-000001000000}" uniqueName="Accounting_Cost_Certification">
      <xmlPr mapId="1" xpath="/FinancialUpdate8609/FinancialUpdate8609_DevelopmentBudget/FinancialUpdate8609_Dev_Budget_Building13/FinancialUpdate8609_Dev_Budget_Building13_Acquisition_Basis/Accounting_Cost_Certification" xmlDataType="string"/>
    </xmlCellPr>
  </singleXmlCell>
  <singleXmlCell id="3086" xr6:uid="{57D16DAE-6671-412C-98F6-7C9EC85B62CF}" r="BG53" connectionId="1">
    <xmlCellPr id="1" xr6:uid="{00000000-0010-0000-1118-000001000000}" uniqueName="Partnership_Management_Fee">
      <xmlPr mapId="1" xpath="/FinancialUpdate8609/FinancialUpdate8609_DevelopmentBudget/FinancialUpdate8609_Dev_Budget_Building13/FinancialUpdate8609_Dev_Budget_Building13_Acquisition_Basis/Partnership_Management_Fee" xmlDataType="string"/>
    </xmlCellPr>
  </singleXmlCell>
  <singleXmlCell id="3087" xr6:uid="{10461A31-37EC-47F4-926A-AD4F338AFE48}" r="BG54" connectionId="1">
    <xmlCellPr id="1" xr6:uid="{00000000-0010-0000-1318-000001000000}" uniqueName="Partnership_Publication">
      <xmlPr mapId="1" xpath="/FinancialUpdate8609/FinancialUpdate8609_DevelopmentBudget/FinancialUpdate8609_Dev_Budget_Building13/FinancialUpdate8609_Dev_Budget_Building13_Acquisition_Basis/Partnership_Publication" xmlDataType="string"/>
    </xmlCellPr>
  </singleXmlCell>
  <singleXmlCell id="3088" xr6:uid="{9B67846D-7260-4E1D-822D-68B5C8AA4A03}" r="BG55" connectionId="1">
    <xmlCellPr id="1" xr6:uid="{00000000-0010-0000-1518-000001000000}" uniqueName="Bridge_Loan_Fees_and_Interest">
      <xmlPr mapId="1" xpath="/FinancialUpdate8609/FinancialUpdate8609_DevelopmentBudget/FinancialUpdate8609_Dev_Budget_Building13/FinancialUpdate8609_Dev_Budget_Building13_Acquisition_Basis/Bridge_Loan_Fees_and_Interest" xmlDataType="string"/>
    </xmlCellPr>
  </singleXmlCell>
  <singleXmlCell id="3089" xr6:uid="{A0321BAF-850C-426E-8B41-C676BE081536}" r="BG56" connectionId="1">
    <xmlCellPr id="1" xr6:uid="{00000000-0010-0000-1718-000001000000}" uniqueName="Partnership_Organization_Legal">
      <xmlPr mapId="1" xpath="/FinancialUpdate8609/FinancialUpdate8609_DevelopmentBudget/FinancialUpdate8609_Dev_Budget_Building13/FinancialUpdate8609_Dev_Budget_Building13_Acquisition_Basis/Partnership_Organization_Legal" xmlDataType="string"/>
    </xmlCellPr>
  </singleXmlCell>
  <singleXmlCell id="3090" xr6:uid="{79288AF4-2B39-4270-8226-3964B88907C1}" r="BG57" connectionId="1">
    <xmlCellPr id="1" xr6:uid="{00000000-0010-0000-1918-000001000000}" uniqueName="Syndication_Expense_Other_Description1">
      <xmlPr mapId="1" xpath="/FinancialUpdate8609/FinancialUpdate8609_DevelopmentBudget/FinancialUpdate8609_Dev_Budget_Building13/FinancialUpdate8609_Dev_Budget_Building13_Acquisition_Basis/Syndication_Expense_Other_Description1" xmlDataType="string"/>
    </xmlCellPr>
  </singleXmlCell>
  <singleXmlCell id="3091" xr6:uid="{735043F0-A27A-4F57-BA25-3779FB0E93B8}" r="BG60" connectionId="1">
    <xmlCellPr id="1" xr6:uid="{00000000-0010-0000-1B18-000001000000}" uniqueName="Operating_Reserve">
      <xmlPr mapId="1" xpath="/FinancialUpdate8609/FinancialUpdate8609_DevelopmentBudget/FinancialUpdate8609_Dev_Budget_Building13/FinancialUpdate8609_Dev_Budget_Building13_Acquisition_Basis/Operating_Reserve" xmlDataType="string"/>
    </xmlCellPr>
  </singleXmlCell>
  <singleXmlCell id="3092" xr6:uid="{A5ED1E91-AD9E-4900-8456-2008D8CE4247}" r="BG61" connectionId="1">
    <xmlCellPr id="1" xr6:uid="{00000000-0010-0000-1D18-000001000000}" uniqueName="Social_Service_Reserves">
      <xmlPr mapId="1" xpath="/FinancialUpdate8609/FinancialUpdate8609_DevelopmentBudget/FinancialUpdate8609_Dev_Budget_Building13/FinancialUpdate8609_Dev_Budget_Building13_Acquisition_Basis/Social_Service_Reserves" xmlDataType="string"/>
    </xmlCellPr>
  </singleXmlCell>
  <singleXmlCell id="3093" xr6:uid="{0E2FB700-6DDF-4545-833A-E48F56A0D7FD}" r="BG62" connectionId="1">
    <xmlCellPr id="1" xr6:uid="{00000000-0010-0000-1F18-000001000000}" uniqueName="Reserve_Other_Description1">
      <xmlPr mapId="1" xpath="/FinancialUpdate8609/FinancialUpdate8609_DevelopmentBudget/FinancialUpdate8609_Dev_Budget_Building13/FinancialUpdate8609_Dev_Budget_Building13_Acquisition_Basis/Reserve_Other_Description1" xmlDataType="string"/>
    </xmlCellPr>
  </singleXmlCell>
  <singleXmlCell id="3094" xr6:uid="{5C57ABC0-E5F7-4948-B40D-0ABE7EBEE8B0}" r="BI1" connectionId="1">
    <xmlCellPr id="1" xr6:uid="{00000000-0010-0000-2118-000001000000}" uniqueName="ApplicationNumber">
      <xmlPr mapId="1" xpath="/FinancialUpdate8609/FinancialUpdate8609_DevelopmentBudget/FinancialUpdate8609_Dev_Budget_Building13/FinancialUpdate8609_Dev_Budget_Building13_Rehab_Basis/ApplicationNumber" xmlDataType="string"/>
    </xmlCellPr>
  </singleXmlCell>
  <singleXmlCell id="3095" xr6:uid="{0FC60AEF-CF5A-42E4-A428-1813AFAF520E}" r="BI2" connectionId="1">
    <xmlCellPr id="1" xr6:uid="{00000000-0010-0000-2318-000001000000}" uniqueName="BIN">
      <xmlPr mapId="1" xpath="/FinancialUpdate8609/FinancialUpdate8609_DevelopmentBudget/FinancialUpdate8609_Dev_Budget_Building13/FinancialUpdate8609_Dev_Budget_Building13_Rehab_Basis/BIN" xmlDataType="string"/>
    </xmlCellPr>
  </singleXmlCell>
  <singleXmlCell id="3096" xr6:uid="{1F876066-4348-4347-98DD-399C6E86FECA}" r="BH7" connectionId="1">
    <xmlCellPr id="1" xr6:uid="{00000000-0010-0000-2518-000001000000}" uniqueName="Land_Acquisition">
      <xmlPr mapId="1" xpath="/FinancialUpdate8609/FinancialUpdate8609_DevelopmentBudget/FinancialUpdate8609_Dev_Budget_Building13/FinancialUpdate8609_Dev_Budget_Building13_Rehab_Basis/Land_Acquisition" xmlDataType="string"/>
    </xmlCellPr>
  </singleXmlCell>
  <singleXmlCell id="3097" xr6:uid="{D08F1F0B-4D47-44CD-9EA7-A74FC3052F63}" r="BH8" connectionId="1">
    <xmlCellPr id="1" xr6:uid="{00000000-0010-0000-2718-000001000000}" uniqueName="Building_Acquisition">
      <xmlPr mapId="1" xpath="/FinancialUpdate8609/FinancialUpdate8609_DevelopmentBudget/FinancialUpdate8609_Dev_Budget_Building13/FinancialUpdate8609_Dev_Budget_Building13_Rehab_Basis/Building_Acquisition" xmlDataType="string"/>
    </xmlCellPr>
  </singleXmlCell>
  <singleXmlCell id="3098" xr6:uid="{DFDA2828-3A03-43CB-81D4-A059B1A38D0E}" r="BH9" connectionId="1">
    <xmlCellPr id="1" xr6:uid="{00000000-0010-0000-2918-000001000000}" uniqueName="Contractor_Price">
      <xmlPr mapId="1" xpath="/FinancialUpdate8609/FinancialUpdate8609_DevelopmentBudget/FinancialUpdate8609_Dev_Budget_Building13/FinancialUpdate8609_Dev_Budget_Building13_Rehab_Basis/Contractor_Price" xmlDataType="string"/>
    </xmlCellPr>
  </singleXmlCell>
  <singleXmlCell id="3099" xr6:uid="{C3830720-8991-4839-950B-32A1CC34B12C}" r="BH10" connectionId="1">
    <xmlCellPr id="1" xr6:uid="{00000000-0010-0000-2B18-000001000000}" uniqueName="Furnishings">
      <xmlPr mapId="1" xpath="/FinancialUpdate8609/FinancialUpdate8609_DevelopmentBudget/FinancialUpdate8609_Dev_Budget_Building13/FinancialUpdate8609_Dev_Budget_Building13_Rehab_Basis/Furnishings" xmlDataType="string"/>
    </xmlCellPr>
  </singleXmlCell>
  <singleXmlCell id="3100" xr6:uid="{C1B1D37A-DEFD-491C-BDC1-B8E4C20DE637}" r="BH11" connectionId="1">
    <xmlCellPr id="1" xr6:uid="{00000000-0010-0000-2D18-000001000000}" uniqueName="Hard_Cost_Other_Description1">
      <xmlPr mapId="1" xpath="/FinancialUpdate8609/FinancialUpdate8609_DevelopmentBudget/FinancialUpdate8609_Dev_Budget_Building13/FinancialUpdate8609_Dev_Budget_Building13_Rehab_Basis/Hard_Cost_Other_Description1" xmlDataType="string"/>
    </xmlCellPr>
  </singleXmlCell>
  <singleXmlCell id="3101" xr6:uid="{C44610CE-A2A7-4F3A-B814-A5A1DACFD9DA}" r="BH14" connectionId="1">
    <xmlCellPr id="1" xr6:uid="{00000000-0010-0000-2F18-000001000000}" uniqueName="Architect">
      <xmlPr mapId="1" xpath="/FinancialUpdate8609/FinancialUpdate8609_DevelopmentBudget/FinancialUpdate8609_Dev_Budget_Building13/FinancialUpdate8609_Dev_Budget_Building13_Rehab_Basis/Architect" xmlDataType="string"/>
    </xmlCellPr>
  </singleXmlCell>
  <singleXmlCell id="3102" xr6:uid="{83FCA424-4815-4879-885B-EA47AFA1FEB1}" r="BH15" connectionId="1">
    <xmlCellPr id="1" xr6:uid="{00000000-0010-0000-3118-000001000000}" uniqueName="Owners_Legal">
      <xmlPr mapId="1" xpath="/FinancialUpdate8609/FinancialUpdate8609_DevelopmentBudget/FinancialUpdate8609_Dev_Budget_Building13/FinancialUpdate8609_Dev_Budget_Building13_Rehab_Basis/Owners_Legal" xmlDataType="string"/>
    </xmlCellPr>
  </singleXmlCell>
  <singleXmlCell id="3103" xr6:uid="{C85ADD14-90D8-4839-AF7C-9A8742723DC9}" r="BH16" connectionId="1">
    <xmlCellPr id="1" xr6:uid="{00000000-0010-0000-3318-000001000000}" uniqueName="Development_Consultant">
      <xmlPr mapId="1" xpath="/FinancialUpdate8609/FinancialUpdate8609_DevelopmentBudget/FinancialUpdate8609_Dev_Budget_Building13/FinancialUpdate8609_Dev_Budget_Building13_Rehab_Basis/Development_Consultant" xmlDataType="string"/>
    </xmlCellPr>
  </singleXmlCell>
  <singleXmlCell id="3104" xr6:uid="{ACC4180E-780D-4A10-A7F4-5C5408D6A667}" r="BH17" connectionId="1">
    <xmlCellPr id="1" xr6:uid="{00000000-0010-0000-3518-000001000000}" uniqueName="J51_421a_421b_Filing_Fees">
      <xmlPr mapId="1" xpath="/FinancialUpdate8609/FinancialUpdate8609_DevelopmentBudget/FinancialUpdate8609_Dev_Budget_Building13/FinancialUpdate8609_Dev_Budget_Building13_Rehab_Basis/J51_421a_421b_Filing_Fees" xmlDataType="string"/>
    </xmlCellPr>
  </singleXmlCell>
  <singleXmlCell id="3105" xr6:uid="{AA4D8DFE-0ED5-4844-BDF5-3792F20CAF45}" r="BH18" connectionId="1">
    <xmlCellPr id="1" xr6:uid="{00000000-0010-0000-3718-000001000000}" uniqueName="Construction_Interest">
      <xmlPr mapId="1" xpath="/FinancialUpdate8609/FinancialUpdate8609_DevelopmentBudget/FinancialUpdate8609_Dev_Budget_Building13/FinancialUpdate8609_Dev_Budget_Building13_Rehab_Basis/Construction_Interest" xmlDataType="string"/>
    </xmlCellPr>
  </singleXmlCell>
  <singleXmlCell id="3106" xr6:uid="{F34CBD18-E5AB-4642-8A8C-BFC357140AB6}" r="BH19" connectionId="1">
    <xmlCellPr id="1" xr6:uid="{00000000-0010-0000-3918-000001000000}" uniqueName="Real_Estate_Taxes">
      <xmlPr mapId="1" xpath="/FinancialUpdate8609/FinancialUpdate8609_DevelopmentBudget/FinancialUpdate8609_Dev_Budget_Building13/FinancialUpdate8609_Dev_Budget_Building13_Rehab_Basis/Real_Estate_Taxes" xmlDataType="string"/>
    </xmlCellPr>
  </singleXmlCell>
  <singleXmlCell id="3107" xr6:uid="{1B10E978-6EB4-4BBD-952F-9D6AD7F36190}" r="BH20" connectionId="1">
    <xmlCellPr id="1" xr6:uid="{00000000-0010-0000-3B18-000001000000}" uniqueName="Water_Sewer">
      <xmlPr mapId="1" xpath="/FinancialUpdate8609/FinancialUpdate8609_DevelopmentBudget/FinancialUpdate8609_Dev_Budget_Building13/FinancialUpdate8609_Dev_Budget_Building13_Rehab_Basis/Water_Sewer" xmlDataType="string"/>
    </xmlCellPr>
  </singleXmlCell>
  <singleXmlCell id="3108" xr6:uid="{39E870D6-99FC-44A8-8631-C95C5E0302E9}" r="BH21" connectionId="1">
    <xmlCellPr id="1" xr6:uid="{00000000-0010-0000-3D18-000001000000}" uniqueName="Title_Insurance">
      <xmlPr mapId="1" xpath="/FinancialUpdate8609/FinancialUpdate8609_DevelopmentBudget/FinancialUpdate8609_Dev_Budget_Building13/FinancialUpdate8609_Dev_Budget_Building13_Rehab_Basis/Title_Insurance" xmlDataType="string"/>
    </xmlCellPr>
  </singleXmlCell>
  <singleXmlCell id="3109" xr6:uid="{E76E0A6D-194A-4515-8FFA-5FE38D96C4EF}" r="BH22" connectionId="1">
    <xmlCellPr id="1" xr6:uid="{00000000-0010-0000-3F18-000001000000}" uniqueName="Constr_Insurance">
      <xmlPr mapId="1" xpath="/FinancialUpdate8609/FinancialUpdate8609_DevelopmentBudget/FinancialUpdate8609_Dev_Budget_Building13/FinancialUpdate8609_Dev_Budget_Building13_Rehab_Basis/Constr_Insurance" xmlDataType="string"/>
    </xmlCellPr>
  </singleXmlCell>
  <singleXmlCell id="3110" xr6:uid="{F1F26C7A-4941-4441-AC5B-E42EA6FC0615}" r="BH23" connectionId="1">
    <xmlCellPr id="1" xr6:uid="{00000000-0010-0000-4118-000001000000}" uniqueName="License_Agreement_Insurance">
      <xmlPr mapId="1" xpath="/FinancialUpdate8609/FinancialUpdate8609_DevelopmentBudget/FinancialUpdate8609_Dev_Budget_Building13/FinancialUpdate8609_Dev_Budget_Building13_Rehab_Basis/License_Agreement_Insurance" xmlDataType="string"/>
    </xmlCellPr>
  </singleXmlCell>
  <singleXmlCell id="3111" xr6:uid="{3256B10B-4E67-48DE-9DDD-5EE078A42915}" r="BH24" connectionId="1">
    <xmlCellPr id="1" xr6:uid="{00000000-0010-0000-4318-000001000000}" uniqueName="Leasing_Marketing_Expense">
      <xmlPr mapId="1" xpath="/FinancialUpdate8609/FinancialUpdate8609_DevelopmentBudget/FinancialUpdate8609_Dev_Budget_Building13/FinancialUpdate8609_Dev_Budget_Building13_Rehab_Basis/Leasing_Marketing_Expense" xmlDataType="string"/>
    </xmlCellPr>
  </singleXmlCell>
  <singleXmlCell id="3112" xr6:uid="{7FCDFE59-2A05-4D4C-B960-2D5B94B52033}" r="BH25" connectionId="1">
    <xmlCellPr id="1" xr6:uid="{00000000-0010-0000-4518-000001000000}" uniqueName="Lease_Up_Period_Expense">
      <xmlPr mapId="1" xpath="/FinancialUpdate8609/FinancialUpdate8609_DevelopmentBudget/FinancialUpdate8609_Dev_Budget_Building13/FinancialUpdate8609_Dev_Budget_Building13_Rehab_Basis/Lease_Up_Period_Expense" xmlDataType="string"/>
    </xmlCellPr>
  </singleXmlCell>
  <singleXmlCell id="3113" xr6:uid="{06099FC7-9F2B-4CDD-BAF6-1175DE3FDF0E}" r="BH26" connectionId="1">
    <xmlCellPr id="1" xr6:uid="{00000000-0010-0000-4718-000001000000}" uniqueName="Working_Capital">
      <xmlPr mapId="1" xpath="/FinancialUpdate8609/FinancialUpdate8609_DevelopmentBudget/FinancialUpdate8609_Dev_Budget_Building13/FinancialUpdate8609_Dev_Budget_Building13_Rehab_Basis/Working_Capital" xmlDataType="string"/>
    </xmlCellPr>
  </singleXmlCell>
  <singleXmlCell id="3114" xr6:uid="{3BC4FE14-14B5-469B-8170-E872CFA80EA7}" r="BH27" connectionId="1">
    <xmlCellPr id="1" xr6:uid="{00000000-0010-0000-4918-000001000000}" uniqueName="Survey_Environmental_Reports">
      <xmlPr mapId="1" xpath="/FinancialUpdate8609/FinancialUpdate8609_DevelopmentBudget/FinancialUpdate8609_Dev_Budget_Building13/FinancialUpdate8609_Dev_Budget_Building13_Rehab_Basis/Survey_Environmental_Reports" xmlDataType="string"/>
    </xmlCellPr>
  </singleXmlCell>
  <singleXmlCell id="3115" xr6:uid="{408652A4-83F3-4850-AF5C-5DE003E7F710}" r="BH28" connectionId="1">
    <xmlCellPr id="1" xr6:uid="{00000000-0010-0000-4B18-000001000000}" uniqueName="Loan_Commitment_Fees">
      <xmlPr mapId="1" xpath="/FinancialUpdate8609/FinancialUpdate8609_DevelopmentBudget/FinancialUpdate8609_Dev_Budget_Building13/FinancialUpdate8609_Dev_Budget_Building13_Rehab_Basis/Loan_Commitment_Fees" xmlDataType="string"/>
    </xmlCellPr>
  </singleXmlCell>
  <singleXmlCell id="3116" xr6:uid="{3CF72CEE-DB32-4DBA-9094-F9701419D30C}" r="BH29" connectionId="1">
    <xmlCellPr id="1" xr6:uid="{00000000-0010-0000-4D18-000001000000}" uniqueName="Relocation">
      <xmlPr mapId="1" xpath="/FinancialUpdate8609/FinancialUpdate8609_DevelopmentBudget/FinancialUpdate8609_Dev_Budget_Building13/FinancialUpdate8609_Dev_Budget_Building13_Rehab_Basis/Relocation" xmlDataType="string"/>
    </xmlCellPr>
  </singleXmlCell>
  <singleXmlCell id="3117" xr6:uid="{A79D8F14-BF70-4FDC-AD34-E7C90CAD29EE}" r="BH30" connectionId="1">
    <xmlCellPr id="1" xr6:uid="{00000000-0010-0000-4F18-000001000000}" uniqueName="NPHDFC_Administration_Fee">
      <xmlPr mapId="1" xpath="/FinancialUpdate8609/FinancialUpdate8609_DevelopmentBudget/FinancialUpdate8609_Dev_Budget_Building13/FinancialUpdate8609_Dev_Budget_Building13_Rehab_Basis/NPHDFC_Administration_Fee" xmlDataType="string"/>
    </xmlCellPr>
  </singleXmlCell>
  <singleXmlCell id="3118" xr6:uid="{184C457B-5207-453E-A621-DDB170F8FF19}" r="BH31" connectionId="1">
    <xmlCellPr id="1" xr6:uid="{00000000-0010-0000-5118-000001000000}" uniqueName="Project_Supervision">
      <xmlPr mapId="1" xpath="/FinancialUpdate8609/FinancialUpdate8609_DevelopmentBudget/FinancialUpdate8609_Dev_Budget_Building13/FinancialUpdate8609_Dev_Budget_Building13_Rehab_Basis/Project_Supervision" xmlDataType="string"/>
    </xmlCellPr>
  </singleXmlCell>
  <singleXmlCell id="3119" xr6:uid="{CF250C8C-38DE-4730-A9F5-34ABFDCC63AD}" r="BH32" connectionId="1">
    <xmlCellPr id="1" xr6:uid="{00000000-0010-0000-5318-000001000000}" uniqueName="Tax_Credit_Allocation_Fee">
      <xmlPr mapId="1" xpath="/FinancialUpdate8609/FinancialUpdate8609_DevelopmentBudget/FinancialUpdate8609_Dev_Budget_Building13/FinancialUpdate8609_Dev_Budget_Building13_Rehab_Basis/Tax_Credit_Allocation_Fee" xmlDataType="string"/>
    </xmlCellPr>
  </singleXmlCell>
  <singleXmlCell id="3120" xr6:uid="{BD6771B2-D26D-4006-8345-0504B3109859}" r="BH33" connectionId="1">
    <xmlCellPr id="1" xr6:uid="{00000000-0010-0000-5518-000001000000}" uniqueName="Bond_Fees_Cost_of_Issuance_Fee">
      <xmlPr mapId="1" xpath="/FinancialUpdate8609/FinancialUpdate8609_DevelopmentBudget/FinancialUpdate8609_Dev_Budget_Building13/FinancialUpdate8609_Dev_Budget_Building13_Rehab_Basis/Bond_Fees_Cost_of_Issuance_Fee" xmlDataType="string"/>
    </xmlCellPr>
  </singleXmlCell>
  <singleXmlCell id="3121" xr6:uid="{30B0FBBC-5BBB-4A55-8584-FC45A30B9663}" r="BH34" connectionId="1">
    <xmlCellPr id="1" xr6:uid="{00000000-0010-0000-5718-000001000000}" uniqueName="Letter_of_Credit_Fee">
      <xmlPr mapId="1" xpath="/FinancialUpdate8609/FinancialUpdate8609_DevelopmentBudget/FinancialUpdate8609_Dev_Budget_Building13/FinancialUpdate8609_Dev_Budget_Building13_Rehab_Basis/Letter_of_Credit_Fee" xmlDataType="string"/>
    </xmlCellPr>
  </singleXmlCell>
  <singleXmlCell id="3122" xr6:uid="{34A8B687-F235-4CD0-A36D-1BA64C9AE52E}" r="BH35" connectionId="1">
    <xmlCellPr id="1" xr6:uid="{00000000-0010-0000-5918-000001000000}" uniqueName="Interest_Rate_Cap">
      <xmlPr mapId="1" xpath="/FinancialUpdate8609/FinancialUpdate8609_DevelopmentBudget/FinancialUpdate8609_Dev_Budget_Building13/FinancialUpdate8609_Dev_Budget_Building13_Rehab_Basis/Interest_Rate_Cap" xmlDataType="string"/>
    </xmlCellPr>
  </singleXmlCell>
  <singleXmlCell id="3123" xr6:uid="{544701B7-90D3-45BD-BD26-5791AC9E842B}" r="BH36" connectionId="1">
    <xmlCellPr id="1" xr6:uid="{00000000-0010-0000-5B18-000001000000}" uniqueName="Bank_Engineering_Fee">
      <xmlPr mapId="1" xpath="/FinancialUpdate8609/FinancialUpdate8609_DevelopmentBudget/FinancialUpdate8609_Dev_Budget_Building13/FinancialUpdate8609_Dev_Budget_Building13_Rehab_Basis/Bank_Engineering_Fee" xmlDataType="string"/>
    </xmlCellPr>
  </singleXmlCell>
  <singleXmlCell id="3124" xr6:uid="{F4C3FC07-7D6F-4E44-A2B8-8F72AE557758}" r="BH37" connectionId="1">
    <xmlCellPr id="1" xr6:uid="{00000000-0010-0000-5D18-000001000000}" uniqueName="NYS_Transfer_Tax">
      <xmlPr mapId="1" xpath="/FinancialUpdate8609/FinancialUpdate8609_DevelopmentBudget/FinancialUpdate8609_Dev_Budget_Building13/FinancialUpdate8609_Dev_Budget_Building13_Rehab_Basis/NYS_Transfer_Tax" xmlDataType="string"/>
    </xmlCellPr>
  </singleXmlCell>
  <singleXmlCell id="3125" xr6:uid="{39AE22B5-B4D7-4DAA-A417-EA85441A3772}" r="BH38" connectionId="1">
    <xmlCellPr id="1" xr6:uid="{00000000-0010-0000-5F18-000001000000}" uniqueName="Soft_Cost_Other_Description1">
      <xmlPr mapId="1" xpath="/FinancialUpdate8609/FinancialUpdate8609_DevelopmentBudget/FinancialUpdate8609_Dev_Budget_Building13/FinancialUpdate8609_Dev_Budget_Building13_Rehab_Basis/Soft_Cost_Other_Description1" xmlDataType="string"/>
    </xmlCellPr>
  </singleXmlCell>
  <singleXmlCell id="3126" xr6:uid="{63E6B178-BBBD-4045-88A7-8ACD51B4BA5D}" r="BH39" connectionId="1">
    <xmlCellPr id="1" xr6:uid="{00000000-0010-0000-6118-000001000000}" uniqueName="Soft_Cost_Other_Description2">
      <xmlPr mapId="1" xpath="/FinancialUpdate8609/FinancialUpdate8609_DevelopmentBudget/FinancialUpdate8609_Dev_Budget_Building13/FinancialUpdate8609_Dev_Budget_Building13_Rehab_Basis/Soft_Cost_Other_Description2" xmlDataType="string"/>
    </xmlCellPr>
  </singleXmlCell>
  <singleXmlCell id="3127" xr6:uid="{09A7928C-E988-4423-B628-0EF6F1BA2557}" r="BH40" connectionId="1">
    <xmlCellPr id="1" xr6:uid="{00000000-0010-0000-6318-000001000000}" uniqueName="Soft_Cost_Other_Description3">
      <xmlPr mapId="1" xpath="/FinancialUpdate8609/FinancialUpdate8609_DevelopmentBudget/FinancialUpdate8609_Dev_Budget_Building13/FinancialUpdate8609_Dev_Budget_Building13_Rehab_Basis/Soft_Cost_Other_Description3" xmlDataType="string"/>
    </xmlCellPr>
  </singleXmlCell>
  <singleXmlCell id="3128" xr6:uid="{C65ADF4E-DC98-4981-9EE8-CE34C280DB2F}" r="BH41" connectionId="1">
    <xmlCellPr id="1" xr6:uid="{00000000-0010-0000-6518-000001000000}" uniqueName="Soft_Cost_Other_Description4">
      <xmlPr mapId="1" xpath="/FinancialUpdate8609/FinancialUpdate8609_DevelopmentBudget/FinancialUpdate8609_Dev_Budget_Building13/FinancialUpdate8609_Dev_Budget_Building13_Rehab_Basis/Soft_Cost_Other_Description4" xmlDataType="string"/>
    </xmlCellPr>
  </singleXmlCell>
  <singleXmlCell id="3129" xr6:uid="{36D8ADDE-A491-4859-A29B-6B3C63F98FD2}" r="BH44" connectionId="1">
    <xmlCellPr id="1" xr6:uid="{00000000-0010-0000-6718-000001000000}" uniqueName="Developer_Financing_or_Equity">
      <xmlPr mapId="1" xpath="/FinancialUpdate8609/FinancialUpdate8609_DevelopmentBudget/FinancialUpdate8609_Dev_Budget_Building13/FinancialUpdate8609_Dev_Budget_Building13_Rehab_Basis/Developer_Financing_or_Equity" xmlDataType="string"/>
    </xmlCellPr>
  </singleXmlCell>
  <singleXmlCell id="3130" xr6:uid="{58FFB531-1CFF-43DC-A956-9D391E1DA128}" r="BH45" connectionId="1">
    <xmlCellPr id="1" xr6:uid="{00000000-0010-0000-6918-000001000000}" uniqueName="Deferred_Developer_Fee">
      <xmlPr mapId="1" xpath="/FinancialUpdate8609/FinancialUpdate8609_DevelopmentBudget/FinancialUpdate8609_Dev_Budget_Building13/FinancialUpdate8609_Dev_Budget_Building13_Rehab_Basis/Deferred_Developer_Fee" xmlDataType="string"/>
    </xmlCellPr>
  </singleXmlCell>
  <singleXmlCell id="3131" xr6:uid="{14E29F3F-47C1-4364-91ED-5133D8437818}" r="BH48" connectionId="1">
    <xmlCellPr id="1" xr6:uid="{00000000-0010-0000-6B18-000001000000}" uniqueName="Syndicator_Fee_and_Overhead">
      <xmlPr mapId="1" xpath="/FinancialUpdate8609/FinancialUpdate8609_DevelopmentBudget/FinancialUpdate8609_Dev_Budget_Building13/FinancialUpdate8609_Dev_Budget_Building13_Rehab_Basis/Syndicator_Fee_and_Overhead" xmlDataType="string"/>
    </xmlCellPr>
  </singleXmlCell>
  <singleXmlCell id="3132" xr6:uid="{A547EAF3-1E65-419F-ACAC-72BFB650357F}" r="BH49" connectionId="1">
    <xmlCellPr id="1" xr6:uid="{00000000-0010-0000-6D18-000001000000}" uniqueName="LP_Upper_Tier_Reserves">
      <xmlPr mapId="1" xpath="/FinancialUpdate8609/FinancialUpdate8609_DevelopmentBudget/FinancialUpdate8609_Dev_Budget_Building13/FinancialUpdate8609_Dev_Budget_Building13_Rehab_Basis/LP_Upper_Tier_Reserves" xmlDataType="string"/>
    </xmlCellPr>
  </singleXmlCell>
  <singleXmlCell id="3133" xr6:uid="{A28E0CEC-E6BB-4D8C-8545-77AFA53D416E}" r="BH50" connectionId="1">
    <xmlCellPr id="1" xr6:uid="{00000000-0010-0000-6F18-000001000000}" uniqueName="Tax_Credit_Consultant">
      <xmlPr mapId="1" xpath="/FinancialUpdate8609/FinancialUpdate8609_DevelopmentBudget/FinancialUpdate8609_Dev_Budget_Building13/FinancialUpdate8609_Dev_Budget_Building13_Rehab_Basis/Tax_Credit_Consultant" xmlDataType="string"/>
    </xmlCellPr>
  </singleXmlCell>
  <singleXmlCell id="3134" xr6:uid="{861BEF94-555C-40DE-B54C-E0DD8171A95C}" r="BH51" connectionId="1">
    <xmlCellPr id="1" xr6:uid="{00000000-0010-0000-7118-000001000000}" uniqueName="Tax_Opinion">
      <xmlPr mapId="1" xpath="/FinancialUpdate8609/FinancialUpdate8609_DevelopmentBudget/FinancialUpdate8609_Dev_Budget_Building13/FinancialUpdate8609_Dev_Budget_Building13_Rehab_Basis/Tax_Opinion" xmlDataType="string"/>
    </xmlCellPr>
  </singleXmlCell>
  <singleXmlCell id="3135" xr6:uid="{69E195FD-69EF-4224-9DD2-6136F119CECE}" r="BH52" connectionId="1">
    <xmlCellPr id="1" xr6:uid="{00000000-0010-0000-7318-000001000000}" uniqueName="Accounting_Cost_Certification">
      <xmlPr mapId="1" xpath="/FinancialUpdate8609/FinancialUpdate8609_DevelopmentBudget/FinancialUpdate8609_Dev_Budget_Building13/FinancialUpdate8609_Dev_Budget_Building13_Rehab_Basis/Accounting_Cost_Certification" xmlDataType="string"/>
    </xmlCellPr>
  </singleXmlCell>
  <singleXmlCell id="3136" xr6:uid="{228A833E-60B4-4155-8C02-85F5D463109D}" r="BH53" connectionId="1">
    <xmlCellPr id="1" xr6:uid="{00000000-0010-0000-7518-000001000000}" uniqueName="Partnership_Management_Fee">
      <xmlPr mapId="1" xpath="/FinancialUpdate8609/FinancialUpdate8609_DevelopmentBudget/FinancialUpdate8609_Dev_Budget_Building13/FinancialUpdate8609_Dev_Budget_Building13_Rehab_Basis/Partnership_Management_Fee" xmlDataType="string"/>
    </xmlCellPr>
  </singleXmlCell>
  <singleXmlCell id="3137" xr6:uid="{9A673C50-A803-4368-A6B9-54CDA1D4AEB5}" r="BH54" connectionId="1">
    <xmlCellPr id="1" xr6:uid="{00000000-0010-0000-7718-000001000000}" uniqueName="Partnership_Publication">
      <xmlPr mapId="1" xpath="/FinancialUpdate8609/FinancialUpdate8609_DevelopmentBudget/FinancialUpdate8609_Dev_Budget_Building13/FinancialUpdate8609_Dev_Budget_Building13_Rehab_Basis/Partnership_Publication" xmlDataType="string"/>
    </xmlCellPr>
  </singleXmlCell>
  <singleXmlCell id="3138" xr6:uid="{F112ACD4-071A-4953-968B-F52BCB417DFA}" r="BH55" connectionId="1">
    <xmlCellPr id="1" xr6:uid="{00000000-0010-0000-7918-000001000000}" uniqueName="Bridge_Loan_Fees_and_Interest">
      <xmlPr mapId="1" xpath="/FinancialUpdate8609/FinancialUpdate8609_DevelopmentBudget/FinancialUpdate8609_Dev_Budget_Building13/FinancialUpdate8609_Dev_Budget_Building13_Rehab_Basis/Bridge_Loan_Fees_and_Interest" xmlDataType="string"/>
    </xmlCellPr>
  </singleXmlCell>
  <singleXmlCell id="3139" xr6:uid="{BCCD4FE6-6E50-4E45-A6DC-7F7AFC64E4F1}" r="BH56" connectionId="1">
    <xmlCellPr id="1" xr6:uid="{00000000-0010-0000-7B18-000001000000}" uniqueName="Partnership_Organization_Legal">
      <xmlPr mapId="1" xpath="/FinancialUpdate8609/FinancialUpdate8609_DevelopmentBudget/FinancialUpdate8609_Dev_Budget_Building13/FinancialUpdate8609_Dev_Budget_Building13_Rehab_Basis/Partnership_Organization_Legal" xmlDataType="string"/>
    </xmlCellPr>
  </singleXmlCell>
  <singleXmlCell id="3140" xr6:uid="{05E9CC64-D24B-474E-AE93-5B740A89F5F8}" r="BH57" connectionId="1">
    <xmlCellPr id="1" xr6:uid="{00000000-0010-0000-7D18-000001000000}" uniqueName="Syndication_Expense_Other_Description1">
      <xmlPr mapId="1" xpath="/FinancialUpdate8609/FinancialUpdate8609_DevelopmentBudget/FinancialUpdate8609_Dev_Budget_Building13/FinancialUpdate8609_Dev_Budget_Building13_Rehab_Basis/Syndication_Expense_Other_Description1" xmlDataType="string"/>
    </xmlCellPr>
  </singleXmlCell>
  <singleXmlCell id="3141" xr6:uid="{8D42AD12-9E1D-4B19-98EB-DEE80BCF73BC}" r="BH60" connectionId="1">
    <xmlCellPr id="1" xr6:uid="{00000000-0010-0000-7F18-000001000000}" uniqueName="Operating_Reserve">
      <xmlPr mapId="1" xpath="/FinancialUpdate8609/FinancialUpdate8609_DevelopmentBudget/FinancialUpdate8609_Dev_Budget_Building13/FinancialUpdate8609_Dev_Budget_Building13_Rehab_Basis/Operating_Reserve" xmlDataType="string"/>
    </xmlCellPr>
  </singleXmlCell>
  <singleXmlCell id="3142" xr6:uid="{877C8ACC-BB3C-409F-BE1F-852872A0F231}" r="BH61" connectionId="1">
    <xmlCellPr id="1" xr6:uid="{00000000-0010-0000-8118-000001000000}" uniqueName="Social_Service_Reserves">
      <xmlPr mapId="1" xpath="/FinancialUpdate8609/FinancialUpdate8609_DevelopmentBudget/FinancialUpdate8609_Dev_Budget_Building13/FinancialUpdate8609_Dev_Budget_Building13_Rehab_Basis/Social_Service_Reserves" xmlDataType="string"/>
    </xmlCellPr>
  </singleXmlCell>
  <singleXmlCell id="3143" xr6:uid="{2CBC1BDA-46EA-4CF0-A046-487F56B05B52}" r="BH62" connectionId="1">
    <xmlCellPr id="1" xr6:uid="{00000000-0010-0000-8318-000001000000}" uniqueName="Reserve_Other_Description1">
      <xmlPr mapId="1" xpath="/FinancialUpdate8609/FinancialUpdate8609_DevelopmentBudget/FinancialUpdate8609_Dev_Budget_Building13/FinancialUpdate8609_Dev_Budget_Building13_Rehab_Basis/Reserve_Other_Description1" xmlDataType="string"/>
    </xmlCellPr>
  </singleXmlCell>
  <singleXmlCell id="3144" xr6:uid="{80C9F42A-89DB-4D18-B2C2-329F845C8D94}" r="BK1" connectionId="1">
    <xmlCellPr id="1" xr6:uid="{00000000-0010-0000-8518-000001000000}" uniqueName="ApplicationNumber">
      <xmlPr mapId="1" xpath="/FinancialUpdate8609/FinancialUpdate8609_DevelopmentBudget/FinancialUpdate8609_Dev_Budget_Building14/FinancialUpdate8609_Dev_Budget_Building14_Total_Costs/ApplicationNumber" xmlDataType="string"/>
    </xmlCellPr>
  </singleXmlCell>
  <singleXmlCell id="3145" xr6:uid="{3BAAD18E-8266-41A8-A961-8F4379BA57CF}" r="BK2" connectionId="1">
    <xmlCellPr id="1" xr6:uid="{00000000-0010-0000-8718-000001000000}" uniqueName="BIN">
      <xmlPr mapId="1" xpath="/FinancialUpdate8609/FinancialUpdate8609_DevelopmentBudget/FinancialUpdate8609_Dev_Budget_Building14/FinancialUpdate8609_Dev_Budget_Building14_Total_Costs/BIN" xmlDataType="string"/>
    </xmlCellPr>
  </singleXmlCell>
  <singleXmlCell id="3146" xr6:uid="{8A1CFC05-D597-412A-8289-8E44F3A731FB}" r="BJ7" connectionId="1">
    <xmlCellPr id="1" xr6:uid="{00000000-0010-0000-8918-000001000000}" uniqueName="Land_Acquisition">
      <xmlPr mapId="1" xpath="/FinancialUpdate8609/FinancialUpdate8609_DevelopmentBudget/FinancialUpdate8609_Dev_Budget_Building14/FinancialUpdate8609_Dev_Budget_Building14_Total_Costs/Land_Acquisition" xmlDataType="string"/>
    </xmlCellPr>
  </singleXmlCell>
  <singleXmlCell id="3147" xr6:uid="{82F270C3-9222-4DDE-BEB2-FB2EF5587C86}" r="BJ8" connectionId="1">
    <xmlCellPr id="1" xr6:uid="{00000000-0010-0000-8B18-000001000000}" uniqueName="Building_Acquisition">
      <xmlPr mapId="1" xpath="/FinancialUpdate8609/FinancialUpdate8609_DevelopmentBudget/FinancialUpdate8609_Dev_Budget_Building14/FinancialUpdate8609_Dev_Budget_Building14_Total_Costs/Building_Acquisition" xmlDataType="string"/>
    </xmlCellPr>
  </singleXmlCell>
  <singleXmlCell id="3148" xr6:uid="{94ACE310-532A-4849-9F5F-AB180BCF58FB}" r="BJ9" connectionId="1">
    <xmlCellPr id="1" xr6:uid="{00000000-0010-0000-8D18-000001000000}" uniqueName="Contractor_Price">
      <xmlPr mapId="1" xpath="/FinancialUpdate8609/FinancialUpdate8609_DevelopmentBudget/FinancialUpdate8609_Dev_Budget_Building14/FinancialUpdate8609_Dev_Budget_Building14_Total_Costs/Contractor_Price" xmlDataType="string"/>
    </xmlCellPr>
  </singleXmlCell>
  <singleXmlCell id="3149" xr6:uid="{150134C6-97E1-4876-8AF2-CC2DA407666D}" r="BJ10" connectionId="1">
    <xmlCellPr id="1" xr6:uid="{00000000-0010-0000-8F18-000001000000}" uniqueName="Furnishings">
      <xmlPr mapId="1" xpath="/FinancialUpdate8609/FinancialUpdate8609_DevelopmentBudget/FinancialUpdate8609_Dev_Budget_Building14/FinancialUpdate8609_Dev_Budget_Building14_Total_Costs/Furnishings" xmlDataType="string"/>
    </xmlCellPr>
  </singleXmlCell>
  <singleXmlCell id="3150" xr6:uid="{F103E035-F5E4-4D42-8A54-C734C6A578C2}" r="BJ11" connectionId="1">
    <xmlCellPr id="1" xr6:uid="{00000000-0010-0000-9118-000001000000}" uniqueName="Hard_Cost_Other_Description1">
      <xmlPr mapId="1" xpath="/FinancialUpdate8609/FinancialUpdate8609_DevelopmentBudget/FinancialUpdate8609_Dev_Budget_Building14/FinancialUpdate8609_Dev_Budget_Building14_Total_Costs/Hard_Cost_Other_Description1" xmlDataType="string"/>
    </xmlCellPr>
  </singleXmlCell>
  <singleXmlCell id="3151" xr6:uid="{EC94BF42-A1ED-4CD1-BFE3-04603CE518A6}" r="BJ14" connectionId="1">
    <xmlCellPr id="1" xr6:uid="{00000000-0010-0000-9318-000001000000}" uniqueName="Architect">
      <xmlPr mapId="1" xpath="/FinancialUpdate8609/FinancialUpdate8609_DevelopmentBudget/FinancialUpdate8609_Dev_Budget_Building14/FinancialUpdate8609_Dev_Budget_Building14_Total_Costs/Architect" xmlDataType="string"/>
    </xmlCellPr>
  </singleXmlCell>
  <singleXmlCell id="3152" xr6:uid="{2C276F2B-D9FD-4070-BD5B-9509075E5AD9}" r="BJ15" connectionId="1">
    <xmlCellPr id="1" xr6:uid="{00000000-0010-0000-9518-000001000000}" uniqueName="Owners_Legal">
      <xmlPr mapId="1" xpath="/FinancialUpdate8609/FinancialUpdate8609_DevelopmentBudget/FinancialUpdate8609_Dev_Budget_Building14/FinancialUpdate8609_Dev_Budget_Building14_Total_Costs/Owners_Legal" xmlDataType="string"/>
    </xmlCellPr>
  </singleXmlCell>
  <singleXmlCell id="3153" xr6:uid="{D37D8897-815B-4A39-A8CC-4C17592D0986}" r="BJ16" connectionId="1">
    <xmlCellPr id="1" xr6:uid="{00000000-0010-0000-9718-000001000000}" uniqueName="Development_Consultant">
      <xmlPr mapId="1" xpath="/FinancialUpdate8609/FinancialUpdate8609_DevelopmentBudget/FinancialUpdate8609_Dev_Budget_Building14/FinancialUpdate8609_Dev_Budget_Building14_Total_Costs/Development_Consultant" xmlDataType="string"/>
    </xmlCellPr>
  </singleXmlCell>
  <singleXmlCell id="3154" xr6:uid="{BF3770A2-8B35-4AEA-82F6-6F4265B59D68}" r="BJ17" connectionId="1">
    <xmlCellPr id="1" xr6:uid="{00000000-0010-0000-9918-000001000000}" uniqueName="J51_421a_421b_Filing_Fees">
      <xmlPr mapId="1" xpath="/FinancialUpdate8609/FinancialUpdate8609_DevelopmentBudget/FinancialUpdate8609_Dev_Budget_Building14/FinancialUpdate8609_Dev_Budget_Building14_Total_Costs/J51_421a_421b_Filing_Fees" xmlDataType="string"/>
    </xmlCellPr>
  </singleXmlCell>
  <singleXmlCell id="3155" xr6:uid="{30F1B3EF-F3AD-428A-942A-00D5E28954D8}" r="BJ18" connectionId="1">
    <xmlCellPr id="1" xr6:uid="{00000000-0010-0000-9B18-000001000000}" uniqueName="Construction_Interest">
      <xmlPr mapId="1" xpath="/FinancialUpdate8609/FinancialUpdate8609_DevelopmentBudget/FinancialUpdate8609_Dev_Budget_Building14/FinancialUpdate8609_Dev_Budget_Building14_Total_Costs/Construction_Interest" xmlDataType="string"/>
    </xmlCellPr>
  </singleXmlCell>
  <singleXmlCell id="3156" xr6:uid="{D1DADECE-FB76-4E30-B2B4-8041B62692AB}" r="BJ19" connectionId="1">
    <xmlCellPr id="1" xr6:uid="{00000000-0010-0000-9D18-000001000000}" uniqueName="Real_Estate_Taxes">
      <xmlPr mapId="1" xpath="/FinancialUpdate8609/FinancialUpdate8609_DevelopmentBudget/FinancialUpdate8609_Dev_Budget_Building14/FinancialUpdate8609_Dev_Budget_Building14_Total_Costs/Real_Estate_Taxes" xmlDataType="string"/>
    </xmlCellPr>
  </singleXmlCell>
  <singleXmlCell id="3157" xr6:uid="{596784A1-FCDC-4823-AAF8-50E639A6205F}" r="BJ20" connectionId="1">
    <xmlCellPr id="1" xr6:uid="{00000000-0010-0000-9F18-000001000000}" uniqueName="Water_Sewer">
      <xmlPr mapId="1" xpath="/FinancialUpdate8609/FinancialUpdate8609_DevelopmentBudget/FinancialUpdate8609_Dev_Budget_Building14/FinancialUpdate8609_Dev_Budget_Building14_Total_Costs/Water_Sewer" xmlDataType="string"/>
    </xmlCellPr>
  </singleXmlCell>
  <singleXmlCell id="3158" xr6:uid="{3BACBB74-7E37-40B1-BEF3-66724C47928D}" r="BJ21" connectionId="1">
    <xmlCellPr id="1" xr6:uid="{00000000-0010-0000-A118-000001000000}" uniqueName="Title_Insurance">
      <xmlPr mapId="1" xpath="/FinancialUpdate8609/FinancialUpdate8609_DevelopmentBudget/FinancialUpdate8609_Dev_Budget_Building14/FinancialUpdate8609_Dev_Budget_Building14_Total_Costs/Title_Insurance" xmlDataType="string"/>
    </xmlCellPr>
  </singleXmlCell>
  <singleXmlCell id="3159" xr6:uid="{F968ECD8-8B2D-46B5-93DE-8328444B59F2}" r="BJ22" connectionId="1">
    <xmlCellPr id="1" xr6:uid="{00000000-0010-0000-A318-000001000000}" uniqueName="Constr_Insurance">
      <xmlPr mapId="1" xpath="/FinancialUpdate8609/FinancialUpdate8609_DevelopmentBudget/FinancialUpdate8609_Dev_Budget_Building14/FinancialUpdate8609_Dev_Budget_Building14_Total_Costs/Constr_Insurance" xmlDataType="string"/>
    </xmlCellPr>
  </singleXmlCell>
  <singleXmlCell id="3160" xr6:uid="{DEEF5293-8FDA-4797-8ED0-E7491868BCE5}" r="BJ23" connectionId="1">
    <xmlCellPr id="1" xr6:uid="{00000000-0010-0000-A518-000001000000}" uniqueName="License_Agreement_Insurance">
      <xmlPr mapId="1" xpath="/FinancialUpdate8609/FinancialUpdate8609_DevelopmentBudget/FinancialUpdate8609_Dev_Budget_Building14/FinancialUpdate8609_Dev_Budget_Building14_Total_Costs/License_Agreement_Insurance" xmlDataType="string"/>
    </xmlCellPr>
  </singleXmlCell>
  <singleXmlCell id="3161" xr6:uid="{1FD511AB-36BB-473B-BF86-E6CBFB74141A}" r="BJ24" connectionId="1">
    <xmlCellPr id="1" xr6:uid="{00000000-0010-0000-A718-000001000000}" uniqueName="Leasing_Marketing_Expense">
      <xmlPr mapId="1" xpath="/FinancialUpdate8609/FinancialUpdate8609_DevelopmentBudget/FinancialUpdate8609_Dev_Budget_Building14/FinancialUpdate8609_Dev_Budget_Building14_Total_Costs/Leasing_Marketing_Expense" xmlDataType="string"/>
    </xmlCellPr>
  </singleXmlCell>
  <singleXmlCell id="3162" xr6:uid="{71ABE87D-71E8-4278-8349-187236129347}" r="BJ25" connectionId="1">
    <xmlCellPr id="1" xr6:uid="{00000000-0010-0000-A918-000001000000}" uniqueName="Lease_Up_Period_Expense">
      <xmlPr mapId="1" xpath="/FinancialUpdate8609/FinancialUpdate8609_DevelopmentBudget/FinancialUpdate8609_Dev_Budget_Building14/FinancialUpdate8609_Dev_Budget_Building14_Total_Costs/Lease_Up_Period_Expense" xmlDataType="string"/>
    </xmlCellPr>
  </singleXmlCell>
  <singleXmlCell id="3163" xr6:uid="{91814D11-C522-45D3-8999-8F7144CCB5A9}" r="BJ26" connectionId="1">
    <xmlCellPr id="1" xr6:uid="{00000000-0010-0000-AB18-000001000000}" uniqueName="Working_Capital">
      <xmlPr mapId="1" xpath="/FinancialUpdate8609/FinancialUpdate8609_DevelopmentBudget/FinancialUpdate8609_Dev_Budget_Building14/FinancialUpdate8609_Dev_Budget_Building14_Total_Costs/Working_Capital" xmlDataType="string"/>
    </xmlCellPr>
  </singleXmlCell>
  <singleXmlCell id="3164" xr6:uid="{DA96D5B8-9D67-407C-8F63-C3E1AD7C7966}" r="BJ27" connectionId="1">
    <xmlCellPr id="1" xr6:uid="{00000000-0010-0000-AD18-000001000000}" uniqueName="Survey_Environmental_Reports">
      <xmlPr mapId="1" xpath="/FinancialUpdate8609/FinancialUpdate8609_DevelopmentBudget/FinancialUpdate8609_Dev_Budget_Building14/FinancialUpdate8609_Dev_Budget_Building14_Total_Costs/Survey_Environmental_Reports" xmlDataType="string"/>
    </xmlCellPr>
  </singleXmlCell>
  <singleXmlCell id="3165" xr6:uid="{E6F84970-0C2E-4E63-A955-B5ED686262B6}" r="BJ28" connectionId="1">
    <xmlCellPr id="1" xr6:uid="{00000000-0010-0000-AF18-000001000000}" uniqueName="Loan_Commitment_Fees">
      <xmlPr mapId="1" xpath="/FinancialUpdate8609/FinancialUpdate8609_DevelopmentBudget/FinancialUpdate8609_Dev_Budget_Building14/FinancialUpdate8609_Dev_Budget_Building14_Total_Costs/Loan_Commitment_Fees" xmlDataType="string"/>
    </xmlCellPr>
  </singleXmlCell>
  <singleXmlCell id="3166" xr6:uid="{52658703-E0F2-42D0-9F19-AAAC9A54B871}" r="BJ29" connectionId="1">
    <xmlCellPr id="1" xr6:uid="{00000000-0010-0000-B118-000001000000}" uniqueName="Relocation">
      <xmlPr mapId="1" xpath="/FinancialUpdate8609/FinancialUpdate8609_DevelopmentBudget/FinancialUpdate8609_Dev_Budget_Building14/FinancialUpdate8609_Dev_Budget_Building14_Total_Costs/Relocation" xmlDataType="string"/>
    </xmlCellPr>
  </singleXmlCell>
  <singleXmlCell id="3167" xr6:uid="{46EEFE91-9B9F-4BC0-8F30-991997939DD8}" r="BJ30" connectionId="1">
    <xmlCellPr id="1" xr6:uid="{00000000-0010-0000-B318-000001000000}" uniqueName="NPHDFC_Administration_Fee">
      <xmlPr mapId="1" xpath="/FinancialUpdate8609/FinancialUpdate8609_DevelopmentBudget/FinancialUpdate8609_Dev_Budget_Building14/FinancialUpdate8609_Dev_Budget_Building14_Total_Costs/NPHDFC_Administration_Fee" xmlDataType="string"/>
    </xmlCellPr>
  </singleXmlCell>
  <singleXmlCell id="3168" xr6:uid="{5613CE19-37AB-41B0-8325-3BC472D411D7}" r="BJ31" connectionId="1">
    <xmlCellPr id="1" xr6:uid="{00000000-0010-0000-B518-000001000000}" uniqueName="Project_Supervision">
      <xmlPr mapId="1" xpath="/FinancialUpdate8609/FinancialUpdate8609_DevelopmentBudget/FinancialUpdate8609_Dev_Budget_Building14/FinancialUpdate8609_Dev_Budget_Building14_Total_Costs/Project_Supervision" xmlDataType="string"/>
    </xmlCellPr>
  </singleXmlCell>
  <singleXmlCell id="3169" xr6:uid="{B229B7FF-65B1-45C9-BCCA-FA966DB14611}" r="BJ32" connectionId="1">
    <xmlCellPr id="1" xr6:uid="{00000000-0010-0000-B718-000001000000}" uniqueName="Tax_Credit_Allocation_Fee">
      <xmlPr mapId="1" xpath="/FinancialUpdate8609/FinancialUpdate8609_DevelopmentBudget/FinancialUpdate8609_Dev_Budget_Building14/FinancialUpdate8609_Dev_Budget_Building14_Total_Costs/Tax_Credit_Allocation_Fee" xmlDataType="string"/>
    </xmlCellPr>
  </singleXmlCell>
  <singleXmlCell id="3170" xr6:uid="{9764B366-1468-4B98-8FD1-985A5FD15A0C}" r="BJ33" connectionId="1">
    <xmlCellPr id="1" xr6:uid="{00000000-0010-0000-B918-000001000000}" uniqueName="Bond_Fees_Cost_of_Issuance_Fee">
      <xmlPr mapId="1" xpath="/FinancialUpdate8609/FinancialUpdate8609_DevelopmentBudget/FinancialUpdate8609_Dev_Budget_Building14/FinancialUpdate8609_Dev_Budget_Building14_Total_Costs/Bond_Fees_Cost_of_Issuance_Fee" xmlDataType="string"/>
    </xmlCellPr>
  </singleXmlCell>
  <singleXmlCell id="3171" xr6:uid="{13D96A4F-A3A3-4194-A448-02F466565062}" r="BJ34" connectionId="1">
    <xmlCellPr id="1" xr6:uid="{00000000-0010-0000-BB18-000001000000}" uniqueName="Letter_of_Credit_Fee">
      <xmlPr mapId="1" xpath="/FinancialUpdate8609/FinancialUpdate8609_DevelopmentBudget/FinancialUpdate8609_Dev_Budget_Building14/FinancialUpdate8609_Dev_Budget_Building14_Total_Costs/Letter_of_Credit_Fee" xmlDataType="string"/>
    </xmlCellPr>
  </singleXmlCell>
  <singleXmlCell id="3172" xr6:uid="{719E4E71-8F9E-468C-95BD-21D477FBCC69}" r="BJ35" connectionId="1">
    <xmlCellPr id="1" xr6:uid="{00000000-0010-0000-BD18-000001000000}" uniqueName="Interest_Rate_Cap">
      <xmlPr mapId="1" xpath="/FinancialUpdate8609/FinancialUpdate8609_DevelopmentBudget/FinancialUpdate8609_Dev_Budget_Building14/FinancialUpdate8609_Dev_Budget_Building14_Total_Costs/Interest_Rate_Cap" xmlDataType="string"/>
    </xmlCellPr>
  </singleXmlCell>
  <singleXmlCell id="3173" xr6:uid="{9BEE7A9A-155A-4AB7-A80C-21A6DA2647C7}" r="BJ36" connectionId="1">
    <xmlCellPr id="1" xr6:uid="{00000000-0010-0000-BF18-000001000000}" uniqueName="Bank_Engineering_Fee">
      <xmlPr mapId="1" xpath="/FinancialUpdate8609/FinancialUpdate8609_DevelopmentBudget/FinancialUpdate8609_Dev_Budget_Building14/FinancialUpdate8609_Dev_Budget_Building14_Total_Costs/Bank_Engineering_Fee" xmlDataType="string"/>
    </xmlCellPr>
  </singleXmlCell>
  <singleXmlCell id="3174" xr6:uid="{F57AA40B-5F2A-4500-ACD6-C13FD7D14DA6}" r="BJ37" connectionId="1">
    <xmlCellPr id="1" xr6:uid="{00000000-0010-0000-C118-000001000000}" uniqueName="NYS_Transfer_Tax">
      <xmlPr mapId="1" xpath="/FinancialUpdate8609/FinancialUpdate8609_DevelopmentBudget/FinancialUpdate8609_Dev_Budget_Building14/FinancialUpdate8609_Dev_Budget_Building14_Total_Costs/NYS_Transfer_Tax" xmlDataType="string"/>
    </xmlCellPr>
  </singleXmlCell>
  <singleXmlCell id="3175" xr6:uid="{F7292CD8-B2ED-4199-B1E7-0338A8C3B5EB}" r="BJ38" connectionId="1">
    <xmlCellPr id="1" xr6:uid="{00000000-0010-0000-C318-000001000000}" uniqueName="Soft_Cost_Other_Description1">
      <xmlPr mapId="1" xpath="/FinancialUpdate8609/FinancialUpdate8609_DevelopmentBudget/FinancialUpdate8609_Dev_Budget_Building14/FinancialUpdate8609_Dev_Budget_Building14_Total_Costs/Soft_Cost_Other_Description1" xmlDataType="string"/>
    </xmlCellPr>
  </singleXmlCell>
  <singleXmlCell id="3176" xr6:uid="{4D814B16-0BD4-48FF-AB1E-3A3AC01AF143}" r="BJ39" connectionId="1">
    <xmlCellPr id="1" xr6:uid="{00000000-0010-0000-C518-000001000000}" uniqueName="Soft_Cost_Other_Description2">
      <xmlPr mapId="1" xpath="/FinancialUpdate8609/FinancialUpdate8609_DevelopmentBudget/FinancialUpdate8609_Dev_Budget_Building14/FinancialUpdate8609_Dev_Budget_Building14_Total_Costs/Soft_Cost_Other_Description2" xmlDataType="string"/>
    </xmlCellPr>
  </singleXmlCell>
  <singleXmlCell id="3177" xr6:uid="{BDB39F49-5064-4433-A7AF-C5D72864B050}" r="BJ40" connectionId="1">
    <xmlCellPr id="1" xr6:uid="{00000000-0010-0000-C718-000001000000}" uniqueName="Soft_Cost_Other_Description3">
      <xmlPr mapId="1" xpath="/FinancialUpdate8609/FinancialUpdate8609_DevelopmentBudget/FinancialUpdate8609_Dev_Budget_Building14/FinancialUpdate8609_Dev_Budget_Building14_Total_Costs/Soft_Cost_Other_Description3" xmlDataType="string"/>
    </xmlCellPr>
  </singleXmlCell>
  <singleXmlCell id="3178" xr6:uid="{16A31565-D594-422C-813C-7B7DDDB235AB}" r="BJ41" connectionId="1">
    <xmlCellPr id="1" xr6:uid="{00000000-0010-0000-C918-000001000000}" uniqueName="Soft_Cost_Other_Description4">
      <xmlPr mapId="1" xpath="/FinancialUpdate8609/FinancialUpdate8609_DevelopmentBudget/FinancialUpdate8609_Dev_Budget_Building14/FinancialUpdate8609_Dev_Budget_Building14_Total_Costs/Soft_Cost_Other_Description4" xmlDataType="string"/>
    </xmlCellPr>
  </singleXmlCell>
  <singleXmlCell id="3179" xr6:uid="{326C5FE2-E036-4C9B-8FDF-82A578E7CD3A}" r="BJ44" connectionId="1">
    <xmlCellPr id="1" xr6:uid="{00000000-0010-0000-CB18-000001000000}" uniqueName="Developer_Financing_or_Equity">
      <xmlPr mapId="1" xpath="/FinancialUpdate8609/FinancialUpdate8609_DevelopmentBudget/FinancialUpdate8609_Dev_Budget_Building14/FinancialUpdate8609_Dev_Budget_Building14_Total_Costs/Developer_Financing_or_Equity" xmlDataType="string"/>
    </xmlCellPr>
  </singleXmlCell>
  <singleXmlCell id="3180" xr6:uid="{7F59D842-9200-456E-9B61-0CE75DD081A3}" r="BJ45" connectionId="1">
    <xmlCellPr id="1" xr6:uid="{00000000-0010-0000-CD18-000001000000}" uniqueName="Deferred_Developer_Fee">
      <xmlPr mapId="1" xpath="/FinancialUpdate8609/FinancialUpdate8609_DevelopmentBudget/FinancialUpdate8609_Dev_Budget_Building14/FinancialUpdate8609_Dev_Budget_Building14_Total_Costs/Deferred_Developer_Fee" xmlDataType="string"/>
    </xmlCellPr>
  </singleXmlCell>
  <singleXmlCell id="3181" xr6:uid="{29350587-7C00-4989-B935-599D29177695}" r="BJ48" connectionId="1">
    <xmlCellPr id="1" xr6:uid="{00000000-0010-0000-CF18-000001000000}" uniqueName="Syndicator_Fee_and_Overhead">
      <xmlPr mapId="1" xpath="/FinancialUpdate8609/FinancialUpdate8609_DevelopmentBudget/FinancialUpdate8609_Dev_Budget_Building14/FinancialUpdate8609_Dev_Budget_Building14_Total_Costs/Syndicator_Fee_and_Overhead" xmlDataType="string"/>
    </xmlCellPr>
  </singleXmlCell>
  <singleXmlCell id="3182" xr6:uid="{230D2D17-D3DC-4AF2-84D0-EBC8C29F1C06}" r="BJ49" connectionId="1">
    <xmlCellPr id="1" xr6:uid="{00000000-0010-0000-D118-000001000000}" uniqueName="LP_Upper_Tier_Reserves">
      <xmlPr mapId="1" xpath="/FinancialUpdate8609/FinancialUpdate8609_DevelopmentBudget/FinancialUpdate8609_Dev_Budget_Building14/FinancialUpdate8609_Dev_Budget_Building14_Total_Costs/LP_Upper_Tier_Reserves" xmlDataType="string"/>
    </xmlCellPr>
  </singleXmlCell>
  <singleXmlCell id="3183" xr6:uid="{2114AA5A-1B69-4553-8851-FD87DC2DF256}" r="BJ50" connectionId="1">
    <xmlCellPr id="1" xr6:uid="{00000000-0010-0000-D318-000001000000}" uniqueName="Tax_Credit_Consultant">
      <xmlPr mapId="1" xpath="/FinancialUpdate8609/FinancialUpdate8609_DevelopmentBudget/FinancialUpdate8609_Dev_Budget_Building14/FinancialUpdate8609_Dev_Budget_Building14_Total_Costs/Tax_Credit_Consultant" xmlDataType="string"/>
    </xmlCellPr>
  </singleXmlCell>
  <singleXmlCell id="3184" xr6:uid="{F89BEBEC-2781-4FEF-8E12-F765960C8DC4}" r="BJ51" connectionId="1">
    <xmlCellPr id="1" xr6:uid="{00000000-0010-0000-D518-000001000000}" uniqueName="Tax_Opinion">
      <xmlPr mapId="1" xpath="/FinancialUpdate8609/FinancialUpdate8609_DevelopmentBudget/FinancialUpdate8609_Dev_Budget_Building14/FinancialUpdate8609_Dev_Budget_Building14_Total_Costs/Tax_Opinion" xmlDataType="string"/>
    </xmlCellPr>
  </singleXmlCell>
  <singleXmlCell id="3185" xr6:uid="{4FAB8378-3E81-4F88-8853-80C18DC80E86}" r="BJ52" connectionId="1">
    <xmlCellPr id="1" xr6:uid="{00000000-0010-0000-D718-000001000000}" uniqueName="Accounting_Cost_Certification">
      <xmlPr mapId="1" xpath="/FinancialUpdate8609/FinancialUpdate8609_DevelopmentBudget/FinancialUpdate8609_Dev_Budget_Building14/FinancialUpdate8609_Dev_Budget_Building14_Total_Costs/Accounting_Cost_Certification" xmlDataType="string"/>
    </xmlCellPr>
  </singleXmlCell>
  <singleXmlCell id="3186" xr6:uid="{5F2A1990-0422-4879-8F48-7C6695DB2F0D}" r="BJ53" connectionId="1">
    <xmlCellPr id="1" xr6:uid="{00000000-0010-0000-D918-000001000000}" uniqueName="Partnership_Management_Fee">
      <xmlPr mapId="1" xpath="/FinancialUpdate8609/FinancialUpdate8609_DevelopmentBudget/FinancialUpdate8609_Dev_Budget_Building14/FinancialUpdate8609_Dev_Budget_Building14_Total_Costs/Partnership_Management_Fee" xmlDataType="string"/>
    </xmlCellPr>
  </singleXmlCell>
  <singleXmlCell id="3187" xr6:uid="{087A04B3-80D0-47E1-ABE4-86BD3C296D0E}" r="BJ54" connectionId="1">
    <xmlCellPr id="1" xr6:uid="{00000000-0010-0000-DB18-000001000000}" uniqueName="Partnership_Publication">
      <xmlPr mapId="1" xpath="/FinancialUpdate8609/FinancialUpdate8609_DevelopmentBudget/FinancialUpdate8609_Dev_Budget_Building14/FinancialUpdate8609_Dev_Budget_Building14_Total_Costs/Partnership_Publication" xmlDataType="string"/>
    </xmlCellPr>
  </singleXmlCell>
  <singleXmlCell id="3188" xr6:uid="{24CE2F10-B118-4258-968F-4B9A32781DE1}" r="BJ55" connectionId="1">
    <xmlCellPr id="1" xr6:uid="{00000000-0010-0000-DD18-000001000000}" uniqueName="Bridge_Loan_Fees_and_Interest">
      <xmlPr mapId="1" xpath="/FinancialUpdate8609/FinancialUpdate8609_DevelopmentBudget/FinancialUpdate8609_Dev_Budget_Building14/FinancialUpdate8609_Dev_Budget_Building14_Total_Costs/Bridge_Loan_Fees_and_Interest" xmlDataType="string"/>
    </xmlCellPr>
  </singleXmlCell>
  <singleXmlCell id="3189" xr6:uid="{28317F17-1FD3-4752-A909-5382C88D46F4}" r="BJ56" connectionId="1">
    <xmlCellPr id="1" xr6:uid="{00000000-0010-0000-DF18-000001000000}" uniqueName="Partnership_Organization_Legal">
      <xmlPr mapId="1" xpath="/FinancialUpdate8609/FinancialUpdate8609_DevelopmentBudget/FinancialUpdate8609_Dev_Budget_Building14/FinancialUpdate8609_Dev_Budget_Building14_Total_Costs/Partnership_Organization_Legal" xmlDataType="string"/>
    </xmlCellPr>
  </singleXmlCell>
  <singleXmlCell id="3190" xr6:uid="{89DC1AEE-E8D1-45CF-BB2C-0AAF317CC61A}" r="BJ57" connectionId="1">
    <xmlCellPr id="1" xr6:uid="{00000000-0010-0000-E118-000001000000}" uniqueName="Syndication_Expense_Other_Description1">
      <xmlPr mapId="1" xpath="/FinancialUpdate8609/FinancialUpdate8609_DevelopmentBudget/FinancialUpdate8609_Dev_Budget_Building14/FinancialUpdate8609_Dev_Budget_Building14_Total_Costs/Syndication_Expense_Other_Description1" xmlDataType="string"/>
    </xmlCellPr>
  </singleXmlCell>
  <singleXmlCell id="3191" xr6:uid="{ABAEE041-43B9-43FA-911C-F3FD5077DFC4}" r="BJ60" connectionId="1">
    <xmlCellPr id="1" xr6:uid="{00000000-0010-0000-E318-000001000000}" uniqueName="Operating_Reserve">
      <xmlPr mapId="1" xpath="/FinancialUpdate8609/FinancialUpdate8609_DevelopmentBudget/FinancialUpdate8609_Dev_Budget_Building14/FinancialUpdate8609_Dev_Budget_Building14_Total_Costs/Operating_Reserve" xmlDataType="string"/>
    </xmlCellPr>
  </singleXmlCell>
  <singleXmlCell id="3192" xr6:uid="{43A0DA75-18AC-4FA7-A594-EAC2B36A6763}" r="BJ61" connectionId="1">
    <xmlCellPr id="1" xr6:uid="{00000000-0010-0000-E518-000001000000}" uniqueName="Social_Service_Reserves">
      <xmlPr mapId="1" xpath="/FinancialUpdate8609/FinancialUpdate8609_DevelopmentBudget/FinancialUpdate8609_Dev_Budget_Building14/FinancialUpdate8609_Dev_Budget_Building14_Total_Costs/Social_Service_Reserves" xmlDataType="string"/>
    </xmlCellPr>
  </singleXmlCell>
  <singleXmlCell id="3193" xr6:uid="{F2B41905-DED5-4307-893D-4F36FA7C2C77}" r="BJ62" connectionId="1">
    <xmlCellPr id="1" xr6:uid="{00000000-0010-0000-E718-000001000000}" uniqueName="Reserve_Other_Description1">
      <xmlPr mapId="1" xpath="/FinancialUpdate8609/FinancialUpdate8609_DevelopmentBudget/FinancialUpdate8609_Dev_Budget_Building14/FinancialUpdate8609_Dev_Budget_Building14_Total_Costs/Reserve_Other_Description1" xmlDataType="string"/>
    </xmlCellPr>
  </singleXmlCell>
  <singleXmlCell id="3194" xr6:uid="{46498F88-9F41-4FD8-84CE-6C23D4824376}" r="BL1" connectionId="1">
    <xmlCellPr id="1" xr6:uid="{00000000-0010-0000-E918-000001000000}" uniqueName="ApplicationNumber">
      <xmlPr mapId="1" xpath="/FinancialUpdate8609/FinancialUpdate8609_DevelopmentBudget/FinancialUpdate8609_Dev_Budget_Building14/FinancialUpdate8609_Dev_Budget_Building14_Acquisition_Basis/ApplicationNumber" xmlDataType="string"/>
    </xmlCellPr>
  </singleXmlCell>
  <singleXmlCell id="3195" xr6:uid="{796F0977-10F5-493B-93B4-9A7EF252EFD7}" r="BL2" connectionId="1">
    <xmlCellPr id="1" xr6:uid="{00000000-0010-0000-EB18-000001000000}" uniqueName="BIN">
      <xmlPr mapId="1" xpath="/FinancialUpdate8609/FinancialUpdate8609_DevelopmentBudget/FinancialUpdate8609_Dev_Budget_Building14/FinancialUpdate8609_Dev_Budget_Building14_Acquisition_Basis/BIN" xmlDataType="string"/>
    </xmlCellPr>
  </singleXmlCell>
  <singleXmlCell id="3196" xr6:uid="{BEAA24A1-299C-43C8-8A70-67A36377F6E0}" r="BK7" connectionId="1">
    <xmlCellPr id="1" xr6:uid="{00000000-0010-0000-ED18-000001000000}" uniqueName="Land_Acquisition">
      <xmlPr mapId="1" xpath="/FinancialUpdate8609/FinancialUpdate8609_DevelopmentBudget/FinancialUpdate8609_Dev_Budget_Building14/FinancialUpdate8609_Dev_Budget_Building14_Acquisition_Basis/Land_Acquisition" xmlDataType="string"/>
    </xmlCellPr>
  </singleXmlCell>
  <singleXmlCell id="3197" xr6:uid="{F4A0D16F-D582-44B9-A421-C334774514C5}" r="BK8" connectionId="1">
    <xmlCellPr id="1" xr6:uid="{00000000-0010-0000-EF18-000001000000}" uniqueName="Building_Acquisition">
      <xmlPr mapId="1" xpath="/FinancialUpdate8609/FinancialUpdate8609_DevelopmentBudget/FinancialUpdate8609_Dev_Budget_Building14/FinancialUpdate8609_Dev_Budget_Building14_Acquisition_Basis/Building_Acquisition" xmlDataType="string"/>
    </xmlCellPr>
  </singleXmlCell>
  <singleXmlCell id="3198" xr6:uid="{FA2AC00A-EEA5-4B11-9B26-821DD7B07094}" r="BK9" connectionId="1">
    <xmlCellPr id="1" xr6:uid="{00000000-0010-0000-F118-000001000000}" uniqueName="Contractor_Price">
      <xmlPr mapId="1" xpath="/FinancialUpdate8609/FinancialUpdate8609_DevelopmentBudget/FinancialUpdate8609_Dev_Budget_Building14/FinancialUpdate8609_Dev_Budget_Building14_Acquisition_Basis/Contractor_Price" xmlDataType="string"/>
    </xmlCellPr>
  </singleXmlCell>
  <singleXmlCell id="3199" xr6:uid="{212F45F0-F485-43E0-98FA-4A07B5D90526}" r="BK10" connectionId="1">
    <xmlCellPr id="1" xr6:uid="{00000000-0010-0000-F318-000001000000}" uniqueName="Furnishings">
      <xmlPr mapId="1" xpath="/FinancialUpdate8609/FinancialUpdate8609_DevelopmentBudget/FinancialUpdate8609_Dev_Budget_Building14/FinancialUpdate8609_Dev_Budget_Building14_Acquisition_Basis/Furnishings" xmlDataType="string"/>
    </xmlCellPr>
  </singleXmlCell>
  <singleXmlCell id="3200" xr6:uid="{29EC500B-A966-43B8-9C82-AF6F92E9FCEA}" r="BK11" connectionId="1">
    <xmlCellPr id="1" xr6:uid="{00000000-0010-0000-F518-000001000000}" uniqueName="Hard_Cost_Other_Description1">
      <xmlPr mapId="1" xpath="/FinancialUpdate8609/FinancialUpdate8609_DevelopmentBudget/FinancialUpdate8609_Dev_Budget_Building14/FinancialUpdate8609_Dev_Budget_Building14_Acquisition_Basis/Hard_Cost_Other_Description1" xmlDataType="string"/>
    </xmlCellPr>
  </singleXmlCell>
  <singleXmlCell id="3201" xr6:uid="{00438C27-F619-4813-BA4B-77D1DDEEDB67}" r="BK14" connectionId="1">
    <xmlCellPr id="1" xr6:uid="{00000000-0010-0000-F718-000001000000}" uniqueName="Architect">
      <xmlPr mapId="1" xpath="/FinancialUpdate8609/FinancialUpdate8609_DevelopmentBudget/FinancialUpdate8609_Dev_Budget_Building14/FinancialUpdate8609_Dev_Budget_Building14_Acquisition_Basis/Architect" xmlDataType="string"/>
    </xmlCellPr>
  </singleXmlCell>
  <singleXmlCell id="3202" xr6:uid="{9C1381F3-60F0-44E4-85C7-3A4F817C84B6}" r="BK15" connectionId="1">
    <xmlCellPr id="1" xr6:uid="{00000000-0010-0000-F918-000001000000}" uniqueName="Owners_Legal">
      <xmlPr mapId="1" xpath="/FinancialUpdate8609/FinancialUpdate8609_DevelopmentBudget/FinancialUpdate8609_Dev_Budget_Building14/FinancialUpdate8609_Dev_Budget_Building14_Acquisition_Basis/Owners_Legal" xmlDataType="string"/>
    </xmlCellPr>
  </singleXmlCell>
  <singleXmlCell id="3203" xr6:uid="{8F228118-D901-453B-AA65-5717E3E265A8}" r="BK16" connectionId="1">
    <xmlCellPr id="1" xr6:uid="{00000000-0010-0000-FB18-000001000000}" uniqueName="Development_Consultant">
      <xmlPr mapId="1" xpath="/FinancialUpdate8609/FinancialUpdate8609_DevelopmentBudget/FinancialUpdate8609_Dev_Budget_Building14/FinancialUpdate8609_Dev_Budget_Building14_Acquisition_Basis/Development_Consultant" xmlDataType="string"/>
    </xmlCellPr>
  </singleXmlCell>
  <singleXmlCell id="3204" xr6:uid="{E9F00883-053D-4628-BB3B-AC3FD35DBE3B}" r="BK17" connectionId="1">
    <xmlCellPr id="1" xr6:uid="{00000000-0010-0000-FD18-000001000000}" uniqueName="J51_421a_421b_Filing_Fees">
      <xmlPr mapId="1" xpath="/FinancialUpdate8609/FinancialUpdate8609_DevelopmentBudget/FinancialUpdate8609_Dev_Budget_Building14/FinancialUpdate8609_Dev_Budget_Building14_Acquisition_Basis/J51_421a_421b_Filing_Fees" xmlDataType="string"/>
    </xmlCellPr>
  </singleXmlCell>
  <singleXmlCell id="3205" xr6:uid="{4278CEB0-823B-478D-A43B-ACA084BC7703}" r="BK18" connectionId="1">
    <xmlCellPr id="1" xr6:uid="{00000000-0010-0000-FF18-000001000000}" uniqueName="Construction_Interest">
      <xmlPr mapId="1" xpath="/FinancialUpdate8609/FinancialUpdate8609_DevelopmentBudget/FinancialUpdate8609_Dev_Budget_Building14/FinancialUpdate8609_Dev_Budget_Building14_Acquisition_Basis/Construction_Interest" xmlDataType="string"/>
    </xmlCellPr>
  </singleXmlCell>
  <singleXmlCell id="3206" xr6:uid="{D43F1035-3EC0-4700-947E-30304584ADF0}" r="BK19" connectionId="1">
    <xmlCellPr id="1" xr6:uid="{00000000-0010-0000-0119-000001000000}" uniqueName="Real_Estate_Taxes">
      <xmlPr mapId="1" xpath="/FinancialUpdate8609/FinancialUpdate8609_DevelopmentBudget/FinancialUpdate8609_Dev_Budget_Building14/FinancialUpdate8609_Dev_Budget_Building14_Acquisition_Basis/Real_Estate_Taxes" xmlDataType="string"/>
    </xmlCellPr>
  </singleXmlCell>
  <singleXmlCell id="3207" xr6:uid="{C7F553E5-0A5A-49D3-8532-A8ED71517BBA}" r="BK20" connectionId="1">
    <xmlCellPr id="1" xr6:uid="{00000000-0010-0000-0319-000001000000}" uniqueName="Water_Sewer">
      <xmlPr mapId="1" xpath="/FinancialUpdate8609/FinancialUpdate8609_DevelopmentBudget/FinancialUpdate8609_Dev_Budget_Building14/FinancialUpdate8609_Dev_Budget_Building14_Acquisition_Basis/Water_Sewer" xmlDataType="string"/>
    </xmlCellPr>
  </singleXmlCell>
  <singleXmlCell id="3208" xr6:uid="{F72E2934-1DC4-4BB7-A0BA-A22AAB42E3EC}" r="BK21" connectionId="1">
    <xmlCellPr id="1" xr6:uid="{00000000-0010-0000-0519-000001000000}" uniqueName="Title_Insurance">
      <xmlPr mapId="1" xpath="/FinancialUpdate8609/FinancialUpdate8609_DevelopmentBudget/FinancialUpdate8609_Dev_Budget_Building14/FinancialUpdate8609_Dev_Budget_Building14_Acquisition_Basis/Title_Insurance" xmlDataType="string"/>
    </xmlCellPr>
  </singleXmlCell>
  <singleXmlCell id="3209" xr6:uid="{304322F0-04A7-49CD-8959-81FA8B60BB98}" r="BK22" connectionId="1">
    <xmlCellPr id="1" xr6:uid="{00000000-0010-0000-0719-000001000000}" uniqueName="Constr_Insurance">
      <xmlPr mapId="1" xpath="/FinancialUpdate8609/FinancialUpdate8609_DevelopmentBudget/FinancialUpdate8609_Dev_Budget_Building14/FinancialUpdate8609_Dev_Budget_Building14_Acquisition_Basis/Constr_Insurance" xmlDataType="string"/>
    </xmlCellPr>
  </singleXmlCell>
  <singleXmlCell id="3210" xr6:uid="{2B87E955-F347-476C-B253-1E91A88E441B}" r="BK23" connectionId="1">
    <xmlCellPr id="1" xr6:uid="{00000000-0010-0000-0919-000001000000}" uniqueName="License_Agreement_Insurance">
      <xmlPr mapId="1" xpath="/FinancialUpdate8609/FinancialUpdate8609_DevelopmentBudget/FinancialUpdate8609_Dev_Budget_Building14/FinancialUpdate8609_Dev_Budget_Building14_Acquisition_Basis/License_Agreement_Insurance" xmlDataType="string"/>
    </xmlCellPr>
  </singleXmlCell>
  <singleXmlCell id="3211" xr6:uid="{21200B23-FBF2-4A41-8CE8-F7691DC234D5}" r="BK24" connectionId="1">
    <xmlCellPr id="1" xr6:uid="{00000000-0010-0000-0B19-000001000000}" uniqueName="Leasing_Marketing_Expense">
      <xmlPr mapId="1" xpath="/FinancialUpdate8609/FinancialUpdate8609_DevelopmentBudget/FinancialUpdate8609_Dev_Budget_Building14/FinancialUpdate8609_Dev_Budget_Building14_Acquisition_Basis/Leasing_Marketing_Expense" xmlDataType="string"/>
    </xmlCellPr>
  </singleXmlCell>
  <singleXmlCell id="3212" xr6:uid="{BE2105EA-C946-4C50-B22D-A34FB4577E2F}" r="BK25" connectionId="1">
    <xmlCellPr id="1" xr6:uid="{00000000-0010-0000-0D19-000001000000}" uniqueName="Lease_Up_Period_Expense">
      <xmlPr mapId="1" xpath="/FinancialUpdate8609/FinancialUpdate8609_DevelopmentBudget/FinancialUpdate8609_Dev_Budget_Building14/FinancialUpdate8609_Dev_Budget_Building14_Acquisition_Basis/Lease_Up_Period_Expense" xmlDataType="string"/>
    </xmlCellPr>
  </singleXmlCell>
  <singleXmlCell id="3213" xr6:uid="{5F944DA7-540A-41D1-BEEB-7D7255170485}" r="BK26" connectionId="1">
    <xmlCellPr id="1" xr6:uid="{00000000-0010-0000-0F19-000001000000}" uniqueName="Working_Capital">
      <xmlPr mapId="1" xpath="/FinancialUpdate8609/FinancialUpdate8609_DevelopmentBudget/FinancialUpdate8609_Dev_Budget_Building14/FinancialUpdate8609_Dev_Budget_Building14_Acquisition_Basis/Working_Capital" xmlDataType="string"/>
    </xmlCellPr>
  </singleXmlCell>
  <singleXmlCell id="3214" xr6:uid="{D866407B-8716-4A30-AB7B-D383E7EC3193}" r="BK27" connectionId="1">
    <xmlCellPr id="1" xr6:uid="{00000000-0010-0000-1119-000001000000}" uniqueName="Survey_Environmental_Reports">
      <xmlPr mapId="1" xpath="/FinancialUpdate8609/FinancialUpdate8609_DevelopmentBudget/FinancialUpdate8609_Dev_Budget_Building14/FinancialUpdate8609_Dev_Budget_Building14_Acquisition_Basis/Survey_Environmental_Reports" xmlDataType="string"/>
    </xmlCellPr>
  </singleXmlCell>
  <singleXmlCell id="3215" xr6:uid="{758FDB50-20CE-4E51-8D03-4FBA62953716}" r="BK28" connectionId="1">
    <xmlCellPr id="1" xr6:uid="{00000000-0010-0000-1319-000001000000}" uniqueName="Loan_Commitment_Fees">
      <xmlPr mapId="1" xpath="/FinancialUpdate8609/FinancialUpdate8609_DevelopmentBudget/FinancialUpdate8609_Dev_Budget_Building14/FinancialUpdate8609_Dev_Budget_Building14_Acquisition_Basis/Loan_Commitment_Fees" xmlDataType="string"/>
    </xmlCellPr>
  </singleXmlCell>
  <singleXmlCell id="3216" xr6:uid="{41093EF2-B64B-44EC-8927-2FE8912A515B}" r="BK29" connectionId="1">
    <xmlCellPr id="1" xr6:uid="{00000000-0010-0000-1519-000001000000}" uniqueName="Relocation">
      <xmlPr mapId="1" xpath="/FinancialUpdate8609/FinancialUpdate8609_DevelopmentBudget/FinancialUpdate8609_Dev_Budget_Building14/FinancialUpdate8609_Dev_Budget_Building14_Acquisition_Basis/Relocation" xmlDataType="string"/>
    </xmlCellPr>
  </singleXmlCell>
  <singleXmlCell id="3217" xr6:uid="{100A321A-E965-405A-BD8E-C1D2A1AA5853}" r="BK30" connectionId="1">
    <xmlCellPr id="1" xr6:uid="{00000000-0010-0000-1719-000001000000}" uniqueName="NPHDFC_Administration_Fee">
      <xmlPr mapId="1" xpath="/FinancialUpdate8609/FinancialUpdate8609_DevelopmentBudget/FinancialUpdate8609_Dev_Budget_Building14/FinancialUpdate8609_Dev_Budget_Building14_Acquisition_Basis/NPHDFC_Administration_Fee" xmlDataType="string"/>
    </xmlCellPr>
  </singleXmlCell>
  <singleXmlCell id="3218" xr6:uid="{AA9F7FD1-8088-43AB-8DEC-66C9D0773161}" r="BK31" connectionId="1">
    <xmlCellPr id="1" xr6:uid="{00000000-0010-0000-1919-000001000000}" uniqueName="Project_Supervision">
      <xmlPr mapId="1" xpath="/FinancialUpdate8609/FinancialUpdate8609_DevelopmentBudget/FinancialUpdate8609_Dev_Budget_Building14/FinancialUpdate8609_Dev_Budget_Building14_Acquisition_Basis/Project_Supervision" xmlDataType="string"/>
    </xmlCellPr>
  </singleXmlCell>
  <singleXmlCell id="3219" xr6:uid="{4D0ED914-CC33-4DF3-A213-30A310EDF73C}" r="BK32" connectionId="1">
    <xmlCellPr id="1" xr6:uid="{00000000-0010-0000-1B19-000001000000}" uniqueName="Tax_Credit_Allocation_Fee">
      <xmlPr mapId="1" xpath="/FinancialUpdate8609/FinancialUpdate8609_DevelopmentBudget/FinancialUpdate8609_Dev_Budget_Building14/FinancialUpdate8609_Dev_Budget_Building14_Acquisition_Basis/Tax_Credit_Allocation_Fee" xmlDataType="string"/>
    </xmlCellPr>
  </singleXmlCell>
  <singleXmlCell id="3220" xr6:uid="{2E9AC8CE-961F-4B92-9184-FE04D6A7EADD}" r="BK33" connectionId="1">
    <xmlCellPr id="1" xr6:uid="{00000000-0010-0000-1D19-000001000000}" uniqueName="Bond_Fees_Cost_of_Issuance_Fee">
      <xmlPr mapId="1" xpath="/FinancialUpdate8609/FinancialUpdate8609_DevelopmentBudget/FinancialUpdate8609_Dev_Budget_Building14/FinancialUpdate8609_Dev_Budget_Building14_Acquisition_Basis/Bond_Fees_Cost_of_Issuance_Fee" xmlDataType="string"/>
    </xmlCellPr>
  </singleXmlCell>
  <singleXmlCell id="3221" xr6:uid="{E8469DB7-E345-46C6-8D98-EE0B817F3637}" r="BK34" connectionId="1">
    <xmlCellPr id="1" xr6:uid="{00000000-0010-0000-1F19-000001000000}" uniqueName="Letter_of_Credit_Fee">
      <xmlPr mapId="1" xpath="/FinancialUpdate8609/FinancialUpdate8609_DevelopmentBudget/FinancialUpdate8609_Dev_Budget_Building14/FinancialUpdate8609_Dev_Budget_Building14_Acquisition_Basis/Letter_of_Credit_Fee" xmlDataType="string"/>
    </xmlCellPr>
  </singleXmlCell>
  <singleXmlCell id="3222" xr6:uid="{4B6931C5-B5D6-4975-8D16-662EA73ECF83}" r="BK35" connectionId="1">
    <xmlCellPr id="1" xr6:uid="{00000000-0010-0000-2119-000001000000}" uniqueName="Interest_Rate_Cap">
      <xmlPr mapId="1" xpath="/FinancialUpdate8609/FinancialUpdate8609_DevelopmentBudget/FinancialUpdate8609_Dev_Budget_Building14/FinancialUpdate8609_Dev_Budget_Building14_Acquisition_Basis/Interest_Rate_Cap" xmlDataType="string"/>
    </xmlCellPr>
  </singleXmlCell>
  <singleXmlCell id="3223" xr6:uid="{DAC5D8C1-3ADC-40EF-8745-8829B32D32B5}" r="BK36" connectionId="1">
    <xmlCellPr id="1" xr6:uid="{00000000-0010-0000-2319-000001000000}" uniqueName="Bank_Engineering_Fee">
      <xmlPr mapId="1" xpath="/FinancialUpdate8609/FinancialUpdate8609_DevelopmentBudget/FinancialUpdate8609_Dev_Budget_Building14/FinancialUpdate8609_Dev_Budget_Building14_Acquisition_Basis/Bank_Engineering_Fee" xmlDataType="string"/>
    </xmlCellPr>
  </singleXmlCell>
  <singleXmlCell id="3224" xr6:uid="{1D4A924F-0418-433D-9518-752A9FDE1130}" r="BK37" connectionId="1">
    <xmlCellPr id="1" xr6:uid="{00000000-0010-0000-2519-000001000000}" uniqueName="NYS_Transfer_Tax">
      <xmlPr mapId="1" xpath="/FinancialUpdate8609/FinancialUpdate8609_DevelopmentBudget/FinancialUpdate8609_Dev_Budget_Building14/FinancialUpdate8609_Dev_Budget_Building14_Acquisition_Basis/NYS_Transfer_Tax" xmlDataType="string"/>
    </xmlCellPr>
  </singleXmlCell>
  <singleXmlCell id="3225" xr6:uid="{B1702F29-12FF-4B6F-A004-51BB5B21A5CB}" r="BK38" connectionId="1">
    <xmlCellPr id="1" xr6:uid="{00000000-0010-0000-2719-000001000000}" uniqueName="Soft_Cost_Other_Description1">
      <xmlPr mapId="1" xpath="/FinancialUpdate8609/FinancialUpdate8609_DevelopmentBudget/FinancialUpdate8609_Dev_Budget_Building14/FinancialUpdate8609_Dev_Budget_Building14_Acquisition_Basis/Soft_Cost_Other_Description1" xmlDataType="string"/>
    </xmlCellPr>
  </singleXmlCell>
  <singleXmlCell id="3226" xr6:uid="{B9F7391C-C311-4FCC-8A97-E99D98B60F21}" r="BK39" connectionId="1">
    <xmlCellPr id="1" xr6:uid="{00000000-0010-0000-2919-000001000000}" uniqueName="Soft_Cost_Other_Description2">
      <xmlPr mapId="1" xpath="/FinancialUpdate8609/FinancialUpdate8609_DevelopmentBudget/FinancialUpdate8609_Dev_Budget_Building14/FinancialUpdate8609_Dev_Budget_Building14_Acquisition_Basis/Soft_Cost_Other_Description2" xmlDataType="string"/>
    </xmlCellPr>
  </singleXmlCell>
  <singleXmlCell id="3227" xr6:uid="{DC5EDD7A-6C5D-49D8-BFC3-67A5DDE7A906}" r="BK40" connectionId="1">
    <xmlCellPr id="1" xr6:uid="{00000000-0010-0000-2B19-000001000000}" uniqueName="Soft_Cost_Other_Description3">
      <xmlPr mapId="1" xpath="/FinancialUpdate8609/FinancialUpdate8609_DevelopmentBudget/FinancialUpdate8609_Dev_Budget_Building14/FinancialUpdate8609_Dev_Budget_Building14_Acquisition_Basis/Soft_Cost_Other_Description3" xmlDataType="string"/>
    </xmlCellPr>
  </singleXmlCell>
  <singleXmlCell id="3228" xr6:uid="{892ACC13-793F-4EBF-8BB6-373E34B72FFA}" r="BK41" connectionId="1">
    <xmlCellPr id="1" xr6:uid="{00000000-0010-0000-2D19-000001000000}" uniqueName="Soft_Cost_Other_Description4">
      <xmlPr mapId="1" xpath="/FinancialUpdate8609/FinancialUpdate8609_DevelopmentBudget/FinancialUpdate8609_Dev_Budget_Building14/FinancialUpdate8609_Dev_Budget_Building14_Acquisition_Basis/Soft_Cost_Other_Description4" xmlDataType="string"/>
    </xmlCellPr>
  </singleXmlCell>
  <singleXmlCell id="3229" xr6:uid="{3FD8C8D4-3CDF-4466-A354-6B6887DB5C09}" r="BK44" connectionId="1">
    <xmlCellPr id="1" xr6:uid="{00000000-0010-0000-2F19-000001000000}" uniqueName="Developer_Financing_or_Equity">
      <xmlPr mapId="1" xpath="/FinancialUpdate8609/FinancialUpdate8609_DevelopmentBudget/FinancialUpdate8609_Dev_Budget_Building14/FinancialUpdate8609_Dev_Budget_Building14_Acquisition_Basis/Developer_Financing_or_Equity" xmlDataType="string"/>
    </xmlCellPr>
  </singleXmlCell>
  <singleXmlCell id="3230" xr6:uid="{1FE740E0-A196-485D-AFC9-99178E60C93C}" r="BK45" connectionId="1">
    <xmlCellPr id="1" xr6:uid="{00000000-0010-0000-3119-000001000000}" uniqueName="Deferred_Developer_Fee">
      <xmlPr mapId="1" xpath="/FinancialUpdate8609/FinancialUpdate8609_DevelopmentBudget/FinancialUpdate8609_Dev_Budget_Building14/FinancialUpdate8609_Dev_Budget_Building14_Acquisition_Basis/Deferred_Developer_Fee" xmlDataType="string"/>
    </xmlCellPr>
  </singleXmlCell>
  <singleXmlCell id="3231" xr6:uid="{B5C6318A-7F32-407A-A217-CE02CF13BF10}" r="BK48" connectionId="1">
    <xmlCellPr id="1" xr6:uid="{00000000-0010-0000-3319-000001000000}" uniqueName="Syndicator_Fee_and_Overhead">
      <xmlPr mapId="1" xpath="/FinancialUpdate8609/FinancialUpdate8609_DevelopmentBudget/FinancialUpdate8609_Dev_Budget_Building14/FinancialUpdate8609_Dev_Budget_Building14_Acquisition_Basis/Syndicator_Fee_and_Overhead" xmlDataType="string"/>
    </xmlCellPr>
  </singleXmlCell>
  <singleXmlCell id="3232" xr6:uid="{C0074DA9-9655-478D-B8D6-81305FF7787D}" r="BK49" connectionId="1">
    <xmlCellPr id="1" xr6:uid="{00000000-0010-0000-3519-000001000000}" uniqueName="LP_Upper_Tier_Reserves">
      <xmlPr mapId="1" xpath="/FinancialUpdate8609/FinancialUpdate8609_DevelopmentBudget/FinancialUpdate8609_Dev_Budget_Building14/FinancialUpdate8609_Dev_Budget_Building14_Acquisition_Basis/LP_Upper_Tier_Reserves" xmlDataType="string"/>
    </xmlCellPr>
  </singleXmlCell>
  <singleXmlCell id="3233" xr6:uid="{C0626158-B5B8-44A8-810D-D0B5888564D6}" r="BK50" connectionId="1">
    <xmlCellPr id="1" xr6:uid="{00000000-0010-0000-3719-000001000000}" uniqueName="Tax_Credit_Consultant">
      <xmlPr mapId="1" xpath="/FinancialUpdate8609/FinancialUpdate8609_DevelopmentBudget/FinancialUpdate8609_Dev_Budget_Building14/FinancialUpdate8609_Dev_Budget_Building14_Acquisition_Basis/Tax_Credit_Consultant" xmlDataType="string"/>
    </xmlCellPr>
  </singleXmlCell>
  <singleXmlCell id="3234" xr6:uid="{665A7567-7849-4A7A-8F2E-DD7DC7004C4C}" r="BK51" connectionId="1">
    <xmlCellPr id="1" xr6:uid="{00000000-0010-0000-3919-000001000000}" uniqueName="Tax_Opinion">
      <xmlPr mapId="1" xpath="/FinancialUpdate8609/FinancialUpdate8609_DevelopmentBudget/FinancialUpdate8609_Dev_Budget_Building14/FinancialUpdate8609_Dev_Budget_Building14_Acquisition_Basis/Tax_Opinion" xmlDataType="string"/>
    </xmlCellPr>
  </singleXmlCell>
  <singleXmlCell id="3235" xr6:uid="{714E4794-C2EE-47E0-88D5-C382D93B7BA2}" r="BK52" connectionId="1">
    <xmlCellPr id="1" xr6:uid="{00000000-0010-0000-3B19-000001000000}" uniqueName="Accounting_Cost_Certification">
      <xmlPr mapId="1" xpath="/FinancialUpdate8609/FinancialUpdate8609_DevelopmentBudget/FinancialUpdate8609_Dev_Budget_Building14/FinancialUpdate8609_Dev_Budget_Building14_Acquisition_Basis/Accounting_Cost_Certification" xmlDataType="string"/>
    </xmlCellPr>
  </singleXmlCell>
  <singleXmlCell id="3236" xr6:uid="{AF61F09E-223F-4186-9FC1-075A91458E3A}" r="BK53" connectionId="1">
    <xmlCellPr id="1" xr6:uid="{00000000-0010-0000-3D19-000001000000}" uniqueName="Partnership_Management_Fee">
      <xmlPr mapId="1" xpath="/FinancialUpdate8609/FinancialUpdate8609_DevelopmentBudget/FinancialUpdate8609_Dev_Budget_Building14/FinancialUpdate8609_Dev_Budget_Building14_Acquisition_Basis/Partnership_Management_Fee" xmlDataType="string"/>
    </xmlCellPr>
  </singleXmlCell>
  <singleXmlCell id="3237" xr6:uid="{BBD0759B-7F7A-4511-9CB8-9C299BEFBEB1}" r="BK54" connectionId="1">
    <xmlCellPr id="1" xr6:uid="{00000000-0010-0000-3F19-000001000000}" uniqueName="Partnership_Publication">
      <xmlPr mapId="1" xpath="/FinancialUpdate8609/FinancialUpdate8609_DevelopmentBudget/FinancialUpdate8609_Dev_Budget_Building14/FinancialUpdate8609_Dev_Budget_Building14_Acquisition_Basis/Partnership_Publication" xmlDataType="string"/>
    </xmlCellPr>
  </singleXmlCell>
  <singleXmlCell id="3238" xr6:uid="{A38A364C-9146-49F4-914F-7E882B11352C}" r="BK55" connectionId="1">
    <xmlCellPr id="1" xr6:uid="{00000000-0010-0000-4119-000001000000}" uniqueName="Bridge_Loan_Fees_and_Interest">
      <xmlPr mapId="1" xpath="/FinancialUpdate8609/FinancialUpdate8609_DevelopmentBudget/FinancialUpdate8609_Dev_Budget_Building14/FinancialUpdate8609_Dev_Budget_Building14_Acquisition_Basis/Bridge_Loan_Fees_and_Interest" xmlDataType="string"/>
    </xmlCellPr>
  </singleXmlCell>
  <singleXmlCell id="3239" xr6:uid="{DB8F1A79-49CB-47B3-B77A-8BC209AD4639}" r="BK56" connectionId="1">
    <xmlCellPr id="1" xr6:uid="{00000000-0010-0000-4319-000001000000}" uniqueName="Partnership_Organization_Legal">
      <xmlPr mapId="1" xpath="/FinancialUpdate8609/FinancialUpdate8609_DevelopmentBudget/FinancialUpdate8609_Dev_Budget_Building14/FinancialUpdate8609_Dev_Budget_Building14_Acquisition_Basis/Partnership_Organization_Legal" xmlDataType="string"/>
    </xmlCellPr>
  </singleXmlCell>
  <singleXmlCell id="3240" xr6:uid="{350867DC-1A39-4666-93C2-C46066DCC9E5}" r="BK57" connectionId="1">
    <xmlCellPr id="1" xr6:uid="{00000000-0010-0000-4519-000001000000}" uniqueName="Syndication_Expense_Other_Description1">
      <xmlPr mapId="1" xpath="/FinancialUpdate8609/FinancialUpdate8609_DevelopmentBudget/FinancialUpdate8609_Dev_Budget_Building14/FinancialUpdate8609_Dev_Budget_Building14_Acquisition_Basis/Syndication_Expense_Other_Description1" xmlDataType="string"/>
    </xmlCellPr>
  </singleXmlCell>
  <singleXmlCell id="3241" xr6:uid="{922F9504-2EA5-49C3-9AC1-5EAADD26EBF7}" r="BK60" connectionId="1">
    <xmlCellPr id="1" xr6:uid="{00000000-0010-0000-4719-000001000000}" uniqueName="Operating_Reserve">
      <xmlPr mapId="1" xpath="/FinancialUpdate8609/FinancialUpdate8609_DevelopmentBudget/FinancialUpdate8609_Dev_Budget_Building14/FinancialUpdate8609_Dev_Budget_Building14_Acquisition_Basis/Operating_Reserve" xmlDataType="string"/>
    </xmlCellPr>
  </singleXmlCell>
  <singleXmlCell id="3242" xr6:uid="{938E1D84-9CA3-4F6A-AB23-6FBBCB63EB31}" r="BK61" connectionId="1">
    <xmlCellPr id="1" xr6:uid="{00000000-0010-0000-4919-000001000000}" uniqueName="Social_Service_Reserves">
      <xmlPr mapId="1" xpath="/FinancialUpdate8609/FinancialUpdate8609_DevelopmentBudget/FinancialUpdate8609_Dev_Budget_Building14/FinancialUpdate8609_Dev_Budget_Building14_Acquisition_Basis/Social_Service_Reserves" xmlDataType="string"/>
    </xmlCellPr>
  </singleXmlCell>
  <singleXmlCell id="3243" xr6:uid="{76F21B92-89EF-44D7-9204-DB4BE50C1928}" r="BK62" connectionId="1">
    <xmlCellPr id="1" xr6:uid="{00000000-0010-0000-4B19-000001000000}" uniqueName="Reserve_Other_Description1">
      <xmlPr mapId="1" xpath="/FinancialUpdate8609/FinancialUpdate8609_DevelopmentBudget/FinancialUpdate8609_Dev_Budget_Building14/FinancialUpdate8609_Dev_Budget_Building14_Acquisition_Basis/Reserve_Other_Description1" xmlDataType="string"/>
    </xmlCellPr>
  </singleXmlCell>
  <singleXmlCell id="3244" xr6:uid="{36D83579-E194-464F-AE49-43623A4FB208}" r="BM1" connectionId="1">
    <xmlCellPr id="1" xr6:uid="{00000000-0010-0000-4D19-000001000000}" uniqueName="ApplicationNumber">
      <xmlPr mapId="1" xpath="/FinancialUpdate8609/FinancialUpdate8609_DevelopmentBudget/FinancialUpdate8609_Dev_Budget_Building14/FinancialUpdate8609_Dev_Budget_Building14_Rehab_Basis/ApplicationNumber" xmlDataType="string"/>
    </xmlCellPr>
  </singleXmlCell>
  <singleXmlCell id="3245" xr6:uid="{81726135-9C3D-4CDA-B8C6-FEF98030A2F8}" r="BM2" connectionId="1">
    <xmlCellPr id="1" xr6:uid="{00000000-0010-0000-4F19-000001000000}" uniqueName="BIN">
      <xmlPr mapId="1" xpath="/FinancialUpdate8609/FinancialUpdate8609_DevelopmentBudget/FinancialUpdate8609_Dev_Budget_Building14/FinancialUpdate8609_Dev_Budget_Building14_Rehab_Basis/BIN" xmlDataType="string"/>
    </xmlCellPr>
  </singleXmlCell>
  <singleXmlCell id="3246" xr6:uid="{98318277-F142-452F-8726-E4577CDC5B29}" r="BL7" connectionId="1">
    <xmlCellPr id="1" xr6:uid="{00000000-0010-0000-5119-000001000000}" uniqueName="Land_Acquisition">
      <xmlPr mapId="1" xpath="/FinancialUpdate8609/FinancialUpdate8609_DevelopmentBudget/FinancialUpdate8609_Dev_Budget_Building14/FinancialUpdate8609_Dev_Budget_Building14_Rehab_Basis/Land_Acquisition" xmlDataType="string"/>
    </xmlCellPr>
  </singleXmlCell>
  <singleXmlCell id="3247" xr6:uid="{33BE99B9-1E8C-4F5C-9CD2-9DF4EDB669AD}" r="BL8" connectionId="1">
    <xmlCellPr id="1" xr6:uid="{00000000-0010-0000-5319-000001000000}" uniqueName="Building_Acquisition">
      <xmlPr mapId="1" xpath="/FinancialUpdate8609/FinancialUpdate8609_DevelopmentBudget/FinancialUpdate8609_Dev_Budget_Building14/FinancialUpdate8609_Dev_Budget_Building14_Rehab_Basis/Building_Acquisition" xmlDataType="string"/>
    </xmlCellPr>
  </singleXmlCell>
  <singleXmlCell id="3248" xr6:uid="{42A002B7-E838-4195-808A-1EF0B1F0244E}" r="BL9" connectionId="1">
    <xmlCellPr id="1" xr6:uid="{00000000-0010-0000-5519-000001000000}" uniqueName="Contractor_Price">
      <xmlPr mapId="1" xpath="/FinancialUpdate8609/FinancialUpdate8609_DevelopmentBudget/FinancialUpdate8609_Dev_Budget_Building14/FinancialUpdate8609_Dev_Budget_Building14_Rehab_Basis/Contractor_Price" xmlDataType="string"/>
    </xmlCellPr>
  </singleXmlCell>
  <singleXmlCell id="3249" xr6:uid="{03AB89C4-383B-45F4-A32B-364BDAA0C96E}" r="BL10" connectionId="1">
    <xmlCellPr id="1" xr6:uid="{00000000-0010-0000-5719-000001000000}" uniqueName="Furnishings">
      <xmlPr mapId="1" xpath="/FinancialUpdate8609/FinancialUpdate8609_DevelopmentBudget/FinancialUpdate8609_Dev_Budget_Building14/FinancialUpdate8609_Dev_Budget_Building14_Rehab_Basis/Furnishings" xmlDataType="string"/>
    </xmlCellPr>
  </singleXmlCell>
  <singleXmlCell id="3250" xr6:uid="{7DE1ACCC-8B74-4FC7-AE90-1DEA07AEE2F6}" r="BL11" connectionId="1">
    <xmlCellPr id="1" xr6:uid="{00000000-0010-0000-5919-000001000000}" uniqueName="Hard_Cost_Other_Description1">
      <xmlPr mapId="1" xpath="/FinancialUpdate8609/FinancialUpdate8609_DevelopmentBudget/FinancialUpdate8609_Dev_Budget_Building14/FinancialUpdate8609_Dev_Budget_Building14_Rehab_Basis/Hard_Cost_Other_Description1" xmlDataType="string"/>
    </xmlCellPr>
  </singleXmlCell>
  <singleXmlCell id="3251" xr6:uid="{3227E46E-09F2-4AEE-9D89-BB73BB31742A}" r="BL14" connectionId="1">
    <xmlCellPr id="1" xr6:uid="{00000000-0010-0000-5B19-000001000000}" uniqueName="Architect">
      <xmlPr mapId="1" xpath="/FinancialUpdate8609/FinancialUpdate8609_DevelopmentBudget/FinancialUpdate8609_Dev_Budget_Building14/FinancialUpdate8609_Dev_Budget_Building14_Rehab_Basis/Architect" xmlDataType="string"/>
    </xmlCellPr>
  </singleXmlCell>
  <singleXmlCell id="3252" xr6:uid="{148214A1-774C-42CA-BF53-50CC2DAE9FAD}" r="BL15" connectionId="1">
    <xmlCellPr id="1" xr6:uid="{00000000-0010-0000-5D19-000001000000}" uniqueName="Owners_Legal">
      <xmlPr mapId="1" xpath="/FinancialUpdate8609/FinancialUpdate8609_DevelopmentBudget/FinancialUpdate8609_Dev_Budget_Building14/FinancialUpdate8609_Dev_Budget_Building14_Rehab_Basis/Owners_Legal" xmlDataType="string"/>
    </xmlCellPr>
  </singleXmlCell>
  <singleXmlCell id="3253" xr6:uid="{F73558A0-A1C3-4A6B-92AD-379A509704AF}" r="BL16" connectionId="1">
    <xmlCellPr id="1" xr6:uid="{00000000-0010-0000-5F19-000001000000}" uniqueName="Development_Consultant">
      <xmlPr mapId="1" xpath="/FinancialUpdate8609/FinancialUpdate8609_DevelopmentBudget/FinancialUpdate8609_Dev_Budget_Building14/FinancialUpdate8609_Dev_Budget_Building14_Rehab_Basis/Development_Consultant" xmlDataType="string"/>
    </xmlCellPr>
  </singleXmlCell>
  <singleXmlCell id="3254" xr6:uid="{6C68C779-E976-421D-8407-3CF9076C4EFE}" r="BL17" connectionId="1">
    <xmlCellPr id="1" xr6:uid="{00000000-0010-0000-6119-000001000000}" uniqueName="J51_421a_421b_Filing_Fees">
      <xmlPr mapId="1" xpath="/FinancialUpdate8609/FinancialUpdate8609_DevelopmentBudget/FinancialUpdate8609_Dev_Budget_Building14/FinancialUpdate8609_Dev_Budget_Building14_Rehab_Basis/J51_421a_421b_Filing_Fees" xmlDataType="string"/>
    </xmlCellPr>
  </singleXmlCell>
  <singleXmlCell id="3255" xr6:uid="{53463A76-3C20-498D-95DC-7A6C339E92BD}" r="BL18" connectionId="1">
    <xmlCellPr id="1" xr6:uid="{00000000-0010-0000-6319-000001000000}" uniqueName="Construction_Interest">
      <xmlPr mapId="1" xpath="/FinancialUpdate8609/FinancialUpdate8609_DevelopmentBudget/FinancialUpdate8609_Dev_Budget_Building14/FinancialUpdate8609_Dev_Budget_Building14_Rehab_Basis/Construction_Interest" xmlDataType="string"/>
    </xmlCellPr>
  </singleXmlCell>
  <singleXmlCell id="3256" xr6:uid="{0790DECB-D0F1-4440-8AE8-98984C6C9BED}" r="BL19" connectionId="1">
    <xmlCellPr id="1" xr6:uid="{00000000-0010-0000-6519-000001000000}" uniqueName="Real_Estate_Taxes">
      <xmlPr mapId="1" xpath="/FinancialUpdate8609/FinancialUpdate8609_DevelopmentBudget/FinancialUpdate8609_Dev_Budget_Building14/FinancialUpdate8609_Dev_Budget_Building14_Rehab_Basis/Real_Estate_Taxes" xmlDataType="string"/>
    </xmlCellPr>
  </singleXmlCell>
  <singleXmlCell id="3257" xr6:uid="{53CF3A47-11E6-4377-BCE3-65D3944B6406}" r="BL20" connectionId="1">
    <xmlCellPr id="1" xr6:uid="{00000000-0010-0000-6719-000001000000}" uniqueName="Water_Sewer">
      <xmlPr mapId="1" xpath="/FinancialUpdate8609/FinancialUpdate8609_DevelopmentBudget/FinancialUpdate8609_Dev_Budget_Building14/FinancialUpdate8609_Dev_Budget_Building14_Rehab_Basis/Water_Sewer" xmlDataType="string"/>
    </xmlCellPr>
  </singleXmlCell>
  <singleXmlCell id="3259" xr6:uid="{ED66FD4F-FE24-4DD4-B3DF-489502BD899E}" r="BL21" connectionId="1">
    <xmlCellPr id="1" xr6:uid="{00000000-0010-0000-6919-000001000000}" uniqueName="Title_Insurance">
      <xmlPr mapId="1" xpath="/FinancialUpdate8609/FinancialUpdate8609_DevelopmentBudget/FinancialUpdate8609_Dev_Budget_Building14/FinancialUpdate8609_Dev_Budget_Building14_Rehab_Basis/Title_Insurance" xmlDataType="string"/>
    </xmlCellPr>
  </singleXmlCell>
  <singleXmlCell id="3260" xr6:uid="{6A1545B2-BEBC-4715-A52A-3662E54DD7DD}" r="BL22" connectionId="1">
    <xmlCellPr id="1" xr6:uid="{00000000-0010-0000-6B19-000001000000}" uniqueName="Constr_Insurance">
      <xmlPr mapId="1" xpath="/FinancialUpdate8609/FinancialUpdate8609_DevelopmentBudget/FinancialUpdate8609_Dev_Budget_Building14/FinancialUpdate8609_Dev_Budget_Building14_Rehab_Basis/Constr_Insurance" xmlDataType="string"/>
    </xmlCellPr>
  </singleXmlCell>
  <singleXmlCell id="3261" xr6:uid="{0AAC8927-DB4E-4145-A432-E79944B6F5D1}" r="BL23" connectionId="1">
    <xmlCellPr id="1" xr6:uid="{00000000-0010-0000-6D19-000001000000}" uniqueName="License_Agreement_Insurance">
      <xmlPr mapId="1" xpath="/FinancialUpdate8609/FinancialUpdate8609_DevelopmentBudget/FinancialUpdate8609_Dev_Budget_Building14/FinancialUpdate8609_Dev_Budget_Building14_Rehab_Basis/License_Agreement_Insurance" xmlDataType="string"/>
    </xmlCellPr>
  </singleXmlCell>
  <singleXmlCell id="3262" xr6:uid="{AECFB2A8-7D55-47EF-B33B-D12192DAE7A4}" r="BL24" connectionId="1">
    <xmlCellPr id="1" xr6:uid="{00000000-0010-0000-6F19-000001000000}" uniqueName="Leasing_Marketing_Expense">
      <xmlPr mapId="1" xpath="/FinancialUpdate8609/FinancialUpdate8609_DevelopmentBudget/FinancialUpdate8609_Dev_Budget_Building14/FinancialUpdate8609_Dev_Budget_Building14_Rehab_Basis/Leasing_Marketing_Expense" xmlDataType="string"/>
    </xmlCellPr>
  </singleXmlCell>
  <singleXmlCell id="3263" xr6:uid="{7E055D5D-1160-4ED9-AEA4-5230C8EA25D8}" r="BL25" connectionId="1">
    <xmlCellPr id="1" xr6:uid="{00000000-0010-0000-7119-000001000000}" uniqueName="Lease_Up_Period_Expense">
      <xmlPr mapId="1" xpath="/FinancialUpdate8609/FinancialUpdate8609_DevelopmentBudget/FinancialUpdate8609_Dev_Budget_Building14/FinancialUpdate8609_Dev_Budget_Building14_Rehab_Basis/Lease_Up_Period_Expense" xmlDataType="string"/>
    </xmlCellPr>
  </singleXmlCell>
  <singleXmlCell id="3264" xr6:uid="{7D7327A7-893B-4611-931D-2187BF8DE8F4}" r="BL26" connectionId="1">
    <xmlCellPr id="1" xr6:uid="{00000000-0010-0000-7319-000001000000}" uniqueName="Working_Capital">
      <xmlPr mapId="1" xpath="/FinancialUpdate8609/FinancialUpdate8609_DevelopmentBudget/FinancialUpdate8609_Dev_Budget_Building14/FinancialUpdate8609_Dev_Budget_Building14_Rehab_Basis/Working_Capital" xmlDataType="string"/>
    </xmlCellPr>
  </singleXmlCell>
  <singleXmlCell id="3265" xr6:uid="{BA2B79E5-774C-42B5-A8C5-584F77136F69}" r="BL27" connectionId="1">
    <xmlCellPr id="1" xr6:uid="{00000000-0010-0000-7519-000001000000}" uniqueName="Survey_Environmental_Reports">
      <xmlPr mapId="1" xpath="/FinancialUpdate8609/FinancialUpdate8609_DevelopmentBudget/FinancialUpdate8609_Dev_Budget_Building14/FinancialUpdate8609_Dev_Budget_Building14_Rehab_Basis/Survey_Environmental_Reports" xmlDataType="string"/>
    </xmlCellPr>
  </singleXmlCell>
  <singleXmlCell id="3266" xr6:uid="{5F9C0489-C020-489F-A045-198337AFC915}" r="BL28" connectionId="1">
    <xmlCellPr id="1" xr6:uid="{00000000-0010-0000-7719-000001000000}" uniqueName="Loan_Commitment_Fees">
      <xmlPr mapId="1" xpath="/FinancialUpdate8609/FinancialUpdate8609_DevelopmentBudget/FinancialUpdate8609_Dev_Budget_Building14/FinancialUpdate8609_Dev_Budget_Building14_Rehab_Basis/Loan_Commitment_Fees" xmlDataType="string"/>
    </xmlCellPr>
  </singleXmlCell>
  <singleXmlCell id="3267" xr6:uid="{58819139-7256-43D1-9482-1ED367E83D03}" r="BL29" connectionId="1">
    <xmlCellPr id="1" xr6:uid="{00000000-0010-0000-7919-000001000000}" uniqueName="Relocation">
      <xmlPr mapId="1" xpath="/FinancialUpdate8609/FinancialUpdate8609_DevelopmentBudget/FinancialUpdate8609_Dev_Budget_Building14/FinancialUpdate8609_Dev_Budget_Building14_Rehab_Basis/Relocation" xmlDataType="string"/>
    </xmlCellPr>
  </singleXmlCell>
  <singleXmlCell id="3268" xr6:uid="{CCAF657A-6F7F-48C8-AE1C-4DE83952D647}" r="BL30" connectionId="1">
    <xmlCellPr id="1" xr6:uid="{00000000-0010-0000-7B19-000001000000}" uniqueName="NPHDFC_Administration_Fee">
      <xmlPr mapId="1" xpath="/FinancialUpdate8609/FinancialUpdate8609_DevelopmentBudget/FinancialUpdate8609_Dev_Budget_Building14/FinancialUpdate8609_Dev_Budget_Building14_Rehab_Basis/NPHDFC_Administration_Fee" xmlDataType="string"/>
    </xmlCellPr>
  </singleXmlCell>
  <singleXmlCell id="3269" xr6:uid="{6B438D95-4B20-4990-A9F0-7116273DCF66}" r="BL31" connectionId="1">
    <xmlCellPr id="1" xr6:uid="{00000000-0010-0000-7D19-000001000000}" uniqueName="Project_Supervision">
      <xmlPr mapId="1" xpath="/FinancialUpdate8609/FinancialUpdate8609_DevelopmentBudget/FinancialUpdate8609_Dev_Budget_Building14/FinancialUpdate8609_Dev_Budget_Building14_Rehab_Basis/Project_Supervision" xmlDataType="string"/>
    </xmlCellPr>
  </singleXmlCell>
  <singleXmlCell id="3270" xr6:uid="{33AD317B-8CEC-468D-83A9-781869CBCBA9}" r="BL32" connectionId="1">
    <xmlCellPr id="1" xr6:uid="{00000000-0010-0000-7F19-000001000000}" uniqueName="Tax_Credit_Allocation_Fee">
      <xmlPr mapId="1" xpath="/FinancialUpdate8609/FinancialUpdate8609_DevelopmentBudget/FinancialUpdate8609_Dev_Budget_Building14/FinancialUpdate8609_Dev_Budget_Building14_Rehab_Basis/Tax_Credit_Allocation_Fee" xmlDataType="string"/>
    </xmlCellPr>
  </singleXmlCell>
  <singleXmlCell id="3271" xr6:uid="{30FD6B32-19B8-4B0D-A11E-FC45A0F834CF}" r="BL33" connectionId="1">
    <xmlCellPr id="1" xr6:uid="{00000000-0010-0000-8119-000001000000}" uniqueName="Bond_Fees_Cost_of_Issuance_Fee">
      <xmlPr mapId="1" xpath="/FinancialUpdate8609/FinancialUpdate8609_DevelopmentBudget/FinancialUpdate8609_Dev_Budget_Building14/FinancialUpdate8609_Dev_Budget_Building14_Rehab_Basis/Bond_Fees_Cost_of_Issuance_Fee" xmlDataType="string"/>
    </xmlCellPr>
  </singleXmlCell>
  <singleXmlCell id="3272" xr6:uid="{3816B373-0EB2-4A5D-B967-0D9CF518AE66}" r="BL34" connectionId="1">
    <xmlCellPr id="1" xr6:uid="{00000000-0010-0000-8319-000001000000}" uniqueName="Letter_of_Credit_Fee">
      <xmlPr mapId="1" xpath="/FinancialUpdate8609/FinancialUpdate8609_DevelopmentBudget/FinancialUpdate8609_Dev_Budget_Building14/FinancialUpdate8609_Dev_Budget_Building14_Rehab_Basis/Letter_of_Credit_Fee" xmlDataType="string"/>
    </xmlCellPr>
  </singleXmlCell>
  <singleXmlCell id="3273" xr6:uid="{48292676-3069-418B-BF3D-C1DA62DABD55}" r="BL35" connectionId="1">
    <xmlCellPr id="1" xr6:uid="{00000000-0010-0000-8519-000001000000}" uniqueName="Interest_Rate_Cap">
      <xmlPr mapId="1" xpath="/FinancialUpdate8609/FinancialUpdate8609_DevelopmentBudget/FinancialUpdate8609_Dev_Budget_Building14/FinancialUpdate8609_Dev_Budget_Building14_Rehab_Basis/Interest_Rate_Cap" xmlDataType="string"/>
    </xmlCellPr>
  </singleXmlCell>
  <singleXmlCell id="3274" xr6:uid="{7FB4109C-9AAB-4B48-9E37-DFE342DC90F2}" r="BL36" connectionId="1">
    <xmlCellPr id="1" xr6:uid="{00000000-0010-0000-8719-000001000000}" uniqueName="Bank_Engineering_Fee">
      <xmlPr mapId="1" xpath="/FinancialUpdate8609/FinancialUpdate8609_DevelopmentBudget/FinancialUpdate8609_Dev_Budget_Building14/FinancialUpdate8609_Dev_Budget_Building14_Rehab_Basis/Bank_Engineering_Fee" xmlDataType="string"/>
    </xmlCellPr>
  </singleXmlCell>
  <singleXmlCell id="3275" xr6:uid="{06B4EEEA-EEE6-4BA4-94B8-1E9193BFDDE6}" r="BL37" connectionId="1">
    <xmlCellPr id="1" xr6:uid="{00000000-0010-0000-8919-000001000000}" uniqueName="NYS_Transfer_Tax">
      <xmlPr mapId="1" xpath="/FinancialUpdate8609/FinancialUpdate8609_DevelopmentBudget/FinancialUpdate8609_Dev_Budget_Building14/FinancialUpdate8609_Dev_Budget_Building14_Rehab_Basis/NYS_Transfer_Tax" xmlDataType="string"/>
    </xmlCellPr>
  </singleXmlCell>
  <singleXmlCell id="3276" xr6:uid="{C5134BB5-DD0B-45B9-95BA-2E063FBAFF49}" r="BL38" connectionId="1">
    <xmlCellPr id="1" xr6:uid="{00000000-0010-0000-8B19-000001000000}" uniqueName="Soft_Cost_Other_Description1">
      <xmlPr mapId="1" xpath="/FinancialUpdate8609/FinancialUpdate8609_DevelopmentBudget/FinancialUpdate8609_Dev_Budget_Building14/FinancialUpdate8609_Dev_Budget_Building14_Rehab_Basis/Soft_Cost_Other_Description1" xmlDataType="string"/>
    </xmlCellPr>
  </singleXmlCell>
  <singleXmlCell id="3277" xr6:uid="{D9CDAB4E-B171-44A4-A1D9-6B9CD4196B32}" r="BL39" connectionId="1">
    <xmlCellPr id="1" xr6:uid="{00000000-0010-0000-8D19-000001000000}" uniqueName="Soft_Cost_Other_Description2">
      <xmlPr mapId="1" xpath="/FinancialUpdate8609/FinancialUpdate8609_DevelopmentBudget/FinancialUpdate8609_Dev_Budget_Building14/FinancialUpdate8609_Dev_Budget_Building14_Rehab_Basis/Soft_Cost_Other_Description2" xmlDataType="string"/>
    </xmlCellPr>
  </singleXmlCell>
  <singleXmlCell id="3278" xr6:uid="{6FD6FB60-0288-41EB-A688-5B1E725C0599}" r="BL40" connectionId="1">
    <xmlCellPr id="1" xr6:uid="{00000000-0010-0000-8F19-000001000000}" uniqueName="Soft_Cost_Other_Description3">
      <xmlPr mapId="1" xpath="/FinancialUpdate8609/FinancialUpdate8609_DevelopmentBudget/FinancialUpdate8609_Dev_Budget_Building14/FinancialUpdate8609_Dev_Budget_Building14_Rehab_Basis/Soft_Cost_Other_Description3" xmlDataType="string"/>
    </xmlCellPr>
  </singleXmlCell>
  <singleXmlCell id="3279" xr6:uid="{72AE59AA-C14D-48A7-A7B8-6AC153D30CFD}" r="BL41" connectionId="1">
    <xmlCellPr id="1" xr6:uid="{00000000-0010-0000-9119-000001000000}" uniqueName="Soft_Cost_Other_Description4">
      <xmlPr mapId="1" xpath="/FinancialUpdate8609/FinancialUpdate8609_DevelopmentBudget/FinancialUpdate8609_Dev_Budget_Building14/FinancialUpdate8609_Dev_Budget_Building14_Rehab_Basis/Soft_Cost_Other_Description4" xmlDataType="string"/>
    </xmlCellPr>
  </singleXmlCell>
  <singleXmlCell id="3280" xr6:uid="{DC634FEC-1BD8-4F41-9493-1457011AF061}" r="BL44" connectionId="1">
    <xmlCellPr id="1" xr6:uid="{00000000-0010-0000-9319-000001000000}" uniqueName="Developer_Financing_or_Equity">
      <xmlPr mapId="1" xpath="/FinancialUpdate8609/FinancialUpdate8609_DevelopmentBudget/FinancialUpdate8609_Dev_Budget_Building14/FinancialUpdate8609_Dev_Budget_Building14_Rehab_Basis/Developer_Financing_or_Equity" xmlDataType="string"/>
    </xmlCellPr>
  </singleXmlCell>
  <singleXmlCell id="3281" xr6:uid="{12629830-4CDC-4FDB-879C-EC1A247CF148}" r="BL45" connectionId="1">
    <xmlCellPr id="1" xr6:uid="{00000000-0010-0000-9519-000001000000}" uniqueName="Deferred_Developer_Fee">
      <xmlPr mapId="1" xpath="/FinancialUpdate8609/FinancialUpdate8609_DevelopmentBudget/FinancialUpdate8609_Dev_Budget_Building14/FinancialUpdate8609_Dev_Budget_Building14_Rehab_Basis/Deferred_Developer_Fee" xmlDataType="string"/>
    </xmlCellPr>
  </singleXmlCell>
  <singleXmlCell id="3282" xr6:uid="{5C80A24A-4404-4190-AC72-69511410891A}" r="BL48" connectionId="1">
    <xmlCellPr id="1" xr6:uid="{00000000-0010-0000-9719-000001000000}" uniqueName="Syndicator_Fee_and_Overhead">
      <xmlPr mapId="1" xpath="/FinancialUpdate8609/FinancialUpdate8609_DevelopmentBudget/FinancialUpdate8609_Dev_Budget_Building14/FinancialUpdate8609_Dev_Budget_Building14_Rehab_Basis/Syndicator_Fee_and_Overhead" xmlDataType="string"/>
    </xmlCellPr>
  </singleXmlCell>
  <singleXmlCell id="3283" xr6:uid="{E747EB19-8368-4EA4-B556-74C7C1F5C5B0}" r="BL49" connectionId="1">
    <xmlCellPr id="1" xr6:uid="{00000000-0010-0000-9919-000001000000}" uniqueName="LP_Upper_Tier_Reserves">
      <xmlPr mapId="1" xpath="/FinancialUpdate8609/FinancialUpdate8609_DevelopmentBudget/FinancialUpdate8609_Dev_Budget_Building14/FinancialUpdate8609_Dev_Budget_Building14_Rehab_Basis/LP_Upper_Tier_Reserves" xmlDataType="string"/>
    </xmlCellPr>
  </singleXmlCell>
  <singleXmlCell id="3284" xr6:uid="{A4343EAA-8414-41CE-85EB-53A29871032C}" r="BL50" connectionId="1">
    <xmlCellPr id="1" xr6:uid="{00000000-0010-0000-9B19-000001000000}" uniqueName="Tax_Credit_Consultant">
      <xmlPr mapId="1" xpath="/FinancialUpdate8609/FinancialUpdate8609_DevelopmentBudget/FinancialUpdate8609_Dev_Budget_Building14/FinancialUpdate8609_Dev_Budget_Building14_Rehab_Basis/Tax_Credit_Consultant" xmlDataType="string"/>
    </xmlCellPr>
  </singleXmlCell>
  <singleXmlCell id="3285" xr6:uid="{3D2A81FB-F840-4C43-BCD8-D0A9DCA316A6}" r="BL51" connectionId="1">
    <xmlCellPr id="1" xr6:uid="{00000000-0010-0000-9D19-000001000000}" uniqueName="Tax_Opinion">
      <xmlPr mapId="1" xpath="/FinancialUpdate8609/FinancialUpdate8609_DevelopmentBudget/FinancialUpdate8609_Dev_Budget_Building14/FinancialUpdate8609_Dev_Budget_Building14_Rehab_Basis/Tax_Opinion" xmlDataType="string"/>
    </xmlCellPr>
  </singleXmlCell>
  <singleXmlCell id="3286" xr6:uid="{75A6A9B3-B01F-467D-8376-41FD8C2BDEDC}" r="BL52" connectionId="1">
    <xmlCellPr id="1" xr6:uid="{00000000-0010-0000-9F19-000001000000}" uniqueName="Accounting_Cost_Certification">
      <xmlPr mapId="1" xpath="/FinancialUpdate8609/FinancialUpdate8609_DevelopmentBudget/FinancialUpdate8609_Dev_Budget_Building14/FinancialUpdate8609_Dev_Budget_Building14_Rehab_Basis/Accounting_Cost_Certification" xmlDataType="string"/>
    </xmlCellPr>
  </singleXmlCell>
  <singleXmlCell id="3287" xr6:uid="{23E3F14F-692F-4815-B493-D63F7A68FF9A}" r="BL53" connectionId="1">
    <xmlCellPr id="1" xr6:uid="{00000000-0010-0000-A119-000001000000}" uniqueName="Partnership_Management_Fee">
      <xmlPr mapId="1" xpath="/FinancialUpdate8609/FinancialUpdate8609_DevelopmentBudget/FinancialUpdate8609_Dev_Budget_Building14/FinancialUpdate8609_Dev_Budget_Building14_Rehab_Basis/Partnership_Management_Fee" xmlDataType="string"/>
    </xmlCellPr>
  </singleXmlCell>
  <singleXmlCell id="3288" xr6:uid="{0AE3F31E-88C5-493B-B8CC-6D9528C4F7A9}" r="BL54" connectionId="1">
    <xmlCellPr id="1" xr6:uid="{00000000-0010-0000-A319-000001000000}" uniqueName="Partnership_Publication">
      <xmlPr mapId="1" xpath="/FinancialUpdate8609/FinancialUpdate8609_DevelopmentBudget/FinancialUpdate8609_Dev_Budget_Building14/FinancialUpdate8609_Dev_Budget_Building14_Rehab_Basis/Partnership_Publication" xmlDataType="string"/>
    </xmlCellPr>
  </singleXmlCell>
  <singleXmlCell id="3289" xr6:uid="{C50D7692-FDDF-4D58-B9C7-A6AB7FD45C97}" r="BL55" connectionId="1">
    <xmlCellPr id="1" xr6:uid="{00000000-0010-0000-A519-000001000000}" uniqueName="Bridge_Loan_Fees_and_Interest">
      <xmlPr mapId="1" xpath="/FinancialUpdate8609/FinancialUpdate8609_DevelopmentBudget/FinancialUpdate8609_Dev_Budget_Building14/FinancialUpdate8609_Dev_Budget_Building14_Rehab_Basis/Bridge_Loan_Fees_and_Interest" xmlDataType="string"/>
    </xmlCellPr>
  </singleXmlCell>
  <singleXmlCell id="3290" xr6:uid="{A1063B6A-89AF-4260-9291-EA545F197F4F}" r="BL56" connectionId="1">
    <xmlCellPr id="1" xr6:uid="{00000000-0010-0000-A719-000001000000}" uniqueName="Partnership_Organization_Legal">
      <xmlPr mapId="1" xpath="/FinancialUpdate8609/FinancialUpdate8609_DevelopmentBudget/FinancialUpdate8609_Dev_Budget_Building14/FinancialUpdate8609_Dev_Budget_Building14_Rehab_Basis/Partnership_Organization_Legal" xmlDataType="string"/>
    </xmlCellPr>
  </singleXmlCell>
  <singleXmlCell id="3291" xr6:uid="{D53E94EC-81D7-4A9F-B9A7-104E3A30ADEB}" r="BL57" connectionId="1">
    <xmlCellPr id="1" xr6:uid="{00000000-0010-0000-A919-000001000000}" uniqueName="Syndication_Expense_Other_Description1">
      <xmlPr mapId="1" xpath="/FinancialUpdate8609/FinancialUpdate8609_DevelopmentBudget/FinancialUpdate8609_Dev_Budget_Building14/FinancialUpdate8609_Dev_Budget_Building14_Rehab_Basis/Syndication_Expense_Other_Description1" xmlDataType="string"/>
    </xmlCellPr>
  </singleXmlCell>
  <singleXmlCell id="3292" xr6:uid="{6BFCD255-2002-4A75-8F28-B99DD8A8DC1A}" r="BL60" connectionId="1">
    <xmlCellPr id="1" xr6:uid="{00000000-0010-0000-AB19-000001000000}" uniqueName="Operating_Reserve">
      <xmlPr mapId="1" xpath="/FinancialUpdate8609/FinancialUpdate8609_DevelopmentBudget/FinancialUpdate8609_Dev_Budget_Building14/FinancialUpdate8609_Dev_Budget_Building14_Rehab_Basis/Operating_Reserve" xmlDataType="string"/>
    </xmlCellPr>
  </singleXmlCell>
  <singleXmlCell id="3293" xr6:uid="{E0C929D1-7A6B-4AA3-9679-505F213C93BF}" r="BL61" connectionId="1">
    <xmlCellPr id="1" xr6:uid="{00000000-0010-0000-AD19-000001000000}" uniqueName="Social_Service_Reserves">
      <xmlPr mapId="1" xpath="/FinancialUpdate8609/FinancialUpdate8609_DevelopmentBudget/FinancialUpdate8609_Dev_Budget_Building14/FinancialUpdate8609_Dev_Budget_Building14_Rehab_Basis/Social_Service_Reserves" xmlDataType="string"/>
    </xmlCellPr>
  </singleXmlCell>
  <singleXmlCell id="3294" xr6:uid="{6C0FB5A5-F6C2-460E-B9F7-34FF6C39F508}" r="BL62" connectionId="1">
    <xmlCellPr id="1" xr6:uid="{00000000-0010-0000-AF19-000001000000}" uniqueName="Reserve_Other_Description1">
      <xmlPr mapId="1" xpath="/FinancialUpdate8609/FinancialUpdate8609_DevelopmentBudget/FinancialUpdate8609_Dev_Budget_Building14/FinancialUpdate8609_Dev_Budget_Building14_Rehab_Basis/Reserve_Other_Description1" xmlDataType="string"/>
    </xmlCellPr>
  </singleXmlCell>
  <singleXmlCell id="3295" xr6:uid="{1CF5E0BC-0431-4F70-9431-C5584BD0327E}" r="BO1" connectionId="1">
    <xmlCellPr id="1" xr6:uid="{00000000-0010-0000-B119-000001000000}" uniqueName="ApplicationNumber">
      <xmlPr mapId="1" xpath="/FinancialUpdate8609/FinancialUpdate8609_DevelopmentBudget/FinancialUpdate8609_Dev_Budget_Building15/FinancialUpdate8609_Dev_Budget_Building15_Total_Costs/ApplicationNumber" xmlDataType="string"/>
    </xmlCellPr>
  </singleXmlCell>
  <singleXmlCell id="3296" xr6:uid="{0BFFEAF7-EE1E-46F1-A64A-BA3E2505F1E8}" r="BO2" connectionId="1">
    <xmlCellPr id="1" xr6:uid="{00000000-0010-0000-B319-000001000000}" uniqueName="BIN">
      <xmlPr mapId="1" xpath="/FinancialUpdate8609/FinancialUpdate8609_DevelopmentBudget/FinancialUpdate8609_Dev_Budget_Building15/FinancialUpdate8609_Dev_Budget_Building15_Total_Costs/BIN" xmlDataType="string"/>
    </xmlCellPr>
  </singleXmlCell>
  <singleXmlCell id="3297" xr6:uid="{3E39CF9F-8972-40D8-98DC-70A2B320D64D}" r="BN7" connectionId="1">
    <xmlCellPr id="1" xr6:uid="{00000000-0010-0000-B519-000001000000}" uniqueName="Land_Acquisition">
      <xmlPr mapId="1" xpath="/FinancialUpdate8609/FinancialUpdate8609_DevelopmentBudget/FinancialUpdate8609_Dev_Budget_Building15/FinancialUpdate8609_Dev_Budget_Building15_Total_Costs/Land_Acquisition" xmlDataType="string"/>
    </xmlCellPr>
  </singleXmlCell>
  <singleXmlCell id="3298" xr6:uid="{3667F8FD-5A72-4CCE-A643-3AA19BC097CD}" r="BN8" connectionId="1">
    <xmlCellPr id="1" xr6:uid="{00000000-0010-0000-B719-000001000000}" uniqueName="Building_Acquisition">
      <xmlPr mapId="1" xpath="/FinancialUpdate8609/FinancialUpdate8609_DevelopmentBudget/FinancialUpdate8609_Dev_Budget_Building15/FinancialUpdate8609_Dev_Budget_Building15_Total_Costs/Building_Acquisition" xmlDataType="string"/>
    </xmlCellPr>
  </singleXmlCell>
  <singleXmlCell id="3299" xr6:uid="{915D2C30-869D-4BE0-B864-427C5B7F905B}" r="BN9" connectionId="1">
    <xmlCellPr id="1" xr6:uid="{00000000-0010-0000-B919-000001000000}" uniqueName="Contractor_Price">
      <xmlPr mapId="1" xpath="/FinancialUpdate8609/FinancialUpdate8609_DevelopmentBudget/FinancialUpdate8609_Dev_Budget_Building15/FinancialUpdate8609_Dev_Budget_Building15_Total_Costs/Contractor_Price" xmlDataType="string"/>
    </xmlCellPr>
  </singleXmlCell>
  <singleXmlCell id="3300" xr6:uid="{6EDCE1BC-AA8F-4068-9D5D-E93A76E61A75}" r="BN10" connectionId="1">
    <xmlCellPr id="1" xr6:uid="{00000000-0010-0000-BB19-000001000000}" uniqueName="Furnishings">
      <xmlPr mapId="1" xpath="/FinancialUpdate8609/FinancialUpdate8609_DevelopmentBudget/FinancialUpdate8609_Dev_Budget_Building15/FinancialUpdate8609_Dev_Budget_Building15_Total_Costs/Furnishings" xmlDataType="string"/>
    </xmlCellPr>
  </singleXmlCell>
  <singleXmlCell id="3301" xr6:uid="{B36B818B-1C2D-4D6B-B0F2-5A6132D11E4A}" r="BN11" connectionId="1">
    <xmlCellPr id="1" xr6:uid="{00000000-0010-0000-BD19-000001000000}" uniqueName="Hard_Cost_Other_Description1">
      <xmlPr mapId="1" xpath="/FinancialUpdate8609/FinancialUpdate8609_DevelopmentBudget/FinancialUpdate8609_Dev_Budget_Building15/FinancialUpdate8609_Dev_Budget_Building15_Total_Costs/Hard_Cost_Other_Description1" xmlDataType="string"/>
    </xmlCellPr>
  </singleXmlCell>
  <singleXmlCell id="3302" xr6:uid="{FC7832D0-44E1-42D7-8CB9-951E18BEFA4B}" r="BN14" connectionId="1">
    <xmlCellPr id="1" xr6:uid="{00000000-0010-0000-BF19-000001000000}" uniqueName="Architect">
      <xmlPr mapId="1" xpath="/FinancialUpdate8609/FinancialUpdate8609_DevelopmentBudget/FinancialUpdate8609_Dev_Budget_Building15/FinancialUpdate8609_Dev_Budget_Building15_Total_Costs/Architect" xmlDataType="string"/>
    </xmlCellPr>
  </singleXmlCell>
  <singleXmlCell id="3303" xr6:uid="{FB60BE24-6F95-4F80-98E6-FB076BFF1DB3}" r="BN15" connectionId="1">
    <xmlCellPr id="1" xr6:uid="{00000000-0010-0000-C119-000001000000}" uniqueName="Owners_Legal">
      <xmlPr mapId="1" xpath="/FinancialUpdate8609/FinancialUpdate8609_DevelopmentBudget/FinancialUpdate8609_Dev_Budget_Building15/FinancialUpdate8609_Dev_Budget_Building15_Total_Costs/Owners_Legal" xmlDataType="string"/>
    </xmlCellPr>
  </singleXmlCell>
  <singleXmlCell id="3304" xr6:uid="{F5391E81-10D2-4EEA-BFE0-ED78BF9F7704}" r="BN16" connectionId="1">
    <xmlCellPr id="1" xr6:uid="{00000000-0010-0000-C319-000001000000}" uniqueName="Development_Consultant">
      <xmlPr mapId="1" xpath="/FinancialUpdate8609/FinancialUpdate8609_DevelopmentBudget/FinancialUpdate8609_Dev_Budget_Building15/FinancialUpdate8609_Dev_Budget_Building15_Total_Costs/Development_Consultant" xmlDataType="string"/>
    </xmlCellPr>
  </singleXmlCell>
  <singleXmlCell id="3305" xr6:uid="{1010ADCF-1C47-46B0-928A-FF24DA79A48B}" r="BN17" connectionId="1">
    <xmlCellPr id="1" xr6:uid="{00000000-0010-0000-C519-000001000000}" uniqueName="J51_421a_421b_Filing_Fees">
      <xmlPr mapId="1" xpath="/FinancialUpdate8609/FinancialUpdate8609_DevelopmentBudget/FinancialUpdate8609_Dev_Budget_Building15/FinancialUpdate8609_Dev_Budget_Building15_Total_Costs/J51_421a_421b_Filing_Fees" xmlDataType="string"/>
    </xmlCellPr>
  </singleXmlCell>
  <singleXmlCell id="3306" xr6:uid="{FC35F7AF-579D-4E69-8653-3C90A76B1C29}" r="BN18" connectionId="1">
    <xmlCellPr id="1" xr6:uid="{00000000-0010-0000-C719-000001000000}" uniqueName="Construction_Interest">
      <xmlPr mapId="1" xpath="/FinancialUpdate8609/FinancialUpdate8609_DevelopmentBudget/FinancialUpdate8609_Dev_Budget_Building15/FinancialUpdate8609_Dev_Budget_Building15_Total_Costs/Construction_Interest" xmlDataType="string"/>
    </xmlCellPr>
  </singleXmlCell>
  <singleXmlCell id="3307" xr6:uid="{B277EE91-0A17-439E-8473-7B7EB1871AD8}" r="BN19" connectionId="1">
    <xmlCellPr id="1" xr6:uid="{00000000-0010-0000-C919-000001000000}" uniqueName="Real_Estate_Taxes">
      <xmlPr mapId="1" xpath="/FinancialUpdate8609/FinancialUpdate8609_DevelopmentBudget/FinancialUpdate8609_Dev_Budget_Building15/FinancialUpdate8609_Dev_Budget_Building15_Total_Costs/Real_Estate_Taxes" xmlDataType="string"/>
    </xmlCellPr>
  </singleXmlCell>
  <singleXmlCell id="3308" xr6:uid="{3007493C-01D6-4328-9CF1-CD59423956D9}" r="BN20" connectionId="1">
    <xmlCellPr id="1" xr6:uid="{00000000-0010-0000-CB19-000001000000}" uniqueName="Water_Sewer">
      <xmlPr mapId="1" xpath="/FinancialUpdate8609/FinancialUpdate8609_DevelopmentBudget/FinancialUpdate8609_Dev_Budget_Building15/FinancialUpdate8609_Dev_Budget_Building15_Total_Costs/Water_Sewer" xmlDataType="string"/>
    </xmlCellPr>
  </singleXmlCell>
  <singleXmlCell id="3309" xr6:uid="{B89947A3-68E0-49A3-B615-F4EDC1F166F9}" r="BN21" connectionId="1">
    <xmlCellPr id="1" xr6:uid="{00000000-0010-0000-CD19-000001000000}" uniqueName="Title_Insurance">
      <xmlPr mapId="1" xpath="/FinancialUpdate8609/FinancialUpdate8609_DevelopmentBudget/FinancialUpdate8609_Dev_Budget_Building15/FinancialUpdate8609_Dev_Budget_Building15_Total_Costs/Title_Insurance" xmlDataType="string"/>
    </xmlCellPr>
  </singleXmlCell>
  <singleXmlCell id="3310" xr6:uid="{D412FE61-FC7B-4D18-A90F-BDD5958091AF}" r="BN22" connectionId="1">
    <xmlCellPr id="1" xr6:uid="{00000000-0010-0000-CF19-000001000000}" uniqueName="Constr_Insurance">
      <xmlPr mapId="1" xpath="/FinancialUpdate8609/FinancialUpdate8609_DevelopmentBudget/FinancialUpdate8609_Dev_Budget_Building15/FinancialUpdate8609_Dev_Budget_Building15_Total_Costs/Constr_Insurance" xmlDataType="string"/>
    </xmlCellPr>
  </singleXmlCell>
  <singleXmlCell id="3311" xr6:uid="{60F5CABB-A2A3-49E1-97EA-885D5C25D884}" r="BN23" connectionId="1">
    <xmlCellPr id="1" xr6:uid="{00000000-0010-0000-D119-000001000000}" uniqueName="License_Agreement_Insurance">
      <xmlPr mapId="1" xpath="/FinancialUpdate8609/FinancialUpdate8609_DevelopmentBudget/FinancialUpdate8609_Dev_Budget_Building15/FinancialUpdate8609_Dev_Budget_Building15_Total_Costs/License_Agreement_Insurance" xmlDataType="string"/>
    </xmlCellPr>
  </singleXmlCell>
  <singleXmlCell id="3312" xr6:uid="{74F9DA3B-FF96-4A27-81AE-CF214B745358}" r="BN24" connectionId="1">
    <xmlCellPr id="1" xr6:uid="{00000000-0010-0000-D319-000001000000}" uniqueName="Leasing_Marketing_Expense">
      <xmlPr mapId="1" xpath="/FinancialUpdate8609/FinancialUpdate8609_DevelopmentBudget/FinancialUpdate8609_Dev_Budget_Building15/FinancialUpdate8609_Dev_Budget_Building15_Total_Costs/Leasing_Marketing_Expense" xmlDataType="string"/>
    </xmlCellPr>
  </singleXmlCell>
  <singleXmlCell id="3313" xr6:uid="{8F168F05-C656-43F6-9944-1C239885E24F}" r="BN25" connectionId="1">
    <xmlCellPr id="1" xr6:uid="{00000000-0010-0000-D519-000001000000}" uniqueName="Lease_Up_Period_Expense">
      <xmlPr mapId="1" xpath="/FinancialUpdate8609/FinancialUpdate8609_DevelopmentBudget/FinancialUpdate8609_Dev_Budget_Building15/FinancialUpdate8609_Dev_Budget_Building15_Total_Costs/Lease_Up_Period_Expense" xmlDataType="string"/>
    </xmlCellPr>
  </singleXmlCell>
  <singleXmlCell id="3314" xr6:uid="{32E958DA-00A8-44C5-8A76-69F035EB9D4E}" r="BN26" connectionId="1">
    <xmlCellPr id="1" xr6:uid="{00000000-0010-0000-D719-000001000000}" uniqueName="Working_Capital">
      <xmlPr mapId="1" xpath="/FinancialUpdate8609/FinancialUpdate8609_DevelopmentBudget/FinancialUpdate8609_Dev_Budget_Building15/FinancialUpdate8609_Dev_Budget_Building15_Total_Costs/Working_Capital" xmlDataType="string"/>
    </xmlCellPr>
  </singleXmlCell>
  <singleXmlCell id="3315" xr6:uid="{401F63BC-607A-487F-91FB-660CD63D620B}" r="BN27" connectionId="1">
    <xmlCellPr id="1" xr6:uid="{00000000-0010-0000-D919-000001000000}" uniqueName="Survey_Environmental_Reports">
      <xmlPr mapId="1" xpath="/FinancialUpdate8609/FinancialUpdate8609_DevelopmentBudget/FinancialUpdate8609_Dev_Budget_Building15/FinancialUpdate8609_Dev_Budget_Building15_Total_Costs/Survey_Environmental_Reports" xmlDataType="string"/>
    </xmlCellPr>
  </singleXmlCell>
  <singleXmlCell id="3316" xr6:uid="{0164C9D5-3B41-46DC-A24F-9EBA755ACE08}" r="BN28" connectionId="1">
    <xmlCellPr id="1" xr6:uid="{00000000-0010-0000-DB19-000001000000}" uniqueName="Loan_Commitment_Fees">
      <xmlPr mapId="1" xpath="/FinancialUpdate8609/FinancialUpdate8609_DevelopmentBudget/FinancialUpdate8609_Dev_Budget_Building15/FinancialUpdate8609_Dev_Budget_Building15_Total_Costs/Loan_Commitment_Fees" xmlDataType="string"/>
    </xmlCellPr>
  </singleXmlCell>
  <singleXmlCell id="3317" xr6:uid="{41DC6CA2-FE1D-40BE-89AD-F4197655AE3B}" r="BN29" connectionId="1">
    <xmlCellPr id="1" xr6:uid="{00000000-0010-0000-DD19-000001000000}" uniqueName="Relocation">
      <xmlPr mapId="1" xpath="/FinancialUpdate8609/FinancialUpdate8609_DevelopmentBudget/FinancialUpdate8609_Dev_Budget_Building15/FinancialUpdate8609_Dev_Budget_Building15_Total_Costs/Relocation" xmlDataType="string"/>
    </xmlCellPr>
  </singleXmlCell>
  <singleXmlCell id="3318" xr6:uid="{737F5E74-46CB-40F1-8BEB-DAA582EBB8C2}" r="BN30" connectionId="1">
    <xmlCellPr id="1" xr6:uid="{00000000-0010-0000-DF19-000001000000}" uniqueName="NPHDFC_Administration_Fee">
      <xmlPr mapId="1" xpath="/FinancialUpdate8609/FinancialUpdate8609_DevelopmentBudget/FinancialUpdate8609_Dev_Budget_Building15/FinancialUpdate8609_Dev_Budget_Building15_Total_Costs/NPHDFC_Administration_Fee" xmlDataType="string"/>
    </xmlCellPr>
  </singleXmlCell>
  <singleXmlCell id="3319" xr6:uid="{81918EC2-66FD-43C7-9CAD-4CF887BC4E68}" r="BN31" connectionId="1">
    <xmlCellPr id="1" xr6:uid="{00000000-0010-0000-E119-000001000000}" uniqueName="Project_Supervision">
      <xmlPr mapId="1" xpath="/FinancialUpdate8609/FinancialUpdate8609_DevelopmentBudget/FinancialUpdate8609_Dev_Budget_Building15/FinancialUpdate8609_Dev_Budget_Building15_Total_Costs/Project_Supervision" xmlDataType="string"/>
    </xmlCellPr>
  </singleXmlCell>
  <singleXmlCell id="3320" xr6:uid="{DA347993-243C-41B0-B339-2EF6D940033A}" r="BN32" connectionId="1">
    <xmlCellPr id="1" xr6:uid="{00000000-0010-0000-E319-000001000000}" uniqueName="Tax_Credit_Allocation_Fee">
      <xmlPr mapId="1" xpath="/FinancialUpdate8609/FinancialUpdate8609_DevelopmentBudget/FinancialUpdate8609_Dev_Budget_Building15/FinancialUpdate8609_Dev_Budget_Building15_Total_Costs/Tax_Credit_Allocation_Fee" xmlDataType="string"/>
    </xmlCellPr>
  </singleXmlCell>
  <singleXmlCell id="3321" xr6:uid="{7FF6BE49-8723-45C8-8016-69A5E7DADECC}" r="BN33" connectionId="1">
    <xmlCellPr id="1" xr6:uid="{00000000-0010-0000-E519-000001000000}" uniqueName="Bond_Fees_Cost_of_Issuance_Fee">
      <xmlPr mapId="1" xpath="/FinancialUpdate8609/FinancialUpdate8609_DevelopmentBudget/FinancialUpdate8609_Dev_Budget_Building15/FinancialUpdate8609_Dev_Budget_Building15_Total_Costs/Bond_Fees_Cost_of_Issuance_Fee" xmlDataType="string"/>
    </xmlCellPr>
  </singleXmlCell>
  <singleXmlCell id="3322" xr6:uid="{539745C4-6319-4149-80B2-FC663B3F4E5C}" r="BN34" connectionId="1">
    <xmlCellPr id="1" xr6:uid="{00000000-0010-0000-E719-000001000000}" uniqueName="Letter_of_Credit_Fee">
      <xmlPr mapId="1" xpath="/FinancialUpdate8609/FinancialUpdate8609_DevelopmentBudget/FinancialUpdate8609_Dev_Budget_Building15/FinancialUpdate8609_Dev_Budget_Building15_Total_Costs/Letter_of_Credit_Fee" xmlDataType="string"/>
    </xmlCellPr>
  </singleXmlCell>
  <singleXmlCell id="3323" xr6:uid="{CE5FB9A5-910B-464C-A977-207F6A6EA3F3}" r="BN35" connectionId="1">
    <xmlCellPr id="1" xr6:uid="{00000000-0010-0000-E919-000001000000}" uniqueName="Interest_Rate_Cap">
      <xmlPr mapId="1" xpath="/FinancialUpdate8609/FinancialUpdate8609_DevelopmentBudget/FinancialUpdate8609_Dev_Budget_Building15/FinancialUpdate8609_Dev_Budget_Building15_Total_Costs/Interest_Rate_Cap" xmlDataType="string"/>
    </xmlCellPr>
  </singleXmlCell>
  <singleXmlCell id="3324" xr6:uid="{DBA30583-394E-4E58-96E5-2D47FF1AB6CD}" r="BN36" connectionId="1">
    <xmlCellPr id="1" xr6:uid="{00000000-0010-0000-EB19-000001000000}" uniqueName="Bank_Engineering_Fee">
      <xmlPr mapId="1" xpath="/FinancialUpdate8609/FinancialUpdate8609_DevelopmentBudget/FinancialUpdate8609_Dev_Budget_Building15/FinancialUpdate8609_Dev_Budget_Building15_Total_Costs/Bank_Engineering_Fee" xmlDataType="string"/>
    </xmlCellPr>
  </singleXmlCell>
  <singleXmlCell id="3325" xr6:uid="{D4C9428E-BCA0-4308-9094-E0A133B30005}" r="BN37" connectionId="1">
    <xmlCellPr id="1" xr6:uid="{00000000-0010-0000-ED19-000001000000}" uniqueName="NYS_Transfer_Tax">
      <xmlPr mapId="1" xpath="/FinancialUpdate8609/FinancialUpdate8609_DevelopmentBudget/FinancialUpdate8609_Dev_Budget_Building15/FinancialUpdate8609_Dev_Budget_Building15_Total_Costs/NYS_Transfer_Tax" xmlDataType="string"/>
    </xmlCellPr>
  </singleXmlCell>
  <singleXmlCell id="3326" xr6:uid="{C8F221F4-6DB2-4F04-9772-723EF404C822}" r="BN38" connectionId="1">
    <xmlCellPr id="1" xr6:uid="{00000000-0010-0000-EF19-000001000000}" uniqueName="Soft_Cost_Other_Description1">
      <xmlPr mapId="1" xpath="/FinancialUpdate8609/FinancialUpdate8609_DevelopmentBudget/FinancialUpdate8609_Dev_Budget_Building15/FinancialUpdate8609_Dev_Budget_Building15_Total_Costs/Soft_Cost_Other_Description1" xmlDataType="string"/>
    </xmlCellPr>
  </singleXmlCell>
  <singleXmlCell id="3327" xr6:uid="{220A836E-86EB-47B3-80D8-56DF572D4F5C}" r="BN39" connectionId="1">
    <xmlCellPr id="1" xr6:uid="{00000000-0010-0000-F119-000001000000}" uniqueName="Soft_Cost_Other_Description2">
      <xmlPr mapId="1" xpath="/FinancialUpdate8609/FinancialUpdate8609_DevelopmentBudget/FinancialUpdate8609_Dev_Budget_Building15/FinancialUpdate8609_Dev_Budget_Building15_Total_Costs/Soft_Cost_Other_Description2" xmlDataType="string"/>
    </xmlCellPr>
  </singleXmlCell>
  <singleXmlCell id="3328" xr6:uid="{E50CDAD8-D3FF-4F3F-8991-479D899A30E1}" r="BN40" connectionId="1">
    <xmlCellPr id="1" xr6:uid="{00000000-0010-0000-F319-000001000000}" uniqueName="Soft_Cost_Other_Description3">
      <xmlPr mapId="1" xpath="/FinancialUpdate8609/FinancialUpdate8609_DevelopmentBudget/FinancialUpdate8609_Dev_Budget_Building15/FinancialUpdate8609_Dev_Budget_Building15_Total_Costs/Soft_Cost_Other_Description3" xmlDataType="string"/>
    </xmlCellPr>
  </singleXmlCell>
  <singleXmlCell id="3329" xr6:uid="{185D966A-F657-4DB6-B28B-C4DF98262B8A}" r="BN41" connectionId="1">
    <xmlCellPr id="1" xr6:uid="{00000000-0010-0000-F519-000001000000}" uniqueName="Soft_Cost_Other_Description4">
      <xmlPr mapId="1" xpath="/FinancialUpdate8609/FinancialUpdate8609_DevelopmentBudget/FinancialUpdate8609_Dev_Budget_Building15/FinancialUpdate8609_Dev_Budget_Building15_Total_Costs/Soft_Cost_Other_Description4" xmlDataType="string"/>
    </xmlCellPr>
  </singleXmlCell>
  <singleXmlCell id="3330" xr6:uid="{A562B6AB-E157-4D54-9E6A-35B6F237FAC9}" r="BN44" connectionId="1">
    <xmlCellPr id="1" xr6:uid="{00000000-0010-0000-F719-000001000000}" uniqueName="Developer_Financing_or_Equity">
      <xmlPr mapId="1" xpath="/FinancialUpdate8609/FinancialUpdate8609_DevelopmentBudget/FinancialUpdate8609_Dev_Budget_Building15/FinancialUpdate8609_Dev_Budget_Building15_Total_Costs/Developer_Financing_or_Equity" xmlDataType="string"/>
    </xmlCellPr>
  </singleXmlCell>
  <singleXmlCell id="3331" xr6:uid="{B0E249D6-8388-4FB6-AF22-C7EC7DB3444A}" r="BN45" connectionId="1">
    <xmlCellPr id="1" xr6:uid="{00000000-0010-0000-F919-000001000000}" uniqueName="Deferred_Developer_Fee">
      <xmlPr mapId="1" xpath="/FinancialUpdate8609/FinancialUpdate8609_DevelopmentBudget/FinancialUpdate8609_Dev_Budget_Building15/FinancialUpdate8609_Dev_Budget_Building15_Total_Costs/Deferred_Developer_Fee" xmlDataType="string"/>
    </xmlCellPr>
  </singleXmlCell>
  <singleXmlCell id="3332" xr6:uid="{4126E8AC-A1E9-4593-8529-1B9A578C2123}" r="BN48" connectionId="1">
    <xmlCellPr id="1" xr6:uid="{00000000-0010-0000-FB19-000001000000}" uniqueName="Syndicator_Fee_and_Overhead">
      <xmlPr mapId="1" xpath="/FinancialUpdate8609/FinancialUpdate8609_DevelopmentBudget/FinancialUpdate8609_Dev_Budget_Building15/FinancialUpdate8609_Dev_Budget_Building15_Total_Costs/Syndicator_Fee_and_Overhead" xmlDataType="string"/>
    </xmlCellPr>
  </singleXmlCell>
  <singleXmlCell id="3333" xr6:uid="{578414C7-143D-41E9-B527-FA1A0A3BD51D}" r="BN49" connectionId="1">
    <xmlCellPr id="1" xr6:uid="{00000000-0010-0000-FD19-000001000000}" uniqueName="LP_Upper_Tier_Reserves">
      <xmlPr mapId="1" xpath="/FinancialUpdate8609/FinancialUpdate8609_DevelopmentBudget/FinancialUpdate8609_Dev_Budget_Building15/FinancialUpdate8609_Dev_Budget_Building15_Total_Costs/LP_Upper_Tier_Reserves" xmlDataType="string"/>
    </xmlCellPr>
  </singleXmlCell>
  <singleXmlCell id="3334" xr6:uid="{29B7130E-54F4-4642-B336-64C379E5ABA8}" r="BN50" connectionId="1">
    <xmlCellPr id="1" xr6:uid="{00000000-0010-0000-FF19-000001000000}" uniqueName="Tax_Credit_Consultant">
      <xmlPr mapId="1" xpath="/FinancialUpdate8609/FinancialUpdate8609_DevelopmentBudget/FinancialUpdate8609_Dev_Budget_Building15/FinancialUpdate8609_Dev_Budget_Building15_Total_Costs/Tax_Credit_Consultant" xmlDataType="string"/>
    </xmlCellPr>
  </singleXmlCell>
  <singleXmlCell id="3335" xr6:uid="{ECE314BD-1EF9-4FC1-8083-1EF3F0139A44}" r="BN51" connectionId="1">
    <xmlCellPr id="1" xr6:uid="{00000000-0010-0000-011A-000001000000}" uniqueName="Tax_Opinion">
      <xmlPr mapId="1" xpath="/FinancialUpdate8609/FinancialUpdate8609_DevelopmentBudget/FinancialUpdate8609_Dev_Budget_Building15/FinancialUpdate8609_Dev_Budget_Building15_Total_Costs/Tax_Opinion" xmlDataType="string"/>
    </xmlCellPr>
  </singleXmlCell>
  <singleXmlCell id="3336" xr6:uid="{2880FBDB-7FCD-4BD2-B07F-52E5F89F484B}" r="BN52" connectionId="1">
    <xmlCellPr id="1" xr6:uid="{00000000-0010-0000-031A-000001000000}" uniqueName="Accounting_Cost_Certification">
      <xmlPr mapId="1" xpath="/FinancialUpdate8609/FinancialUpdate8609_DevelopmentBudget/FinancialUpdate8609_Dev_Budget_Building15/FinancialUpdate8609_Dev_Budget_Building15_Total_Costs/Accounting_Cost_Certification" xmlDataType="string"/>
    </xmlCellPr>
  </singleXmlCell>
  <singleXmlCell id="3337" xr6:uid="{2057B41F-8112-46D6-9875-08A97356488B}" r="BN53" connectionId="1">
    <xmlCellPr id="1" xr6:uid="{00000000-0010-0000-051A-000001000000}" uniqueName="Partnership_Management_Fee">
      <xmlPr mapId="1" xpath="/FinancialUpdate8609/FinancialUpdate8609_DevelopmentBudget/FinancialUpdate8609_Dev_Budget_Building15/FinancialUpdate8609_Dev_Budget_Building15_Total_Costs/Partnership_Management_Fee" xmlDataType="string"/>
    </xmlCellPr>
  </singleXmlCell>
  <singleXmlCell id="3338" xr6:uid="{DEF83D1F-FB8E-425A-A173-52C557C8BACE}" r="BN54" connectionId="1">
    <xmlCellPr id="1" xr6:uid="{00000000-0010-0000-071A-000001000000}" uniqueName="Partnership_Publication">
      <xmlPr mapId="1" xpath="/FinancialUpdate8609/FinancialUpdate8609_DevelopmentBudget/FinancialUpdate8609_Dev_Budget_Building15/FinancialUpdate8609_Dev_Budget_Building15_Total_Costs/Partnership_Publication" xmlDataType="string"/>
    </xmlCellPr>
  </singleXmlCell>
  <singleXmlCell id="3339" xr6:uid="{A091C009-6181-4D3D-AEFB-3A7F35301AAB}" r="BN55" connectionId="1">
    <xmlCellPr id="1" xr6:uid="{00000000-0010-0000-091A-000001000000}" uniqueName="Bridge_Loan_Fees_and_Interest">
      <xmlPr mapId="1" xpath="/FinancialUpdate8609/FinancialUpdate8609_DevelopmentBudget/FinancialUpdate8609_Dev_Budget_Building15/FinancialUpdate8609_Dev_Budget_Building15_Total_Costs/Bridge_Loan_Fees_and_Interest" xmlDataType="string"/>
    </xmlCellPr>
  </singleXmlCell>
  <singleXmlCell id="3340" xr6:uid="{2DB33711-049A-4754-A0B3-0CC25EE2D66C}" r="BN56" connectionId="1">
    <xmlCellPr id="1" xr6:uid="{00000000-0010-0000-0B1A-000001000000}" uniqueName="Partnership_Organization_Legal">
      <xmlPr mapId="1" xpath="/FinancialUpdate8609/FinancialUpdate8609_DevelopmentBudget/FinancialUpdate8609_Dev_Budget_Building15/FinancialUpdate8609_Dev_Budget_Building15_Total_Costs/Partnership_Organization_Legal" xmlDataType="string"/>
    </xmlCellPr>
  </singleXmlCell>
  <singleXmlCell id="3341" xr6:uid="{920F446C-CD0D-481A-85BF-1E330F355F31}" r="BN57" connectionId="1">
    <xmlCellPr id="1" xr6:uid="{00000000-0010-0000-0D1A-000001000000}" uniqueName="Syndication_Expense_Other_Description1">
      <xmlPr mapId="1" xpath="/FinancialUpdate8609/FinancialUpdate8609_DevelopmentBudget/FinancialUpdate8609_Dev_Budget_Building15/FinancialUpdate8609_Dev_Budget_Building15_Total_Costs/Syndication_Expense_Other_Description1" xmlDataType="string"/>
    </xmlCellPr>
  </singleXmlCell>
  <singleXmlCell id="3342" xr6:uid="{B251E229-D9E9-43F0-9462-CB4F5D2C0209}" r="BN60" connectionId="1">
    <xmlCellPr id="1" xr6:uid="{00000000-0010-0000-0F1A-000001000000}" uniqueName="Operating_Reserve">
      <xmlPr mapId="1" xpath="/FinancialUpdate8609/FinancialUpdate8609_DevelopmentBudget/FinancialUpdate8609_Dev_Budget_Building15/FinancialUpdate8609_Dev_Budget_Building15_Total_Costs/Operating_Reserve" xmlDataType="string"/>
    </xmlCellPr>
  </singleXmlCell>
  <singleXmlCell id="3343" xr6:uid="{7071B085-BB24-49C6-A1C6-89FB7689204C}" r="BN61" connectionId="1">
    <xmlCellPr id="1" xr6:uid="{00000000-0010-0000-111A-000001000000}" uniqueName="Social_Service_Reserves">
      <xmlPr mapId="1" xpath="/FinancialUpdate8609/FinancialUpdate8609_DevelopmentBudget/FinancialUpdate8609_Dev_Budget_Building15/FinancialUpdate8609_Dev_Budget_Building15_Total_Costs/Social_Service_Reserves" xmlDataType="string"/>
    </xmlCellPr>
  </singleXmlCell>
  <singleXmlCell id="3344" xr6:uid="{1F0C1A5E-0809-41FB-9368-492459ABA4AF}" r="BN62" connectionId="1">
    <xmlCellPr id="1" xr6:uid="{00000000-0010-0000-131A-000001000000}" uniqueName="Reserve_Other_Description1">
      <xmlPr mapId="1" xpath="/FinancialUpdate8609/FinancialUpdate8609_DevelopmentBudget/FinancialUpdate8609_Dev_Budget_Building15/FinancialUpdate8609_Dev_Budget_Building15_Total_Costs/Reserve_Other_Description1" xmlDataType="string"/>
    </xmlCellPr>
  </singleXmlCell>
  <singleXmlCell id="3345" xr6:uid="{624009CA-E388-44C7-B25B-F6B5834C1327}" r="BP1" connectionId="1">
    <xmlCellPr id="1" xr6:uid="{00000000-0010-0000-151A-000001000000}" uniqueName="ApplicationNumber">
      <xmlPr mapId="1" xpath="/FinancialUpdate8609/FinancialUpdate8609_DevelopmentBudget/FinancialUpdate8609_Dev_Budget_Building15/FinancialUpdate8609_Dev_Budget_Building15_Acquisition_Basis/ApplicationNumber" xmlDataType="string"/>
    </xmlCellPr>
  </singleXmlCell>
  <singleXmlCell id="3346" xr6:uid="{62A089A3-78C0-42D8-963E-1239B9E57A1C}" r="BP2" connectionId="1">
    <xmlCellPr id="1" xr6:uid="{00000000-0010-0000-171A-000001000000}" uniqueName="BIN">
      <xmlPr mapId="1" xpath="/FinancialUpdate8609/FinancialUpdate8609_DevelopmentBudget/FinancialUpdate8609_Dev_Budget_Building15/FinancialUpdate8609_Dev_Budget_Building15_Acquisition_Basis/BIN" xmlDataType="string"/>
    </xmlCellPr>
  </singleXmlCell>
  <singleXmlCell id="3347" xr6:uid="{C2264E7F-FC83-4A77-9BEA-CFB2C913910D}" r="BO7" connectionId="1">
    <xmlCellPr id="1" xr6:uid="{00000000-0010-0000-191A-000001000000}" uniqueName="Land_Acquisition">
      <xmlPr mapId="1" xpath="/FinancialUpdate8609/FinancialUpdate8609_DevelopmentBudget/FinancialUpdate8609_Dev_Budget_Building15/FinancialUpdate8609_Dev_Budget_Building15_Acquisition_Basis/Land_Acquisition" xmlDataType="string"/>
    </xmlCellPr>
  </singleXmlCell>
  <singleXmlCell id="3348" xr6:uid="{088CCF62-4E21-4A27-9919-37D622D92700}" r="BO8" connectionId="1">
    <xmlCellPr id="1" xr6:uid="{00000000-0010-0000-1B1A-000001000000}" uniqueName="Building_Acquisition">
      <xmlPr mapId="1" xpath="/FinancialUpdate8609/FinancialUpdate8609_DevelopmentBudget/FinancialUpdate8609_Dev_Budget_Building15/FinancialUpdate8609_Dev_Budget_Building15_Acquisition_Basis/Building_Acquisition" xmlDataType="string"/>
    </xmlCellPr>
  </singleXmlCell>
  <singleXmlCell id="3349" xr6:uid="{B265795F-F1F1-4B8C-97B5-23ECAFB55F70}" r="BO9" connectionId="1">
    <xmlCellPr id="1" xr6:uid="{00000000-0010-0000-1D1A-000001000000}" uniqueName="Contractor_Price">
      <xmlPr mapId="1" xpath="/FinancialUpdate8609/FinancialUpdate8609_DevelopmentBudget/FinancialUpdate8609_Dev_Budget_Building15/FinancialUpdate8609_Dev_Budget_Building15_Acquisition_Basis/Contractor_Price" xmlDataType="string"/>
    </xmlCellPr>
  </singleXmlCell>
  <singleXmlCell id="3350" xr6:uid="{F02D9AC3-60B6-4E2F-8FD1-337C1FF995C1}" r="BO10" connectionId="1">
    <xmlCellPr id="1" xr6:uid="{00000000-0010-0000-1F1A-000001000000}" uniqueName="Furnishings">
      <xmlPr mapId="1" xpath="/FinancialUpdate8609/FinancialUpdate8609_DevelopmentBudget/FinancialUpdate8609_Dev_Budget_Building15/FinancialUpdate8609_Dev_Budget_Building15_Acquisition_Basis/Furnishings" xmlDataType="string"/>
    </xmlCellPr>
  </singleXmlCell>
  <singleXmlCell id="3351" xr6:uid="{4167A8FD-2B8A-49E0-B7C7-A39C6BC2DB8E}" r="BO11" connectionId="1">
    <xmlCellPr id="1" xr6:uid="{00000000-0010-0000-211A-000001000000}" uniqueName="Hard_Cost_Other_Description1">
      <xmlPr mapId="1" xpath="/FinancialUpdate8609/FinancialUpdate8609_DevelopmentBudget/FinancialUpdate8609_Dev_Budget_Building15/FinancialUpdate8609_Dev_Budget_Building15_Acquisition_Basis/Hard_Cost_Other_Description1" xmlDataType="string"/>
    </xmlCellPr>
  </singleXmlCell>
  <singleXmlCell id="3352" xr6:uid="{2559F6FB-8395-4815-A499-34CC361399AC}" r="BO14" connectionId="1">
    <xmlCellPr id="1" xr6:uid="{00000000-0010-0000-231A-000001000000}" uniqueName="Architect">
      <xmlPr mapId="1" xpath="/FinancialUpdate8609/FinancialUpdate8609_DevelopmentBudget/FinancialUpdate8609_Dev_Budget_Building15/FinancialUpdate8609_Dev_Budget_Building15_Acquisition_Basis/Architect" xmlDataType="string"/>
    </xmlCellPr>
  </singleXmlCell>
  <singleXmlCell id="3353" xr6:uid="{05E48860-DB60-4724-884F-F4A16C22E657}" r="BO15" connectionId="1">
    <xmlCellPr id="1" xr6:uid="{00000000-0010-0000-251A-000001000000}" uniqueName="Owners_Legal">
      <xmlPr mapId="1" xpath="/FinancialUpdate8609/FinancialUpdate8609_DevelopmentBudget/FinancialUpdate8609_Dev_Budget_Building15/FinancialUpdate8609_Dev_Budget_Building15_Acquisition_Basis/Owners_Legal" xmlDataType="string"/>
    </xmlCellPr>
  </singleXmlCell>
  <singleXmlCell id="3354" xr6:uid="{7E401B66-971D-45E5-BC4C-95D487D2C953}" r="BO16" connectionId="1">
    <xmlCellPr id="1" xr6:uid="{00000000-0010-0000-271A-000001000000}" uniqueName="Development_Consultant">
      <xmlPr mapId="1" xpath="/FinancialUpdate8609/FinancialUpdate8609_DevelopmentBudget/FinancialUpdate8609_Dev_Budget_Building15/FinancialUpdate8609_Dev_Budget_Building15_Acquisition_Basis/Development_Consultant" xmlDataType="string"/>
    </xmlCellPr>
  </singleXmlCell>
  <singleXmlCell id="3355" xr6:uid="{54728B53-5065-4F8A-B601-E29F8AC41231}" r="BO17" connectionId="1">
    <xmlCellPr id="1" xr6:uid="{00000000-0010-0000-291A-000001000000}" uniqueName="J51_421a_421b_Filing_Fees">
      <xmlPr mapId="1" xpath="/FinancialUpdate8609/FinancialUpdate8609_DevelopmentBudget/FinancialUpdate8609_Dev_Budget_Building15/FinancialUpdate8609_Dev_Budget_Building15_Acquisition_Basis/J51_421a_421b_Filing_Fees" xmlDataType="string"/>
    </xmlCellPr>
  </singleXmlCell>
  <singleXmlCell id="3356" xr6:uid="{FABD5E53-8FF4-4727-8185-07A7A98AA39B}" r="BO18" connectionId="1">
    <xmlCellPr id="1" xr6:uid="{00000000-0010-0000-2B1A-000001000000}" uniqueName="Construction_Interest">
      <xmlPr mapId="1" xpath="/FinancialUpdate8609/FinancialUpdate8609_DevelopmentBudget/FinancialUpdate8609_Dev_Budget_Building15/FinancialUpdate8609_Dev_Budget_Building15_Acquisition_Basis/Construction_Interest" xmlDataType="string"/>
    </xmlCellPr>
  </singleXmlCell>
  <singleXmlCell id="3357" xr6:uid="{035058C9-6801-4ACB-8E87-465A2791FD5E}" r="BO19" connectionId="1">
    <xmlCellPr id="1" xr6:uid="{00000000-0010-0000-2D1A-000001000000}" uniqueName="Real_Estate_Taxes">
      <xmlPr mapId="1" xpath="/FinancialUpdate8609/FinancialUpdate8609_DevelopmentBudget/FinancialUpdate8609_Dev_Budget_Building15/FinancialUpdate8609_Dev_Budget_Building15_Acquisition_Basis/Real_Estate_Taxes" xmlDataType="string"/>
    </xmlCellPr>
  </singleXmlCell>
  <singleXmlCell id="3358" xr6:uid="{B624E504-EE39-4045-B681-C69E3C75311C}" r="BO20" connectionId="1">
    <xmlCellPr id="1" xr6:uid="{00000000-0010-0000-2F1A-000001000000}" uniqueName="Water_Sewer">
      <xmlPr mapId="1" xpath="/FinancialUpdate8609/FinancialUpdate8609_DevelopmentBudget/FinancialUpdate8609_Dev_Budget_Building15/FinancialUpdate8609_Dev_Budget_Building15_Acquisition_Basis/Water_Sewer" xmlDataType="string"/>
    </xmlCellPr>
  </singleXmlCell>
  <singleXmlCell id="3359" xr6:uid="{300CD76A-1CBA-4007-B5CA-442377A9FB5B}" r="BO21" connectionId="1">
    <xmlCellPr id="1" xr6:uid="{00000000-0010-0000-311A-000001000000}" uniqueName="Title_Insurance">
      <xmlPr mapId="1" xpath="/FinancialUpdate8609/FinancialUpdate8609_DevelopmentBudget/FinancialUpdate8609_Dev_Budget_Building15/FinancialUpdate8609_Dev_Budget_Building15_Acquisition_Basis/Title_Insurance" xmlDataType="string"/>
    </xmlCellPr>
  </singleXmlCell>
  <singleXmlCell id="3360" xr6:uid="{402F9E1A-095E-4B74-A1AF-99E4F450A437}" r="BO22" connectionId="1">
    <xmlCellPr id="1" xr6:uid="{00000000-0010-0000-331A-000001000000}" uniqueName="Constr_Insurance">
      <xmlPr mapId="1" xpath="/FinancialUpdate8609/FinancialUpdate8609_DevelopmentBudget/FinancialUpdate8609_Dev_Budget_Building15/FinancialUpdate8609_Dev_Budget_Building15_Acquisition_Basis/Constr_Insurance" xmlDataType="string"/>
    </xmlCellPr>
  </singleXmlCell>
  <singleXmlCell id="3361" xr6:uid="{7DFA74CD-F513-46F7-B799-BB265F1EAD32}" r="BO23" connectionId="1">
    <xmlCellPr id="1" xr6:uid="{00000000-0010-0000-351A-000001000000}" uniqueName="License_Agreement_Insurance">
      <xmlPr mapId="1" xpath="/FinancialUpdate8609/FinancialUpdate8609_DevelopmentBudget/FinancialUpdate8609_Dev_Budget_Building15/FinancialUpdate8609_Dev_Budget_Building15_Acquisition_Basis/License_Agreement_Insurance" xmlDataType="string"/>
    </xmlCellPr>
  </singleXmlCell>
  <singleXmlCell id="3362" xr6:uid="{B1243F5F-3917-4C2E-80F2-B686EC182B81}" r="BO24" connectionId="1">
    <xmlCellPr id="1" xr6:uid="{00000000-0010-0000-371A-000001000000}" uniqueName="Leasing_Marketing_Expense">
      <xmlPr mapId="1" xpath="/FinancialUpdate8609/FinancialUpdate8609_DevelopmentBudget/FinancialUpdate8609_Dev_Budget_Building15/FinancialUpdate8609_Dev_Budget_Building15_Acquisition_Basis/Leasing_Marketing_Expense" xmlDataType="string"/>
    </xmlCellPr>
  </singleXmlCell>
  <singleXmlCell id="3363" xr6:uid="{6159106F-6AFD-43ED-834F-66CAE63F2AE5}" r="BO25" connectionId="1">
    <xmlCellPr id="1" xr6:uid="{00000000-0010-0000-391A-000001000000}" uniqueName="Lease_Up_Period_Expense">
      <xmlPr mapId="1" xpath="/FinancialUpdate8609/FinancialUpdate8609_DevelopmentBudget/FinancialUpdate8609_Dev_Budget_Building15/FinancialUpdate8609_Dev_Budget_Building15_Acquisition_Basis/Lease_Up_Period_Expense" xmlDataType="string"/>
    </xmlCellPr>
  </singleXmlCell>
  <singleXmlCell id="3364" xr6:uid="{230755BD-44EA-453E-AE03-5FB8B1128976}" r="BO26" connectionId="1">
    <xmlCellPr id="1" xr6:uid="{00000000-0010-0000-3B1A-000001000000}" uniqueName="Working_Capital">
      <xmlPr mapId="1" xpath="/FinancialUpdate8609/FinancialUpdate8609_DevelopmentBudget/FinancialUpdate8609_Dev_Budget_Building15/FinancialUpdate8609_Dev_Budget_Building15_Acquisition_Basis/Working_Capital" xmlDataType="string"/>
    </xmlCellPr>
  </singleXmlCell>
  <singleXmlCell id="3365" xr6:uid="{4B465B4C-8222-4737-973A-007C219C0A5A}" r="BO27" connectionId="1">
    <xmlCellPr id="1" xr6:uid="{00000000-0010-0000-3D1A-000001000000}" uniqueName="Survey_Environmental_Reports">
      <xmlPr mapId="1" xpath="/FinancialUpdate8609/FinancialUpdate8609_DevelopmentBudget/FinancialUpdate8609_Dev_Budget_Building15/FinancialUpdate8609_Dev_Budget_Building15_Acquisition_Basis/Survey_Environmental_Reports" xmlDataType="string"/>
    </xmlCellPr>
  </singleXmlCell>
  <singleXmlCell id="3366" xr6:uid="{04DB4AFE-1647-41C9-94DA-0C41403BC141}" r="BO28" connectionId="1">
    <xmlCellPr id="1" xr6:uid="{00000000-0010-0000-3F1A-000001000000}" uniqueName="Loan_Commitment_Fees">
      <xmlPr mapId="1" xpath="/FinancialUpdate8609/FinancialUpdate8609_DevelopmentBudget/FinancialUpdate8609_Dev_Budget_Building15/FinancialUpdate8609_Dev_Budget_Building15_Acquisition_Basis/Loan_Commitment_Fees" xmlDataType="string"/>
    </xmlCellPr>
  </singleXmlCell>
  <singleXmlCell id="3367" xr6:uid="{E14C23CD-C389-45BF-9C2D-BF1533ADC856}" r="BO29" connectionId="1">
    <xmlCellPr id="1" xr6:uid="{00000000-0010-0000-411A-000001000000}" uniqueName="Relocation">
      <xmlPr mapId="1" xpath="/FinancialUpdate8609/FinancialUpdate8609_DevelopmentBudget/FinancialUpdate8609_Dev_Budget_Building15/FinancialUpdate8609_Dev_Budget_Building15_Acquisition_Basis/Relocation" xmlDataType="string"/>
    </xmlCellPr>
  </singleXmlCell>
  <singleXmlCell id="3368" xr6:uid="{5C3920EF-5E24-4F60-A50A-37C1D2C0C81A}" r="BO30" connectionId="1">
    <xmlCellPr id="1" xr6:uid="{00000000-0010-0000-431A-000001000000}" uniqueName="NPHDFC_Administration_Fee">
      <xmlPr mapId="1" xpath="/FinancialUpdate8609/FinancialUpdate8609_DevelopmentBudget/FinancialUpdate8609_Dev_Budget_Building15/FinancialUpdate8609_Dev_Budget_Building15_Acquisition_Basis/NPHDFC_Administration_Fee" xmlDataType="string"/>
    </xmlCellPr>
  </singleXmlCell>
  <singleXmlCell id="3369" xr6:uid="{F6F0E692-0158-4E6A-9BD1-325217EE78AB}" r="BO31" connectionId="1">
    <xmlCellPr id="1" xr6:uid="{00000000-0010-0000-451A-000001000000}" uniqueName="Project_Supervision">
      <xmlPr mapId="1" xpath="/FinancialUpdate8609/FinancialUpdate8609_DevelopmentBudget/FinancialUpdate8609_Dev_Budget_Building15/FinancialUpdate8609_Dev_Budget_Building15_Acquisition_Basis/Project_Supervision" xmlDataType="string"/>
    </xmlCellPr>
  </singleXmlCell>
  <singleXmlCell id="3370" xr6:uid="{3014AE49-83FC-4290-BE24-300B0DC55451}" r="BO32" connectionId="1">
    <xmlCellPr id="1" xr6:uid="{00000000-0010-0000-471A-000001000000}" uniqueName="Tax_Credit_Allocation_Fee">
      <xmlPr mapId="1" xpath="/FinancialUpdate8609/FinancialUpdate8609_DevelopmentBudget/FinancialUpdate8609_Dev_Budget_Building15/FinancialUpdate8609_Dev_Budget_Building15_Acquisition_Basis/Tax_Credit_Allocation_Fee" xmlDataType="string"/>
    </xmlCellPr>
  </singleXmlCell>
  <singleXmlCell id="3371" xr6:uid="{4D6853B1-27B1-455F-9FC6-795CDB8F2723}" r="BO33" connectionId="1">
    <xmlCellPr id="1" xr6:uid="{00000000-0010-0000-491A-000001000000}" uniqueName="Bond_Fees_Cost_of_Issuance_Fee">
      <xmlPr mapId="1" xpath="/FinancialUpdate8609/FinancialUpdate8609_DevelopmentBudget/FinancialUpdate8609_Dev_Budget_Building15/FinancialUpdate8609_Dev_Budget_Building15_Acquisition_Basis/Bond_Fees_Cost_of_Issuance_Fee" xmlDataType="string"/>
    </xmlCellPr>
  </singleXmlCell>
  <singleXmlCell id="3372" xr6:uid="{BA56C00E-DB5C-4133-9C14-3BC704A2A128}" r="BO34" connectionId="1">
    <xmlCellPr id="1" xr6:uid="{00000000-0010-0000-4B1A-000001000000}" uniqueName="Letter_of_Credit_Fee">
      <xmlPr mapId="1" xpath="/FinancialUpdate8609/FinancialUpdate8609_DevelopmentBudget/FinancialUpdate8609_Dev_Budget_Building15/FinancialUpdate8609_Dev_Budget_Building15_Acquisition_Basis/Letter_of_Credit_Fee" xmlDataType="string"/>
    </xmlCellPr>
  </singleXmlCell>
  <singleXmlCell id="3373" xr6:uid="{31BB087E-A0C0-4965-9D2D-EBAC57BC624B}" r="BO35" connectionId="1">
    <xmlCellPr id="1" xr6:uid="{00000000-0010-0000-4D1A-000001000000}" uniqueName="Interest_Rate_Cap">
      <xmlPr mapId="1" xpath="/FinancialUpdate8609/FinancialUpdate8609_DevelopmentBudget/FinancialUpdate8609_Dev_Budget_Building15/FinancialUpdate8609_Dev_Budget_Building15_Acquisition_Basis/Interest_Rate_Cap" xmlDataType="string"/>
    </xmlCellPr>
  </singleXmlCell>
  <singleXmlCell id="3374" xr6:uid="{01630DC9-FADF-48D9-AFD7-B7C3CCCB2493}" r="BO36" connectionId="1">
    <xmlCellPr id="1" xr6:uid="{00000000-0010-0000-4F1A-000001000000}" uniqueName="Bank_Engineering_Fee">
      <xmlPr mapId="1" xpath="/FinancialUpdate8609/FinancialUpdate8609_DevelopmentBudget/FinancialUpdate8609_Dev_Budget_Building15/FinancialUpdate8609_Dev_Budget_Building15_Acquisition_Basis/Bank_Engineering_Fee" xmlDataType="string"/>
    </xmlCellPr>
  </singleXmlCell>
  <singleXmlCell id="3375" xr6:uid="{9FBC48C0-5CDA-4434-AB1D-26A451A1EF79}" r="BO37" connectionId="1">
    <xmlCellPr id="1" xr6:uid="{00000000-0010-0000-511A-000001000000}" uniqueName="NYS_Transfer_Tax">
      <xmlPr mapId="1" xpath="/FinancialUpdate8609/FinancialUpdate8609_DevelopmentBudget/FinancialUpdate8609_Dev_Budget_Building15/FinancialUpdate8609_Dev_Budget_Building15_Acquisition_Basis/NYS_Transfer_Tax" xmlDataType="string"/>
    </xmlCellPr>
  </singleXmlCell>
  <singleXmlCell id="3376" xr6:uid="{E50768D3-334E-41DA-8A17-0A31AF4C0223}" r="BO38" connectionId="1">
    <xmlCellPr id="1" xr6:uid="{00000000-0010-0000-531A-000001000000}" uniqueName="Soft_Cost_Other_Description1">
      <xmlPr mapId="1" xpath="/FinancialUpdate8609/FinancialUpdate8609_DevelopmentBudget/FinancialUpdate8609_Dev_Budget_Building15/FinancialUpdate8609_Dev_Budget_Building15_Acquisition_Basis/Soft_Cost_Other_Description1" xmlDataType="string"/>
    </xmlCellPr>
  </singleXmlCell>
  <singleXmlCell id="3377" xr6:uid="{D922CF93-0EE6-410C-A274-1ADE8F4654D1}" r="BO39" connectionId="1">
    <xmlCellPr id="1" xr6:uid="{00000000-0010-0000-551A-000001000000}" uniqueName="Soft_Cost_Other_Description2">
      <xmlPr mapId="1" xpath="/FinancialUpdate8609/FinancialUpdate8609_DevelopmentBudget/FinancialUpdate8609_Dev_Budget_Building15/FinancialUpdate8609_Dev_Budget_Building15_Acquisition_Basis/Soft_Cost_Other_Description2" xmlDataType="string"/>
    </xmlCellPr>
  </singleXmlCell>
  <singleXmlCell id="3378" xr6:uid="{85E33022-C076-4701-9885-F2879978F8DB}" r="BO40" connectionId="1">
    <xmlCellPr id="1" xr6:uid="{00000000-0010-0000-571A-000001000000}" uniqueName="Soft_Cost_Other_Description3">
      <xmlPr mapId="1" xpath="/FinancialUpdate8609/FinancialUpdate8609_DevelopmentBudget/FinancialUpdate8609_Dev_Budget_Building15/FinancialUpdate8609_Dev_Budget_Building15_Acquisition_Basis/Soft_Cost_Other_Description3" xmlDataType="string"/>
    </xmlCellPr>
  </singleXmlCell>
  <singleXmlCell id="3379" xr6:uid="{26FAB75E-6626-4BB1-A20F-E16847AA542C}" r="BO41" connectionId="1">
    <xmlCellPr id="1" xr6:uid="{00000000-0010-0000-591A-000001000000}" uniqueName="Soft_Cost_Other_Description4">
      <xmlPr mapId="1" xpath="/FinancialUpdate8609/FinancialUpdate8609_DevelopmentBudget/FinancialUpdate8609_Dev_Budget_Building15/FinancialUpdate8609_Dev_Budget_Building15_Acquisition_Basis/Soft_Cost_Other_Description4" xmlDataType="string"/>
    </xmlCellPr>
  </singleXmlCell>
  <singleXmlCell id="3380" xr6:uid="{D9EB9C96-6B19-499C-AD0B-2DE386E1AEDC}" r="BO44" connectionId="1">
    <xmlCellPr id="1" xr6:uid="{00000000-0010-0000-5B1A-000001000000}" uniqueName="Developer_Financing_or_Equity">
      <xmlPr mapId="1" xpath="/FinancialUpdate8609/FinancialUpdate8609_DevelopmentBudget/FinancialUpdate8609_Dev_Budget_Building15/FinancialUpdate8609_Dev_Budget_Building15_Acquisition_Basis/Developer_Financing_or_Equity" xmlDataType="string"/>
    </xmlCellPr>
  </singleXmlCell>
  <singleXmlCell id="3381" xr6:uid="{1C619679-4391-4BD0-B0BA-1F73FD615E76}" r="BO45" connectionId="1">
    <xmlCellPr id="1" xr6:uid="{00000000-0010-0000-5D1A-000001000000}" uniqueName="Deferred_Developer_Fee">
      <xmlPr mapId="1" xpath="/FinancialUpdate8609/FinancialUpdate8609_DevelopmentBudget/FinancialUpdate8609_Dev_Budget_Building15/FinancialUpdate8609_Dev_Budget_Building15_Acquisition_Basis/Deferred_Developer_Fee" xmlDataType="string"/>
    </xmlCellPr>
  </singleXmlCell>
  <singleXmlCell id="3382" xr6:uid="{15DF71CD-DD8F-403A-97A2-065AA570C4B7}" r="BO48" connectionId="1">
    <xmlCellPr id="1" xr6:uid="{00000000-0010-0000-5F1A-000001000000}" uniqueName="Syndicator_Fee_and_Overhead">
      <xmlPr mapId="1" xpath="/FinancialUpdate8609/FinancialUpdate8609_DevelopmentBudget/FinancialUpdate8609_Dev_Budget_Building15/FinancialUpdate8609_Dev_Budget_Building15_Acquisition_Basis/Syndicator_Fee_and_Overhead" xmlDataType="string"/>
    </xmlCellPr>
  </singleXmlCell>
  <singleXmlCell id="3383" xr6:uid="{8126978C-5E90-4661-A4D2-CFC98EF7789E}" r="BO49" connectionId="1">
    <xmlCellPr id="1" xr6:uid="{00000000-0010-0000-611A-000001000000}" uniqueName="LP_Upper_Tier_Reserves">
      <xmlPr mapId="1" xpath="/FinancialUpdate8609/FinancialUpdate8609_DevelopmentBudget/FinancialUpdate8609_Dev_Budget_Building15/FinancialUpdate8609_Dev_Budget_Building15_Acquisition_Basis/LP_Upper_Tier_Reserves" xmlDataType="string"/>
    </xmlCellPr>
  </singleXmlCell>
  <singleXmlCell id="3384" xr6:uid="{8C05459F-7368-4B31-AE41-7AD01C361F80}" r="BO50" connectionId="1">
    <xmlCellPr id="1" xr6:uid="{00000000-0010-0000-631A-000001000000}" uniqueName="Tax_Credit_Consultant">
      <xmlPr mapId="1" xpath="/FinancialUpdate8609/FinancialUpdate8609_DevelopmentBudget/FinancialUpdate8609_Dev_Budget_Building15/FinancialUpdate8609_Dev_Budget_Building15_Acquisition_Basis/Tax_Credit_Consultant" xmlDataType="string"/>
    </xmlCellPr>
  </singleXmlCell>
  <singleXmlCell id="3385" xr6:uid="{4608345B-CC7E-4075-B600-072259F2795E}" r="BO51" connectionId="1">
    <xmlCellPr id="1" xr6:uid="{00000000-0010-0000-651A-000001000000}" uniqueName="Tax_Opinion">
      <xmlPr mapId="1" xpath="/FinancialUpdate8609/FinancialUpdate8609_DevelopmentBudget/FinancialUpdate8609_Dev_Budget_Building15/FinancialUpdate8609_Dev_Budget_Building15_Acquisition_Basis/Tax_Opinion" xmlDataType="string"/>
    </xmlCellPr>
  </singleXmlCell>
  <singleXmlCell id="3386" xr6:uid="{DE361F16-90D9-4E2C-869C-F911BED5769C}" r="BO52" connectionId="1">
    <xmlCellPr id="1" xr6:uid="{00000000-0010-0000-671A-000001000000}" uniqueName="Accounting_Cost_Certification">
      <xmlPr mapId="1" xpath="/FinancialUpdate8609/FinancialUpdate8609_DevelopmentBudget/FinancialUpdate8609_Dev_Budget_Building15/FinancialUpdate8609_Dev_Budget_Building15_Acquisition_Basis/Accounting_Cost_Certification" xmlDataType="string"/>
    </xmlCellPr>
  </singleXmlCell>
  <singleXmlCell id="3387" xr6:uid="{5917ACC5-7F63-4ACE-BB29-AF367D767FFD}" r="BO53" connectionId="1">
    <xmlCellPr id="1" xr6:uid="{00000000-0010-0000-691A-000001000000}" uniqueName="Partnership_Management_Fee">
      <xmlPr mapId="1" xpath="/FinancialUpdate8609/FinancialUpdate8609_DevelopmentBudget/FinancialUpdate8609_Dev_Budget_Building15/FinancialUpdate8609_Dev_Budget_Building15_Acquisition_Basis/Partnership_Management_Fee" xmlDataType="string"/>
    </xmlCellPr>
  </singleXmlCell>
  <singleXmlCell id="3388" xr6:uid="{6BDFDC6A-6422-40FB-89F3-B066B8464608}" r="BO54" connectionId="1">
    <xmlCellPr id="1" xr6:uid="{00000000-0010-0000-6B1A-000001000000}" uniqueName="Partnership_Publication">
      <xmlPr mapId="1" xpath="/FinancialUpdate8609/FinancialUpdate8609_DevelopmentBudget/FinancialUpdate8609_Dev_Budget_Building15/FinancialUpdate8609_Dev_Budget_Building15_Acquisition_Basis/Partnership_Publication" xmlDataType="string"/>
    </xmlCellPr>
  </singleXmlCell>
  <singleXmlCell id="3389" xr6:uid="{86A0F1F8-2E1D-43FA-ABE1-839ADD50FFA3}" r="BO55" connectionId="1">
    <xmlCellPr id="1" xr6:uid="{00000000-0010-0000-6D1A-000001000000}" uniqueName="Bridge_Loan_Fees_and_Interest">
      <xmlPr mapId="1" xpath="/FinancialUpdate8609/FinancialUpdate8609_DevelopmentBudget/FinancialUpdate8609_Dev_Budget_Building15/FinancialUpdate8609_Dev_Budget_Building15_Acquisition_Basis/Bridge_Loan_Fees_and_Interest" xmlDataType="string"/>
    </xmlCellPr>
  </singleXmlCell>
  <singleXmlCell id="3390" xr6:uid="{A9CBBF2D-17CB-441D-BC52-4C5BF7272894}" r="BO56" connectionId="1">
    <xmlCellPr id="1" xr6:uid="{00000000-0010-0000-6F1A-000001000000}" uniqueName="Partnership_Organization_Legal">
      <xmlPr mapId="1" xpath="/FinancialUpdate8609/FinancialUpdate8609_DevelopmentBudget/FinancialUpdate8609_Dev_Budget_Building15/FinancialUpdate8609_Dev_Budget_Building15_Acquisition_Basis/Partnership_Organization_Legal" xmlDataType="string"/>
    </xmlCellPr>
  </singleXmlCell>
  <singleXmlCell id="3391" xr6:uid="{DD102F1E-E1DC-4605-9B35-76DA0FBB3593}" r="BO57" connectionId="1">
    <xmlCellPr id="1" xr6:uid="{00000000-0010-0000-711A-000001000000}" uniqueName="Syndication_Expense_Other_Description1">
      <xmlPr mapId="1" xpath="/FinancialUpdate8609/FinancialUpdate8609_DevelopmentBudget/FinancialUpdate8609_Dev_Budget_Building15/FinancialUpdate8609_Dev_Budget_Building15_Acquisition_Basis/Syndication_Expense_Other_Description1" xmlDataType="string"/>
    </xmlCellPr>
  </singleXmlCell>
  <singleXmlCell id="3392" xr6:uid="{53684C11-7A5A-4FC5-BE4D-6048D1FE13E9}" r="BO60" connectionId="1">
    <xmlCellPr id="1" xr6:uid="{00000000-0010-0000-731A-000001000000}" uniqueName="Operating_Reserve">
      <xmlPr mapId="1" xpath="/FinancialUpdate8609/FinancialUpdate8609_DevelopmentBudget/FinancialUpdate8609_Dev_Budget_Building15/FinancialUpdate8609_Dev_Budget_Building15_Acquisition_Basis/Operating_Reserve" xmlDataType="string"/>
    </xmlCellPr>
  </singleXmlCell>
  <singleXmlCell id="3393" xr6:uid="{7471D38B-D174-4D1E-B44B-CD10FC23306C}" r="BO61" connectionId="1">
    <xmlCellPr id="1" xr6:uid="{00000000-0010-0000-751A-000001000000}" uniqueName="Social_Service_Reserves">
      <xmlPr mapId="1" xpath="/FinancialUpdate8609/FinancialUpdate8609_DevelopmentBudget/FinancialUpdate8609_Dev_Budget_Building15/FinancialUpdate8609_Dev_Budget_Building15_Acquisition_Basis/Social_Service_Reserves" xmlDataType="string"/>
    </xmlCellPr>
  </singleXmlCell>
  <singleXmlCell id="3394" xr6:uid="{1F280628-5EEC-4563-A9FD-79B5F9959FCF}" r="BO62" connectionId="1">
    <xmlCellPr id="1" xr6:uid="{00000000-0010-0000-771A-000001000000}" uniqueName="Reserve_Other_Description1">
      <xmlPr mapId="1" xpath="/FinancialUpdate8609/FinancialUpdate8609_DevelopmentBudget/FinancialUpdate8609_Dev_Budget_Building15/FinancialUpdate8609_Dev_Budget_Building15_Acquisition_Basis/Reserve_Other_Description1" xmlDataType="string"/>
    </xmlCellPr>
  </singleXmlCell>
  <singleXmlCell id="3395" xr6:uid="{70A2408F-B28D-444C-AFAB-21F3CAD53F04}" r="BQ1" connectionId="1">
    <xmlCellPr id="1" xr6:uid="{00000000-0010-0000-791A-000001000000}" uniqueName="ApplicationNumber">
      <xmlPr mapId="1" xpath="/FinancialUpdate8609/FinancialUpdate8609_DevelopmentBudget/FinancialUpdate8609_Dev_Budget_Building15/FinancialUpdate8609_Dev_Budget_Building15_Rehab_Basis/ApplicationNumber" xmlDataType="string"/>
    </xmlCellPr>
  </singleXmlCell>
  <singleXmlCell id="3396" xr6:uid="{F862E95B-BCAA-4063-9225-4A1ABDA29110}" r="BQ2" connectionId="1">
    <xmlCellPr id="1" xr6:uid="{00000000-0010-0000-7B1A-000001000000}" uniqueName="BIN">
      <xmlPr mapId="1" xpath="/FinancialUpdate8609/FinancialUpdate8609_DevelopmentBudget/FinancialUpdate8609_Dev_Budget_Building15/FinancialUpdate8609_Dev_Budget_Building15_Rehab_Basis/BIN" xmlDataType="string"/>
    </xmlCellPr>
  </singleXmlCell>
  <singleXmlCell id="3399" xr6:uid="{396641E0-626E-41F2-A155-DE9916171D98}" r="CQ547" connectionId="1">
    <xmlCellPr id="1" xr6:uid="{00000000-0010-0000-7D1A-000001000000}" uniqueName="BIN">
      <xmlPr mapId="1" xpath="/FinancialUpdate8609/FinancialUpdate8609_Permanent_Financing_Bldg11/BIN" xmlDataType="string"/>
    </xmlCellPr>
  </singleXmlCell>
  <singleXmlCell id="3400" xr6:uid="{A7E89648-1787-47AF-9627-B351F246773E}" r="CQ580" connectionId="1">
    <xmlCellPr id="1" xr6:uid="{00000000-0010-0000-7F1A-000001000000}" uniqueName="BIN">
      <xmlPr mapId="1" xpath="/FinancialUpdate8609/FinancialUpdate8609_Construction_Financing_Bldg12/BIN" xmlDataType="string"/>
    </xmlCellPr>
  </singleXmlCell>
  <singleXmlCell id="3401" xr6:uid="{2E20965C-327F-415F-88C8-449818D26842}" r="CQ595" connectionId="1">
    <xmlCellPr id="1" xr6:uid="{00000000-0010-0000-811A-000001000000}" uniqueName="BIN">
      <xmlPr mapId="1" xpath="/FinancialUpdate8609/FinancialUpdate8609_Permanent_Financing_Bldg12/BIN" xmlDataType="string"/>
    </xmlCellPr>
  </singleXmlCell>
  <singleXmlCell id="3402" xr6:uid="{25A21F85-D4EE-4D0D-8B65-3E8999808E32}" r="BP7" connectionId="1">
    <xmlCellPr id="1" xr6:uid="{00000000-0010-0000-831A-000001000000}" uniqueName="Land_Acquisition">
      <xmlPr mapId="1" xpath="/FinancialUpdate8609/FinancialUpdate8609_DevelopmentBudget/FinancialUpdate8609_Dev_Budget_Building15/FinancialUpdate8609_Dev_Budget_Building15_Rehab_Basis/Land_Acquisition" xmlDataType="string"/>
    </xmlCellPr>
  </singleXmlCell>
  <singleXmlCell id="3403" xr6:uid="{5A03F3BF-87AA-4010-B50F-E30061F9B73E}" r="BP8" connectionId="1">
    <xmlCellPr id="1" xr6:uid="{00000000-0010-0000-851A-000001000000}" uniqueName="Building_Acquisition">
      <xmlPr mapId="1" xpath="/FinancialUpdate8609/FinancialUpdate8609_DevelopmentBudget/FinancialUpdate8609_Dev_Budget_Building15/FinancialUpdate8609_Dev_Budget_Building15_Rehab_Basis/Building_Acquisition" xmlDataType="string"/>
    </xmlCellPr>
  </singleXmlCell>
  <singleXmlCell id="3404" xr6:uid="{B3593EE2-AA95-4D6D-BB99-DFEA3CCFDA35}" r="BP9" connectionId="1">
    <xmlCellPr id="1" xr6:uid="{00000000-0010-0000-871A-000001000000}" uniqueName="Contractor_Price">
      <xmlPr mapId="1" xpath="/FinancialUpdate8609/FinancialUpdate8609_DevelopmentBudget/FinancialUpdate8609_Dev_Budget_Building15/FinancialUpdate8609_Dev_Budget_Building15_Rehab_Basis/Contractor_Price" xmlDataType="string"/>
    </xmlCellPr>
  </singleXmlCell>
  <singleXmlCell id="3405" xr6:uid="{563FA66E-866B-4455-B55B-B6EAC958CAAF}" r="BP10" connectionId="1">
    <xmlCellPr id="1" xr6:uid="{00000000-0010-0000-891A-000001000000}" uniqueName="Furnishings">
      <xmlPr mapId="1" xpath="/FinancialUpdate8609/FinancialUpdate8609_DevelopmentBudget/FinancialUpdate8609_Dev_Budget_Building15/FinancialUpdate8609_Dev_Budget_Building15_Rehab_Basis/Furnishings" xmlDataType="string"/>
    </xmlCellPr>
  </singleXmlCell>
  <singleXmlCell id="3406" xr6:uid="{1132DF4D-53FC-4A5D-B7F7-D92FB52B117F}" r="BP11" connectionId="1">
    <xmlCellPr id="1" xr6:uid="{00000000-0010-0000-8B1A-000001000000}" uniqueName="Hard_Cost_Other_Description1">
      <xmlPr mapId="1" xpath="/FinancialUpdate8609/FinancialUpdate8609_DevelopmentBudget/FinancialUpdate8609_Dev_Budget_Building15/FinancialUpdate8609_Dev_Budget_Building15_Rehab_Basis/Hard_Cost_Other_Description1" xmlDataType="string"/>
    </xmlCellPr>
  </singleXmlCell>
  <singleXmlCell id="3407" xr6:uid="{92201D6B-10D6-496F-916A-FE82D23C5B35}" r="BP14" connectionId="1">
    <xmlCellPr id="1" xr6:uid="{00000000-0010-0000-8D1A-000001000000}" uniqueName="Architect">
      <xmlPr mapId="1" xpath="/FinancialUpdate8609/FinancialUpdate8609_DevelopmentBudget/FinancialUpdate8609_Dev_Budget_Building15/FinancialUpdate8609_Dev_Budget_Building15_Rehab_Basis/Architect" xmlDataType="string"/>
    </xmlCellPr>
  </singleXmlCell>
  <singleXmlCell id="3408" xr6:uid="{BA906A7C-62EF-4661-9731-115EFA65EC0F}" r="BP15" connectionId="1">
    <xmlCellPr id="1" xr6:uid="{00000000-0010-0000-8F1A-000001000000}" uniqueName="Owners_Legal">
      <xmlPr mapId="1" xpath="/FinancialUpdate8609/FinancialUpdate8609_DevelopmentBudget/FinancialUpdate8609_Dev_Budget_Building15/FinancialUpdate8609_Dev_Budget_Building15_Rehab_Basis/Owners_Legal" xmlDataType="string"/>
    </xmlCellPr>
  </singleXmlCell>
  <singleXmlCell id="3409" xr6:uid="{A446F608-27F6-4E6B-8708-EFE652D75358}" r="BP16" connectionId="1">
    <xmlCellPr id="1" xr6:uid="{00000000-0010-0000-911A-000001000000}" uniqueName="Development_Consultant">
      <xmlPr mapId="1" xpath="/FinancialUpdate8609/FinancialUpdate8609_DevelopmentBudget/FinancialUpdate8609_Dev_Budget_Building15/FinancialUpdate8609_Dev_Budget_Building15_Rehab_Basis/Development_Consultant" xmlDataType="string"/>
    </xmlCellPr>
  </singleXmlCell>
  <singleXmlCell id="3410" xr6:uid="{10399D7F-F814-45E6-A16D-3E41DEA4806D}" r="BP17" connectionId="1">
    <xmlCellPr id="1" xr6:uid="{00000000-0010-0000-931A-000001000000}" uniqueName="J51_421a_421b_Filing_Fees">
      <xmlPr mapId="1" xpath="/FinancialUpdate8609/FinancialUpdate8609_DevelopmentBudget/FinancialUpdate8609_Dev_Budget_Building15/FinancialUpdate8609_Dev_Budget_Building15_Rehab_Basis/J51_421a_421b_Filing_Fees" xmlDataType="string"/>
    </xmlCellPr>
  </singleXmlCell>
  <singleXmlCell id="3411" xr6:uid="{21D70AAF-6D92-4E67-888E-6367A99AAD02}" r="BP18" connectionId="1">
    <xmlCellPr id="1" xr6:uid="{00000000-0010-0000-951A-000001000000}" uniqueName="Construction_Interest">
      <xmlPr mapId="1" xpath="/FinancialUpdate8609/FinancialUpdate8609_DevelopmentBudget/FinancialUpdate8609_Dev_Budget_Building15/FinancialUpdate8609_Dev_Budget_Building15_Rehab_Basis/Construction_Interest" xmlDataType="string"/>
    </xmlCellPr>
  </singleXmlCell>
  <singleXmlCell id="3412" xr6:uid="{21CB7BB5-26A3-4F12-9E14-A67516915A63}" r="BP19" connectionId="1">
    <xmlCellPr id="1" xr6:uid="{00000000-0010-0000-971A-000001000000}" uniqueName="Real_Estate_Taxes">
      <xmlPr mapId="1" xpath="/FinancialUpdate8609/FinancialUpdate8609_DevelopmentBudget/FinancialUpdate8609_Dev_Budget_Building15/FinancialUpdate8609_Dev_Budget_Building15_Rehab_Basis/Real_Estate_Taxes" xmlDataType="string"/>
    </xmlCellPr>
  </singleXmlCell>
  <singleXmlCell id="3413" xr6:uid="{7171C086-0336-4123-813F-3A2A9C746293}" r="BP20" connectionId="1">
    <xmlCellPr id="1" xr6:uid="{00000000-0010-0000-991A-000001000000}" uniqueName="Water_Sewer">
      <xmlPr mapId="1" xpath="/FinancialUpdate8609/FinancialUpdate8609_DevelopmentBudget/FinancialUpdate8609_Dev_Budget_Building15/FinancialUpdate8609_Dev_Budget_Building15_Rehab_Basis/Water_Sewer" xmlDataType="string"/>
    </xmlCellPr>
  </singleXmlCell>
  <singleXmlCell id="3414" xr6:uid="{0212D141-7486-448F-8B7E-B066E9F2EE73}" r="BP21" connectionId="1">
    <xmlCellPr id="1" xr6:uid="{00000000-0010-0000-9B1A-000001000000}" uniqueName="Title_Insurance">
      <xmlPr mapId="1" xpath="/FinancialUpdate8609/FinancialUpdate8609_DevelopmentBudget/FinancialUpdate8609_Dev_Budget_Building15/FinancialUpdate8609_Dev_Budget_Building15_Rehab_Basis/Title_Insurance" xmlDataType="string"/>
    </xmlCellPr>
  </singleXmlCell>
  <singleXmlCell id="3415" xr6:uid="{D60320A2-EA02-4494-A2F6-D581DEEFF5F5}" r="BP22" connectionId="1">
    <xmlCellPr id="1" xr6:uid="{00000000-0010-0000-9D1A-000001000000}" uniqueName="Constr_Insurance">
      <xmlPr mapId="1" xpath="/FinancialUpdate8609/FinancialUpdate8609_DevelopmentBudget/FinancialUpdate8609_Dev_Budget_Building15/FinancialUpdate8609_Dev_Budget_Building15_Rehab_Basis/Constr_Insurance" xmlDataType="string"/>
    </xmlCellPr>
  </singleXmlCell>
  <singleXmlCell id="3416" xr6:uid="{9C08156B-4AB6-47DD-93D7-E79333F1209F}" r="BP23" connectionId="1">
    <xmlCellPr id="1" xr6:uid="{00000000-0010-0000-9F1A-000001000000}" uniqueName="License_Agreement_Insurance">
      <xmlPr mapId="1" xpath="/FinancialUpdate8609/FinancialUpdate8609_DevelopmentBudget/FinancialUpdate8609_Dev_Budget_Building15/FinancialUpdate8609_Dev_Budget_Building15_Rehab_Basis/License_Agreement_Insurance" xmlDataType="string"/>
    </xmlCellPr>
  </singleXmlCell>
  <singleXmlCell id="3417" xr6:uid="{6A01E4AE-E0D3-4281-A4C4-59121AF78B6B}" r="BP24" connectionId="1">
    <xmlCellPr id="1" xr6:uid="{00000000-0010-0000-A11A-000001000000}" uniqueName="Leasing_Marketing_Expense">
      <xmlPr mapId="1" xpath="/FinancialUpdate8609/FinancialUpdate8609_DevelopmentBudget/FinancialUpdate8609_Dev_Budget_Building15/FinancialUpdate8609_Dev_Budget_Building15_Rehab_Basis/Leasing_Marketing_Expense" xmlDataType="string"/>
    </xmlCellPr>
  </singleXmlCell>
  <singleXmlCell id="3418" xr6:uid="{BAD060DD-21EF-4E6D-B14D-B596D309BC76}" r="BP25" connectionId="1">
    <xmlCellPr id="1" xr6:uid="{00000000-0010-0000-A31A-000001000000}" uniqueName="Lease_Up_Period_Expense">
      <xmlPr mapId="1" xpath="/FinancialUpdate8609/FinancialUpdate8609_DevelopmentBudget/FinancialUpdate8609_Dev_Budget_Building15/FinancialUpdate8609_Dev_Budget_Building15_Rehab_Basis/Lease_Up_Period_Expense" xmlDataType="string"/>
    </xmlCellPr>
  </singleXmlCell>
  <singleXmlCell id="3419" xr6:uid="{34DE7190-E4C5-4640-ADBD-4B362AA7E450}" r="BP26" connectionId="1">
    <xmlCellPr id="1" xr6:uid="{00000000-0010-0000-A51A-000001000000}" uniqueName="Working_Capital">
      <xmlPr mapId="1" xpath="/FinancialUpdate8609/FinancialUpdate8609_DevelopmentBudget/FinancialUpdate8609_Dev_Budget_Building15/FinancialUpdate8609_Dev_Budget_Building15_Rehab_Basis/Working_Capital" xmlDataType="string"/>
    </xmlCellPr>
  </singleXmlCell>
  <singleXmlCell id="3420" xr6:uid="{6BF1B48B-C46F-49B5-8287-44A17361C558}" r="BP27" connectionId="1">
    <xmlCellPr id="1" xr6:uid="{00000000-0010-0000-A71A-000001000000}" uniqueName="Survey_Environmental_Reports">
      <xmlPr mapId="1" xpath="/FinancialUpdate8609/FinancialUpdate8609_DevelopmentBudget/FinancialUpdate8609_Dev_Budget_Building15/FinancialUpdate8609_Dev_Budget_Building15_Rehab_Basis/Survey_Environmental_Reports" xmlDataType="string"/>
    </xmlCellPr>
  </singleXmlCell>
  <singleXmlCell id="3421" xr6:uid="{88FB9BDD-5CED-42FA-A394-61FEA27FC9F8}" r="BP28" connectionId="1">
    <xmlCellPr id="1" xr6:uid="{00000000-0010-0000-A91A-000001000000}" uniqueName="Loan_Commitment_Fees">
      <xmlPr mapId="1" xpath="/FinancialUpdate8609/FinancialUpdate8609_DevelopmentBudget/FinancialUpdate8609_Dev_Budget_Building15/FinancialUpdate8609_Dev_Budget_Building15_Rehab_Basis/Loan_Commitment_Fees" xmlDataType="string"/>
    </xmlCellPr>
  </singleXmlCell>
  <singleXmlCell id="3422" xr6:uid="{6B7D5136-A5F8-4768-9450-383E745381E1}" r="BP29" connectionId="1">
    <xmlCellPr id="1" xr6:uid="{00000000-0010-0000-AB1A-000001000000}" uniqueName="Relocation">
      <xmlPr mapId="1" xpath="/FinancialUpdate8609/FinancialUpdate8609_DevelopmentBudget/FinancialUpdate8609_Dev_Budget_Building15/FinancialUpdate8609_Dev_Budget_Building15_Rehab_Basis/Relocation" xmlDataType="string"/>
    </xmlCellPr>
  </singleXmlCell>
  <singleXmlCell id="3423" xr6:uid="{2029AD69-B23E-4689-8E5E-85F210111D4E}" r="BP30" connectionId="1">
    <xmlCellPr id="1" xr6:uid="{00000000-0010-0000-AD1A-000001000000}" uniqueName="NPHDFC_Administration_Fee">
      <xmlPr mapId="1" xpath="/FinancialUpdate8609/FinancialUpdate8609_DevelopmentBudget/FinancialUpdate8609_Dev_Budget_Building15/FinancialUpdate8609_Dev_Budget_Building15_Rehab_Basis/NPHDFC_Administration_Fee" xmlDataType="string"/>
    </xmlCellPr>
  </singleXmlCell>
  <singleXmlCell id="3424" xr6:uid="{9E74CC88-FA63-44F7-938C-E0E3C817D415}" r="BP31" connectionId="1">
    <xmlCellPr id="1" xr6:uid="{00000000-0010-0000-AF1A-000001000000}" uniqueName="Project_Supervision">
      <xmlPr mapId="1" xpath="/FinancialUpdate8609/FinancialUpdate8609_DevelopmentBudget/FinancialUpdate8609_Dev_Budget_Building15/FinancialUpdate8609_Dev_Budget_Building15_Rehab_Basis/Project_Supervision" xmlDataType="string"/>
    </xmlCellPr>
  </singleXmlCell>
  <singleXmlCell id="3425" xr6:uid="{3183EAF1-2787-428E-87DF-EF854DB5D707}" r="BP32" connectionId="1">
    <xmlCellPr id="1" xr6:uid="{00000000-0010-0000-B11A-000001000000}" uniqueName="Tax_Credit_Allocation_Fee">
      <xmlPr mapId="1" xpath="/FinancialUpdate8609/FinancialUpdate8609_DevelopmentBudget/FinancialUpdate8609_Dev_Budget_Building15/FinancialUpdate8609_Dev_Budget_Building15_Rehab_Basis/Tax_Credit_Allocation_Fee" xmlDataType="string"/>
    </xmlCellPr>
  </singleXmlCell>
  <singleXmlCell id="3426" xr6:uid="{D1F238C2-1762-4C57-9898-A287C63206FB}" r="BP33" connectionId="1">
    <xmlCellPr id="1" xr6:uid="{00000000-0010-0000-B31A-000001000000}" uniqueName="Bond_Fees_Cost_of_Issuance_Fee">
      <xmlPr mapId="1" xpath="/FinancialUpdate8609/FinancialUpdate8609_DevelopmentBudget/FinancialUpdate8609_Dev_Budget_Building15/FinancialUpdate8609_Dev_Budget_Building15_Rehab_Basis/Bond_Fees_Cost_of_Issuance_Fee" xmlDataType="string"/>
    </xmlCellPr>
  </singleXmlCell>
  <singleXmlCell id="3427" xr6:uid="{9F6820AF-B3DE-47AF-BA07-5D449F69243E}" r="BP34" connectionId="1">
    <xmlCellPr id="1" xr6:uid="{00000000-0010-0000-B51A-000001000000}" uniqueName="Letter_of_Credit_Fee">
      <xmlPr mapId="1" xpath="/FinancialUpdate8609/FinancialUpdate8609_DevelopmentBudget/FinancialUpdate8609_Dev_Budget_Building15/FinancialUpdate8609_Dev_Budget_Building15_Rehab_Basis/Letter_of_Credit_Fee" xmlDataType="string"/>
    </xmlCellPr>
  </singleXmlCell>
  <singleXmlCell id="3428" xr6:uid="{2DE49510-0083-4F69-B9C8-1EC785C07687}" r="BP35" connectionId="1">
    <xmlCellPr id="1" xr6:uid="{00000000-0010-0000-B71A-000001000000}" uniqueName="Interest_Rate_Cap">
      <xmlPr mapId="1" xpath="/FinancialUpdate8609/FinancialUpdate8609_DevelopmentBudget/FinancialUpdate8609_Dev_Budget_Building15/FinancialUpdate8609_Dev_Budget_Building15_Rehab_Basis/Interest_Rate_Cap" xmlDataType="string"/>
    </xmlCellPr>
  </singleXmlCell>
  <singleXmlCell id="3429" xr6:uid="{5321B069-893C-49ED-8A37-F865B62C02AA}" r="BP36" connectionId="1">
    <xmlCellPr id="1" xr6:uid="{00000000-0010-0000-B91A-000001000000}" uniqueName="Bank_Engineering_Fee">
      <xmlPr mapId="1" xpath="/FinancialUpdate8609/FinancialUpdate8609_DevelopmentBudget/FinancialUpdate8609_Dev_Budget_Building15/FinancialUpdate8609_Dev_Budget_Building15_Rehab_Basis/Bank_Engineering_Fee" xmlDataType="string"/>
    </xmlCellPr>
  </singleXmlCell>
  <singleXmlCell id="3430" xr6:uid="{F6DBC04C-76E8-4022-9629-3859A2ACE559}" r="BP37" connectionId="1">
    <xmlCellPr id="1" xr6:uid="{00000000-0010-0000-BB1A-000001000000}" uniqueName="NYS_Transfer_Tax">
      <xmlPr mapId="1" xpath="/FinancialUpdate8609/FinancialUpdate8609_DevelopmentBudget/FinancialUpdate8609_Dev_Budget_Building15/FinancialUpdate8609_Dev_Budget_Building15_Rehab_Basis/NYS_Transfer_Tax" xmlDataType="string"/>
    </xmlCellPr>
  </singleXmlCell>
  <singleXmlCell id="3431" xr6:uid="{7726B19E-8F95-4FAD-B1C2-F24BD5B3209D}" r="BP38" connectionId="1">
    <xmlCellPr id="1" xr6:uid="{00000000-0010-0000-BD1A-000001000000}" uniqueName="Soft_Cost_Other_Description1">
      <xmlPr mapId="1" xpath="/FinancialUpdate8609/FinancialUpdate8609_DevelopmentBudget/FinancialUpdate8609_Dev_Budget_Building15/FinancialUpdate8609_Dev_Budget_Building15_Rehab_Basis/Soft_Cost_Other_Description1" xmlDataType="string"/>
    </xmlCellPr>
  </singleXmlCell>
  <singleXmlCell id="3432" xr6:uid="{3EF4B080-C4D6-425F-8167-977BFDED413A}" r="BP39" connectionId="1">
    <xmlCellPr id="1" xr6:uid="{00000000-0010-0000-BF1A-000001000000}" uniqueName="Soft_Cost_Other_Description2">
      <xmlPr mapId="1" xpath="/FinancialUpdate8609/FinancialUpdate8609_DevelopmentBudget/FinancialUpdate8609_Dev_Budget_Building15/FinancialUpdate8609_Dev_Budget_Building15_Rehab_Basis/Soft_Cost_Other_Description2" xmlDataType="string"/>
    </xmlCellPr>
  </singleXmlCell>
  <singleXmlCell id="3433" xr6:uid="{E0E2A92A-F73E-4F57-BB4A-7F3E88DBB18E}" r="BP40" connectionId="1">
    <xmlCellPr id="1" xr6:uid="{00000000-0010-0000-C11A-000001000000}" uniqueName="Soft_Cost_Other_Description3">
      <xmlPr mapId="1" xpath="/FinancialUpdate8609/FinancialUpdate8609_DevelopmentBudget/FinancialUpdate8609_Dev_Budget_Building15/FinancialUpdate8609_Dev_Budget_Building15_Rehab_Basis/Soft_Cost_Other_Description3" xmlDataType="string"/>
    </xmlCellPr>
  </singleXmlCell>
  <singleXmlCell id="3434" xr6:uid="{1B6A988E-0503-4FCD-9442-957DC0CD9B25}" r="BP41" connectionId="1">
    <xmlCellPr id="1" xr6:uid="{00000000-0010-0000-C31A-000001000000}" uniqueName="Soft_Cost_Other_Description4">
      <xmlPr mapId="1" xpath="/FinancialUpdate8609/FinancialUpdate8609_DevelopmentBudget/FinancialUpdate8609_Dev_Budget_Building15/FinancialUpdate8609_Dev_Budget_Building15_Rehab_Basis/Soft_Cost_Other_Description4" xmlDataType="string"/>
    </xmlCellPr>
  </singleXmlCell>
  <singleXmlCell id="3435" xr6:uid="{E3F13A23-4B86-44A4-BD21-F1D38E2531DF}" r="BP44" connectionId="1">
    <xmlCellPr id="1" xr6:uid="{00000000-0010-0000-C51A-000001000000}" uniqueName="Developer_Financing_or_Equity">
      <xmlPr mapId="1" xpath="/FinancialUpdate8609/FinancialUpdate8609_DevelopmentBudget/FinancialUpdate8609_Dev_Budget_Building15/FinancialUpdate8609_Dev_Budget_Building15_Rehab_Basis/Developer_Financing_or_Equity" xmlDataType="string"/>
    </xmlCellPr>
  </singleXmlCell>
  <singleXmlCell id="3436" xr6:uid="{F9BA504E-9A44-4695-A0B2-F8A982B2BA4C}" r="BP45" connectionId="1">
    <xmlCellPr id="1" xr6:uid="{00000000-0010-0000-C71A-000001000000}" uniqueName="Deferred_Developer_Fee">
      <xmlPr mapId="1" xpath="/FinancialUpdate8609/FinancialUpdate8609_DevelopmentBudget/FinancialUpdate8609_Dev_Budget_Building15/FinancialUpdate8609_Dev_Budget_Building15_Rehab_Basis/Deferred_Developer_Fee" xmlDataType="string"/>
    </xmlCellPr>
  </singleXmlCell>
  <singleXmlCell id="3437" xr6:uid="{11E5FCAC-7F26-426A-87F3-39CA9DAF7A8E}" r="BP48" connectionId="1">
    <xmlCellPr id="1" xr6:uid="{00000000-0010-0000-C91A-000001000000}" uniqueName="Syndicator_Fee_and_Overhead">
      <xmlPr mapId="1" xpath="/FinancialUpdate8609/FinancialUpdate8609_DevelopmentBudget/FinancialUpdate8609_Dev_Budget_Building15/FinancialUpdate8609_Dev_Budget_Building15_Rehab_Basis/Syndicator_Fee_and_Overhead" xmlDataType="string"/>
    </xmlCellPr>
  </singleXmlCell>
  <singleXmlCell id="3438" xr6:uid="{DAAB0489-5640-46D9-A3DA-04AC0D745E8D}" r="BP49" connectionId="1">
    <xmlCellPr id="1" xr6:uid="{00000000-0010-0000-CB1A-000001000000}" uniqueName="LP_Upper_Tier_Reserves">
      <xmlPr mapId="1" xpath="/FinancialUpdate8609/FinancialUpdate8609_DevelopmentBudget/FinancialUpdate8609_Dev_Budget_Building15/FinancialUpdate8609_Dev_Budget_Building15_Rehab_Basis/LP_Upper_Tier_Reserves" xmlDataType="string"/>
    </xmlCellPr>
  </singleXmlCell>
  <singleXmlCell id="3439" xr6:uid="{30175981-71C7-4F24-9B8A-5487EBB15D62}" r="BP50" connectionId="1">
    <xmlCellPr id="1" xr6:uid="{00000000-0010-0000-CD1A-000001000000}" uniqueName="Tax_Credit_Consultant">
      <xmlPr mapId="1" xpath="/FinancialUpdate8609/FinancialUpdate8609_DevelopmentBudget/FinancialUpdate8609_Dev_Budget_Building15/FinancialUpdate8609_Dev_Budget_Building15_Rehab_Basis/Tax_Credit_Consultant" xmlDataType="string"/>
    </xmlCellPr>
  </singleXmlCell>
  <singleXmlCell id="3440" xr6:uid="{04C19373-7F1F-4EAA-AA20-8DA3F36D7B50}" r="BP51" connectionId="1">
    <xmlCellPr id="1" xr6:uid="{00000000-0010-0000-CF1A-000001000000}" uniqueName="Tax_Opinion">
      <xmlPr mapId="1" xpath="/FinancialUpdate8609/FinancialUpdate8609_DevelopmentBudget/FinancialUpdate8609_Dev_Budget_Building15/FinancialUpdate8609_Dev_Budget_Building15_Rehab_Basis/Tax_Opinion" xmlDataType="string"/>
    </xmlCellPr>
  </singleXmlCell>
  <singleXmlCell id="3441" xr6:uid="{AC6E81D0-AC90-4E80-9666-CF794EE81F57}" r="BP52" connectionId="1">
    <xmlCellPr id="1" xr6:uid="{00000000-0010-0000-D11A-000001000000}" uniqueName="Accounting_Cost_Certification">
      <xmlPr mapId="1" xpath="/FinancialUpdate8609/FinancialUpdate8609_DevelopmentBudget/FinancialUpdate8609_Dev_Budget_Building15/FinancialUpdate8609_Dev_Budget_Building15_Rehab_Basis/Accounting_Cost_Certification" xmlDataType="string"/>
    </xmlCellPr>
  </singleXmlCell>
  <singleXmlCell id="3442" xr6:uid="{203C87BD-E8F2-4ACD-8DAE-C90A30167088}" r="BP53" connectionId="1">
    <xmlCellPr id="1" xr6:uid="{00000000-0010-0000-D31A-000001000000}" uniqueName="Partnership_Management_Fee">
      <xmlPr mapId="1" xpath="/FinancialUpdate8609/FinancialUpdate8609_DevelopmentBudget/FinancialUpdate8609_Dev_Budget_Building15/FinancialUpdate8609_Dev_Budget_Building15_Rehab_Basis/Partnership_Management_Fee" xmlDataType="string"/>
    </xmlCellPr>
  </singleXmlCell>
  <singleXmlCell id="3443" xr6:uid="{94DE95D8-58F0-4DFE-967D-E7719A32CF66}" r="BP54" connectionId="1">
    <xmlCellPr id="1" xr6:uid="{00000000-0010-0000-D51A-000001000000}" uniqueName="Partnership_Publication">
      <xmlPr mapId="1" xpath="/FinancialUpdate8609/FinancialUpdate8609_DevelopmentBudget/FinancialUpdate8609_Dev_Budget_Building15/FinancialUpdate8609_Dev_Budget_Building15_Rehab_Basis/Partnership_Publication" xmlDataType="string"/>
    </xmlCellPr>
  </singleXmlCell>
  <singleXmlCell id="3444" xr6:uid="{AB0B2C8D-6390-48A3-8F16-EA29046DABD5}" r="BP55" connectionId="1">
    <xmlCellPr id="1" xr6:uid="{00000000-0010-0000-D71A-000001000000}" uniqueName="Bridge_Loan_Fees_and_Interest">
      <xmlPr mapId="1" xpath="/FinancialUpdate8609/FinancialUpdate8609_DevelopmentBudget/FinancialUpdate8609_Dev_Budget_Building15/FinancialUpdate8609_Dev_Budget_Building15_Rehab_Basis/Bridge_Loan_Fees_and_Interest" xmlDataType="string"/>
    </xmlCellPr>
  </singleXmlCell>
  <singleXmlCell id="3445" xr6:uid="{779ACD34-9773-45CB-8572-A73237A386DD}" r="BP56" connectionId="1">
    <xmlCellPr id="1" xr6:uid="{00000000-0010-0000-D91A-000001000000}" uniqueName="Partnership_Organization_Legal">
      <xmlPr mapId="1" xpath="/FinancialUpdate8609/FinancialUpdate8609_DevelopmentBudget/FinancialUpdate8609_Dev_Budget_Building15/FinancialUpdate8609_Dev_Budget_Building15_Rehab_Basis/Partnership_Organization_Legal" xmlDataType="string"/>
    </xmlCellPr>
  </singleXmlCell>
  <singleXmlCell id="3446" xr6:uid="{202B1E06-1785-4FB1-AA7C-241C9AD1B43D}" r="BP57" connectionId="1">
    <xmlCellPr id="1" xr6:uid="{00000000-0010-0000-DB1A-000001000000}" uniqueName="Syndication_Expense_Other_Description1">
      <xmlPr mapId="1" xpath="/FinancialUpdate8609/FinancialUpdate8609_DevelopmentBudget/FinancialUpdate8609_Dev_Budget_Building15/FinancialUpdate8609_Dev_Budget_Building15_Rehab_Basis/Syndication_Expense_Other_Description1" xmlDataType="string"/>
    </xmlCellPr>
  </singleXmlCell>
  <singleXmlCell id="3447" xr6:uid="{17E81A14-9767-484E-84F3-C7EA3FA64760}" r="BP60" connectionId="1">
    <xmlCellPr id="1" xr6:uid="{00000000-0010-0000-DD1A-000001000000}" uniqueName="Operating_Reserve">
      <xmlPr mapId="1" xpath="/FinancialUpdate8609/FinancialUpdate8609_DevelopmentBudget/FinancialUpdate8609_Dev_Budget_Building15/FinancialUpdate8609_Dev_Budget_Building15_Rehab_Basis/Operating_Reserve" xmlDataType="string"/>
    </xmlCellPr>
  </singleXmlCell>
  <singleXmlCell id="3448" xr6:uid="{6A91676E-226A-4284-981E-B0CC660F6B28}" r="BP61" connectionId="1">
    <xmlCellPr id="1" xr6:uid="{00000000-0010-0000-DF1A-000001000000}" uniqueName="Social_Service_Reserves">
      <xmlPr mapId="1" xpath="/FinancialUpdate8609/FinancialUpdate8609_DevelopmentBudget/FinancialUpdate8609_Dev_Budget_Building15/FinancialUpdate8609_Dev_Budget_Building15_Rehab_Basis/Social_Service_Reserves" xmlDataType="string"/>
    </xmlCellPr>
  </singleXmlCell>
  <singleXmlCell id="3449" xr6:uid="{6CC7BA49-CCFB-440B-9BC5-0C326C4F53BF}" r="BP62" connectionId="1">
    <xmlCellPr id="1" xr6:uid="{00000000-0010-0000-E11A-000001000000}" uniqueName="Reserve_Other_Description1">
      <xmlPr mapId="1" xpath="/FinancialUpdate8609/FinancialUpdate8609_DevelopmentBudget/FinancialUpdate8609_Dev_Budget_Building15/FinancialUpdate8609_Dev_Budget_Building15_Rehab_Basis/Reserve_Other_Description1" xmlDataType="string"/>
    </xmlCellPr>
  </singleXmlCell>
  <singleXmlCell id="3450" xr6:uid="{2D75FFEC-BA8F-490F-ACE7-A5C00BA27F49}" r="BS1" connectionId="1">
    <xmlCellPr id="1" xr6:uid="{00000000-0010-0000-E31A-000001000000}" uniqueName="ApplicationNumber">
      <xmlPr mapId="1" xpath="/FinancialUpdate8609/FinancialUpdate8609_DevelopmentBudget/FinancialUpdate8609_Dev_Budget_Building16/FinancialUpdate8609_Dev_Budget_Building16_Total_Costs/ApplicationNumber" xmlDataType="string"/>
    </xmlCellPr>
  </singleXmlCell>
  <singleXmlCell id="3451" xr6:uid="{DB3FD25B-C085-44F5-AC8B-6B11FC36ADE5}" r="BS2" connectionId="1">
    <xmlCellPr id="1" xr6:uid="{00000000-0010-0000-E51A-000001000000}" uniqueName="BIN">
      <xmlPr mapId="1" xpath="/FinancialUpdate8609/FinancialUpdate8609_DevelopmentBudget/FinancialUpdate8609_Dev_Budget_Building16/FinancialUpdate8609_Dev_Budget_Building16_Total_Costs/BIN" xmlDataType="string"/>
    </xmlCellPr>
  </singleXmlCell>
  <singleXmlCell id="3452" xr6:uid="{7A5906D0-068B-4E1E-9019-D72631699353}" r="BR7" connectionId="1">
    <xmlCellPr id="1" xr6:uid="{00000000-0010-0000-E71A-000001000000}" uniqueName="Land_Acquisition">
      <xmlPr mapId="1" xpath="/FinancialUpdate8609/FinancialUpdate8609_DevelopmentBudget/FinancialUpdate8609_Dev_Budget_Building16/FinancialUpdate8609_Dev_Budget_Building16_Total_Costs/Land_Acquisition" xmlDataType="string"/>
    </xmlCellPr>
  </singleXmlCell>
  <singleXmlCell id="3453" xr6:uid="{DAF91D4D-19B7-4852-A198-124D4C6274AB}" r="BR8" connectionId="1">
    <xmlCellPr id="1" xr6:uid="{00000000-0010-0000-E91A-000001000000}" uniqueName="Building_Acquisition">
      <xmlPr mapId="1" xpath="/FinancialUpdate8609/FinancialUpdate8609_DevelopmentBudget/FinancialUpdate8609_Dev_Budget_Building16/FinancialUpdate8609_Dev_Budget_Building16_Total_Costs/Building_Acquisition" xmlDataType="string"/>
    </xmlCellPr>
  </singleXmlCell>
  <singleXmlCell id="3454" xr6:uid="{E001D7E6-4FB5-4EE3-9398-F98C7C9491C0}" r="BR9" connectionId="1">
    <xmlCellPr id="1" xr6:uid="{00000000-0010-0000-EB1A-000001000000}" uniqueName="Contractor_Price">
      <xmlPr mapId="1" xpath="/FinancialUpdate8609/FinancialUpdate8609_DevelopmentBudget/FinancialUpdate8609_Dev_Budget_Building16/FinancialUpdate8609_Dev_Budget_Building16_Total_Costs/Contractor_Price" xmlDataType="string"/>
    </xmlCellPr>
  </singleXmlCell>
  <singleXmlCell id="3455" xr6:uid="{B6A9C930-ED50-46F7-90EE-B223E6D44BD6}" r="BR10" connectionId="1">
    <xmlCellPr id="1" xr6:uid="{00000000-0010-0000-ED1A-000001000000}" uniqueName="Furnishings">
      <xmlPr mapId="1" xpath="/FinancialUpdate8609/FinancialUpdate8609_DevelopmentBudget/FinancialUpdate8609_Dev_Budget_Building16/FinancialUpdate8609_Dev_Budget_Building16_Total_Costs/Furnishings" xmlDataType="string"/>
    </xmlCellPr>
  </singleXmlCell>
  <singleXmlCell id="3456" xr6:uid="{B1541EAC-9722-4206-8C21-EEDC13DF5D43}" r="BR11" connectionId="1">
    <xmlCellPr id="1" xr6:uid="{00000000-0010-0000-EF1A-000001000000}" uniqueName="Hard_Cost_Other_Description1">
      <xmlPr mapId="1" xpath="/FinancialUpdate8609/FinancialUpdate8609_DevelopmentBudget/FinancialUpdate8609_Dev_Budget_Building16/FinancialUpdate8609_Dev_Budget_Building16_Total_Costs/Hard_Cost_Other_Description1" xmlDataType="string"/>
    </xmlCellPr>
  </singleXmlCell>
  <singleXmlCell id="3457" xr6:uid="{B208E761-0E7E-4A49-AD8D-AD32C14AF7BF}" r="BR14" connectionId="1">
    <xmlCellPr id="1" xr6:uid="{00000000-0010-0000-F11A-000001000000}" uniqueName="Architect">
      <xmlPr mapId="1" xpath="/FinancialUpdate8609/FinancialUpdate8609_DevelopmentBudget/FinancialUpdate8609_Dev_Budget_Building16/FinancialUpdate8609_Dev_Budget_Building16_Total_Costs/Architect" xmlDataType="string"/>
    </xmlCellPr>
  </singleXmlCell>
  <singleXmlCell id="3458" xr6:uid="{F2D20FF7-F930-4510-84E1-D5E9CEB8EE0E}" r="BR15" connectionId="1">
    <xmlCellPr id="1" xr6:uid="{00000000-0010-0000-F31A-000001000000}" uniqueName="Owners_Legal">
      <xmlPr mapId="1" xpath="/FinancialUpdate8609/FinancialUpdate8609_DevelopmentBudget/FinancialUpdate8609_Dev_Budget_Building16/FinancialUpdate8609_Dev_Budget_Building16_Total_Costs/Owners_Legal" xmlDataType="string"/>
    </xmlCellPr>
  </singleXmlCell>
  <singleXmlCell id="3459" xr6:uid="{481498A2-4FE4-4ABA-A1DC-526542197CFF}" r="BR16" connectionId="1">
    <xmlCellPr id="1" xr6:uid="{00000000-0010-0000-F51A-000001000000}" uniqueName="Development_Consultant">
      <xmlPr mapId="1" xpath="/FinancialUpdate8609/FinancialUpdate8609_DevelopmentBudget/FinancialUpdate8609_Dev_Budget_Building16/FinancialUpdate8609_Dev_Budget_Building16_Total_Costs/Development_Consultant" xmlDataType="string"/>
    </xmlCellPr>
  </singleXmlCell>
  <singleXmlCell id="3460" xr6:uid="{1FE683FC-452A-4EC2-B881-5AC9D0CE9C86}" r="BR17" connectionId="1">
    <xmlCellPr id="1" xr6:uid="{00000000-0010-0000-F71A-000001000000}" uniqueName="J51_421a_421b_Filing_Fees">
      <xmlPr mapId="1" xpath="/FinancialUpdate8609/FinancialUpdate8609_DevelopmentBudget/FinancialUpdate8609_Dev_Budget_Building16/FinancialUpdate8609_Dev_Budget_Building16_Total_Costs/J51_421a_421b_Filing_Fees" xmlDataType="string"/>
    </xmlCellPr>
  </singleXmlCell>
  <singleXmlCell id="3461" xr6:uid="{AADA88E3-0B45-4214-85FF-B0283642BE35}" r="BR18" connectionId="1">
    <xmlCellPr id="1" xr6:uid="{00000000-0010-0000-F91A-000001000000}" uniqueName="Construction_Interest">
      <xmlPr mapId="1" xpath="/FinancialUpdate8609/FinancialUpdate8609_DevelopmentBudget/FinancialUpdate8609_Dev_Budget_Building16/FinancialUpdate8609_Dev_Budget_Building16_Total_Costs/Construction_Interest" xmlDataType="string"/>
    </xmlCellPr>
  </singleXmlCell>
  <singleXmlCell id="3462" xr6:uid="{EE14EF4A-1F4A-4B94-B66E-011637C91705}" r="BR19" connectionId="1">
    <xmlCellPr id="1" xr6:uid="{00000000-0010-0000-FB1A-000001000000}" uniqueName="Real_Estate_Taxes">
      <xmlPr mapId="1" xpath="/FinancialUpdate8609/FinancialUpdate8609_DevelopmentBudget/FinancialUpdate8609_Dev_Budget_Building16/FinancialUpdate8609_Dev_Budget_Building16_Total_Costs/Real_Estate_Taxes" xmlDataType="string"/>
    </xmlCellPr>
  </singleXmlCell>
  <singleXmlCell id="3463" xr6:uid="{343238AC-FED2-44E7-9508-7E46E84BF0C2}" r="BR20" connectionId="1">
    <xmlCellPr id="1" xr6:uid="{00000000-0010-0000-FD1A-000001000000}" uniqueName="Water_Sewer">
      <xmlPr mapId="1" xpath="/FinancialUpdate8609/FinancialUpdate8609_DevelopmentBudget/FinancialUpdate8609_Dev_Budget_Building16/FinancialUpdate8609_Dev_Budget_Building16_Total_Costs/Water_Sewer" xmlDataType="string"/>
    </xmlCellPr>
  </singleXmlCell>
  <singleXmlCell id="3464" xr6:uid="{29A38532-F0C9-41E6-A362-9DA451EDE25E}" r="BR21" connectionId="1">
    <xmlCellPr id="1" xr6:uid="{00000000-0010-0000-FF1A-000001000000}" uniqueName="Title_Insurance">
      <xmlPr mapId="1" xpath="/FinancialUpdate8609/FinancialUpdate8609_DevelopmentBudget/FinancialUpdate8609_Dev_Budget_Building16/FinancialUpdate8609_Dev_Budget_Building16_Total_Costs/Title_Insurance" xmlDataType="string"/>
    </xmlCellPr>
  </singleXmlCell>
  <singleXmlCell id="3465" xr6:uid="{3EBEDC39-F50A-4808-9095-EA234252C0DC}" r="BR22" connectionId="1">
    <xmlCellPr id="1" xr6:uid="{00000000-0010-0000-011B-000001000000}" uniqueName="Constr_Insurance">
      <xmlPr mapId="1" xpath="/FinancialUpdate8609/FinancialUpdate8609_DevelopmentBudget/FinancialUpdate8609_Dev_Budget_Building16/FinancialUpdate8609_Dev_Budget_Building16_Total_Costs/Constr_Insurance" xmlDataType="string"/>
    </xmlCellPr>
  </singleXmlCell>
  <singleXmlCell id="3466" xr6:uid="{897A86ED-79CF-4113-8EF5-F860AB72A5EF}" r="BR23" connectionId="1">
    <xmlCellPr id="1" xr6:uid="{00000000-0010-0000-031B-000001000000}" uniqueName="License_Agreement_Insurance">
      <xmlPr mapId="1" xpath="/FinancialUpdate8609/FinancialUpdate8609_DevelopmentBudget/FinancialUpdate8609_Dev_Budget_Building16/FinancialUpdate8609_Dev_Budget_Building16_Total_Costs/License_Agreement_Insurance" xmlDataType="string"/>
    </xmlCellPr>
  </singleXmlCell>
  <singleXmlCell id="3467" xr6:uid="{B75E46BA-7C0B-4AE0-956E-3A3DE0743A77}" r="BR24" connectionId="1">
    <xmlCellPr id="1" xr6:uid="{00000000-0010-0000-051B-000001000000}" uniqueName="Leasing_Marketing_Expense">
      <xmlPr mapId="1" xpath="/FinancialUpdate8609/FinancialUpdate8609_DevelopmentBudget/FinancialUpdate8609_Dev_Budget_Building16/FinancialUpdate8609_Dev_Budget_Building16_Total_Costs/Leasing_Marketing_Expense" xmlDataType="string"/>
    </xmlCellPr>
  </singleXmlCell>
  <singleXmlCell id="3468" xr6:uid="{932B50F4-DFCC-4506-8631-29DB2A894DEB}" r="BR25" connectionId="1">
    <xmlCellPr id="1" xr6:uid="{00000000-0010-0000-071B-000001000000}" uniqueName="Lease_Up_Period_Expense">
      <xmlPr mapId="1" xpath="/FinancialUpdate8609/FinancialUpdate8609_DevelopmentBudget/FinancialUpdate8609_Dev_Budget_Building16/FinancialUpdate8609_Dev_Budget_Building16_Total_Costs/Lease_Up_Period_Expense" xmlDataType="string"/>
    </xmlCellPr>
  </singleXmlCell>
  <singleXmlCell id="3469" xr6:uid="{1EA01096-8F77-45B2-BF1A-9438B9DA237B}" r="BR26" connectionId="1">
    <xmlCellPr id="1" xr6:uid="{00000000-0010-0000-091B-000001000000}" uniqueName="Working_Capital">
      <xmlPr mapId="1" xpath="/FinancialUpdate8609/FinancialUpdate8609_DevelopmentBudget/FinancialUpdate8609_Dev_Budget_Building16/FinancialUpdate8609_Dev_Budget_Building16_Total_Costs/Working_Capital" xmlDataType="string"/>
    </xmlCellPr>
  </singleXmlCell>
  <singleXmlCell id="3470" xr6:uid="{686A995C-BEE8-4BAD-8EC6-AD9B69E89DE0}" r="BR27" connectionId="1">
    <xmlCellPr id="1" xr6:uid="{00000000-0010-0000-0B1B-000001000000}" uniqueName="Survey_Environmental_Reports">
      <xmlPr mapId="1" xpath="/FinancialUpdate8609/FinancialUpdate8609_DevelopmentBudget/FinancialUpdate8609_Dev_Budget_Building16/FinancialUpdate8609_Dev_Budget_Building16_Total_Costs/Survey_Environmental_Reports" xmlDataType="string"/>
    </xmlCellPr>
  </singleXmlCell>
  <singleXmlCell id="3471" xr6:uid="{7FC124C4-5E06-40A5-B0BC-0643E774CB27}" r="BR28" connectionId="1">
    <xmlCellPr id="1" xr6:uid="{00000000-0010-0000-0D1B-000001000000}" uniqueName="Loan_Commitment_Fees">
      <xmlPr mapId="1" xpath="/FinancialUpdate8609/FinancialUpdate8609_DevelopmentBudget/FinancialUpdate8609_Dev_Budget_Building16/FinancialUpdate8609_Dev_Budget_Building16_Total_Costs/Loan_Commitment_Fees" xmlDataType="string"/>
    </xmlCellPr>
  </singleXmlCell>
  <singleXmlCell id="3472" xr6:uid="{72255FCC-BAC2-4B43-829D-BB850BDA3FB1}" r="BR29" connectionId="1">
    <xmlCellPr id="1" xr6:uid="{00000000-0010-0000-0F1B-000001000000}" uniqueName="Relocation">
      <xmlPr mapId="1" xpath="/FinancialUpdate8609/FinancialUpdate8609_DevelopmentBudget/FinancialUpdate8609_Dev_Budget_Building16/FinancialUpdate8609_Dev_Budget_Building16_Total_Costs/Relocation" xmlDataType="string"/>
    </xmlCellPr>
  </singleXmlCell>
  <singleXmlCell id="3473" xr6:uid="{355EB8E7-0D50-4AAD-A212-E7CC32C14EEB}" r="BR30" connectionId="1">
    <xmlCellPr id="1" xr6:uid="{00000000-0010-0000-111B-000001000000}" uniqueName="NPHDFC_Administration_Fee">
      <xmlPr mapId="1" xpath="/FinancialUpdate8609/FinancialUpdate8609_DevelopmentBudget/FinancialUpdate8609_Dev_Budget_Building16/FinancialUpdate8609_Dev_Budget_Building16_Total_Costs/NPHDFC_Administration_Fee" xmlDataType="string"/>
    </xmlCellPr>
  </singleXmlCell>
  <singleXmlCell id="3474" xr6:uid="{0E5A915B-F0F8-4E7D-AE01-014B1E161A43}" r="BR31" connectionId="1">
    <xmlCellPr id="1" xr6:uid="{00000000-0010-0000-131B-000001000000}" uniqueName="Project_Supervision">
      <xmlPr mapId="1" xpath="/FinancialUpdate8609/FinancialUpdate8609_DevelopmentBudget/FinancialUpdate8609_Dev_Budget_Building16/FinancialUpdate8609_Dev_Budget_Building16_Total_Costs/Project_Supervision" xmlDataType="string"/>
    </xmlCellPr>
  </singleXmlCell>
  <singleXmlCell id="3475" xr6:uid="{B90EFE1A-71E7-4E19-9F22-3FDAE4DA5ED2}" r="BR32" connectionId="1">
    <xmlCellPr id="1" xr6:uid="{00000000-0010-0000-151B-000001000000}" uniqueName="Tax_Credit_Allocation_Fee">
      <xmlPr mapId="1" xpath="/FinancialUpdate8609/FinancialUpdate8609_DevelopmentBudget/FinancialUpdate8609_Dev_Budget_Building16/FinancialUpdate8609_Dev_Budget_Building16_Total_Costs/Tax_Credit_Allocation_Fee" xmlDataType="string"/>
    </xmlCellPr>
  </singleXmlCell>
  <singleXmlCell id="3476" xr6:uid="{FCDEFB46-72DD-433E-9B60-EC2C9F8CC450}" r="BR33" connectionId="1">
    <xmlCellPr id="1" xr6:uid="{00000000-0010-0000-171B-000001000000}" uniqueName="Bond_Fees_Cost_of_Issuance_Fee">
      <xmlPr mapId="1" xpath="/FinancialUpdate8609/FinancialUpdate8609_DevelopmentBudget/FinancialUpdate8609_Dev_Budget_Building16/FinancialUpdate8609_Dev_Budget_Building16_Total_Costs/Bond_Fees_Cost_of_Issuance_Fee" xmlDataType="string"/>
    </xmlCellPr>
  </singleXmlCell>
  <singleXmlCell id="3477" xr6:uid="{755CEF7A-F772-4D3A-AE3C-430B91DEB003}" r="BR34" connectionId="1">
    <xmlCellPr id="1" xr6:uid="{00000000-0010-0000-191B-000001000000}" uniqueName="Letter_of_Credit_Fee">
      <xmlPr mapId="1" xpath="/FinancialUpdate8609/FinancialUpdate8609_DevelopmentBudget/FinancialUpdate8609_Dev_Budget_Building16/FinancialUpdate8609_Dev_Budget_Building16_Total_Costs/Letter_of_Credit_Fee" xmlDataType="string"/>
    </xmlCellPr>
  </singleXmlCell>
  <singleXmlCell id="3478" xr6:uid="{1B7686A3-4854-4994-89CD-40A85F1849E9}" r="BR35" connectionId="1">
    <xmlCellPr id="1" xr6:uid="{00000000-0010-0000-1B1B-000001000000}" uniqueName="Interest_Rate_Cap">
      <xmlPr mapId="1" xpath="/FinancialUpdate8609/FinancialUpdate8609_DevelopmentBudget/FinancialUpdate8609_Dev_Budget_Building16/FinancialUpdate8609_Dev_Budget_Building16_Total_Costs/Interest_Rate_Cap" xmlDataType="string"/>
    </xmlCellPr>
  </singleXmlCell>
  <singleXmlCell id="3479" xr6:uid="{C5E3ED30-9B1F-4CC0-BA23-7F91BF6DC5CD}" r="BR36" connectionId="1">
    <xmlCellPr id="1" xr6:uid="{00000000-0010-0000-1D1B-000001000000}" uniqueName="Bank_Engineering_Fee">
      <xmlPr mapId="1" xpath="/FinancialUpdate8609/FinancialUpdate8609_DevelopmentBudget/FinancialUpdate8609_Dev_Budget_Building16/FinancialUpdate8609_Dev_Budget_Building16_Total_Costs/Bank_Engineering_Fee" xmlDataType="string"/>
    </xmlCellPr>
  </singleXmlCell>
  <singleXmlCell id="3480" xr6:uid="{E6B42DE2-2092-494F-AA7C-7A41A6124812}" r="BR37" connectionId="1">
    <xmlCellPr id="1" xr6:uid="{00000000-0010-0000-1F1B-000001000000}" uniqueName="NYS_Transfer_Tax">
      <xmlPr mapId="1" xpath="/FinancialUpdate8609/FinancialUpdate8609_DevelopmentBudget/FinancialUpdate8609_Dev_Budget_Building16/FinancialUpdate8609_Dev_Budget_Building16_Total_Costs/NYS_Transfer_Tax" xmlDataType="string"/>
    </xmlCellPr>
  </singleXmlCell>
  <singleXmlCell id="3481" xr6:uid="{F6F3DFB9-F1DE-4A99-A63F-4C265C2E907C}" r="BR38" connectionId="1">
    <xmlCellPr id="1" xr6:uid="{00000000-0010-0000-211B-000001000000}" uniqueName="Soft_Cost_Other_Description1">
      <xmlPr mapId="1" xpath="/FinancialUpdate8609/FinancialUpdate8609_DevelopmentBudget/FinancialUpdate8609_Dev_Budget_Building16/FinancialUpdate8609_Dev_Budget_Building16_Total_Costs/Soft_Cost_Other_Description1" xmlDataType="string"/>
    </xmlCellPr>
  </singleXmlCell>
  <singleXmlCell id="3482" xr6:uid="{33F52B51-4D61-42BC-BE91-8AACA0712B45}" r="BR39" connectionId="1">
    <xmlCellPr id="1" xr6:uid="{00000000-0010-0000-231B-000001000000}" uniqueName="Soft_Cost_Other_Description2">
      <xmlPr mapId="1" xpath="/FinancialUpdate8609/FinancialUpdate8609_DevelopmentBudget/FinancialUpdate8609_Dev_Budget_Building16/FinancialUpdate8609_Dev_Budget_Building16_Total_Costs/Soft_Cost_Other_Description2" xmlDataType="string"/>
    </xmlCellPr>
  </singleXmlCell>
  <singleXmlCell id="3483" xr6:uid="{EF05DFF9-0D16-4046-A201-F64930470A81}" r="BR40" connectionId="1">
    <xmlCellPr id="1" xr6:uid="{00000000-0010-0000-251B-000001000000}" uniqueName="Soft_Cost_Other_Description3">
      <xmlPr mapId="1" xpath="/FinancialUpdate8609/FinancialUpdate8609_DevelopmentBudget/FinancialUpdate8609_Dev_Budget_Building16/FinancialUpdate8609_Dev_Budget_Building16_Total_Costs/Soft_Cost_Other_Description3" xmlDataType="string"/>
    </xmlCellPr>
  </singleXmlCell>
  <singleXmlCell id="3484" xr6:uid="{EAFEEA36-ACFC-4D11-AC10-0EFBF278D133}" r="BR41" connectionId="1">
    <xmlCellPr id="1" xr6:uid="{00000000-0010-0000-271B-000001000000}" uniqueName="Soft_Cost_Other_Description4">
      <xmlPr mapId="1" xpath="/FinancialUpdate8609/FinancialUpdate8609_DevelopmentBudget/FinancialUpdate8609_Dev_Budget_Building16/FinancialUpdate8609_Dev_Budget_Building16_Total_Costs/Soft_Cost_Other_Description4" xmlDataType="string"/>
    </xmlCellPr>
  </singleXmlCell>
  <singleXmlCell id="3485" xr6:uid="{394DDA04-6A70-4897-B77D-9F980338AD87}" r="BR44" connectionId="1">
    <xmlCellPr id="1" xr6:uid="{00000000-0010-0000-291B-000001000000}" uniqueName="Developer_Financing_or_Equity">
      <xmlPr mapId="1" xpath="/FinancialUpdate8609/FinancialUpdate8609_DevelopmentBudget/FinancialUpdate8609_Dev_Budget_Building16/FinancialUpdate8609_Dev_Budget_Building16_Total_Costs/Developer_Financing_or_Equity" xmlDataType="string"/>
    </xmlCellPr>
  </singleXmlCell>
  <singleXmlCell id="3486" xr6:uid="{0FF158F1-B1C0-450B-A5AC-948C83D30684}" r="BR45" connectionId="1">
    <xmlCellPr id="1" xr6:uid="{00000000-0010-0000-2B1B-000001000000}" uniqueName="Deferred_Developer_Fee">
      <xmlPr mapId="1" xpath="/FinancialUpdate8609/FinancialUpdate8609_DevelopmentBudget/FinancialUpdate8609_Dev_Budget_Building16/FinancialUpdate8609_Dev_Budget_Building16_Total_Costs/Deferred_Developer_Fee" xmlDataType="string"/>
    </xmlCellPr>
  </singleXmlCell>
  <singleXmlCell id="3487" xr6:uid="{106DC179-9D17-47C9-A44F-FCDF2F899BD2}" r="BR48" connectionId="1">
    <xmlCellPr id="1" xr6:uid="{00000000-0010-0000-2D1B-000001000000}" uniqueName="Syndicator_Fee_and_Overhead">
      <xmlPr mapId="1" xpath="/FinancialUpdate8609/FinancialUpdate8609_DevelopmentBudget/FinancialUpdate8609_Dev_Budget_Building16/FinancialUpdate8609_Dev_Budget_Building16_Total_Costs/Syndicator_Fee_and_Overhead" xmlDataType="string"/>
    </xmlCellPr>
  </singleXmlCell>
  <singleXmlCell id="3488" xr6:uid="{59E1D6DB-820C-41C3-8AB6-AEEC845D5172}" r="BR49" connectionId="1">
    <xmlCellPr id="1" xr6:uid="{00000000-0010-0000-2F1B-000001000000}" uniqueName="LP_Upper_Tier_Reserves">
      <xmlPr mapId="1" xpath="/FinancialUpdate8609/FinancialUpdate8609_DevelopmentBudget/FinancialUpdate8609_Dev_Budget_Building16/FinancialUpdate8609_Dev_Budget_Building16_Total_Costs/LP_Upper_Tier_Reserves" xmlDataType="string"/>
    </xmlCellPr>
  </singleXmlCell>
  <singleXmlCell id="3489" xr6:uid="{8A57F32F-B1D3-4E31-9F50-79686953D164}" r="BR50" connectionId="1">
    <xmlCellPr id="1" xr6:uid="{00000000-0010-0000-311B-000001000000}" uniqueName="Tax_Credit_Consultant">
      <xmlPr mapId="1" xpath="/FinancialUpdate8609/FinancialUpdate8609_DevelopmentBudget/FinancialUpdate8609_Dev_Budget_Building16/FinancialUpdate8609_Dev_Budget_Building16_Total_Costs/Tax_Credit_Consultant" xmlDataType="string"/>
    </xmlCellPr>
  </singleXmlCell>
  <singleXmlCell id="3490" xr6:uid="{673E25FD-22C1-40F1-8122-7CAE43B7E8E9}" r="BR51" connectionId="1">
    <xmlCellPr id="1" xr6:uid="{00000000-0010-0000-331B-000001000000}" uniqueName="Tax_Opinion">
      <xmlPr mapId="1" xpath="/FinancialUpdate8609/FinancialUpdate8609_DevelopmentBudget/FinancialUpdate8609_Dev_Budget_Building16/FinancialUpdate8609_Dev_Budget_Building16_Total_Costs/Tax_Opinion" xmlDataType="string"/>
    </xmlCellPr>
  </singleXmlCell>
  <singleXmlCell id="3491" xr6:uid="{234E23EC-3A17-4DB6-9D08-4EE252598783}" r="BR52" connectionId="1">
    <xmlCellPr id="1" xr6:uid="{00000000-0010-0000-351B-000001000000}" uniqueName="Accounting_Cost_Certification">
      <xmlPr mapId="1" xpath="/FinancialUpdate8609/FinancialUpdate8609_DevelopmentBudget/FinancialUpdate8609_Dev_Budget_Building16/FinancialUpdate8609_Dev_Budget_Building16_Total_Costs/Accounting_Cost_Certification" xmlDataType="string"/>
    </xmlCellPr>
  </singleXmlCell>
  <singleXmlCell id="3492" xr6:uid="{5AE321F5-2914-440E-8CB3-754236FD3050}" r="BR53" connectionId="1">
    <xmlCellPr id="1" xr6:uid="{00000000-0010-0000-371B-000001000000}" uniqueName="Partnership_Management_Fee">
      <xmlPr mapId="1" xpath="/FinancialUpdate8609/FinancialUpdate8609_DevelopmentBudget/FinancialUpdate8609_Dev_Budget_Building16/FinancialUpdate8609_Dev_Budget_Building16_Total_Costs/Partnership_Management_Fee" xmlDataType="string"/>
    </xmlCellPr>
  </singleXmlCell>
  <singleXmlCell id="3493" xr6:uid="{274233D2-D769-4514-AD9F-5BF5E50AFFD1}" r="BR54" connectionId="1">
    <xmlCellPr id="1" xr6:uid="{00000000-0010-0000-391B-000001000000}" uniqueName="Partnership_Publication">
      <xmlPr mapId="1" xpath="/FinancialUpdate8609/FinancialUpdate8609_DevelopmentBudget/FinancialUpdate8609_Dev_Budget_Building16/FinancialUpdate8609_Dev_Budget_Building16_Total_Costs/Partnership_Publication" xmlDataType="string"/>
    </xmlCellPr>
  </singleXmlCell>
  <singleXmlCell id="3494" xr6:uid="{396FEE0A-4DD6-4A19-AE2D-49C19E13EC98}" r="BR55" connectionId="1">
    <xmlCellPr id="1" xr6:uid="{00000000-0010-0000-3B1B-000001000000}" uniqueName="Bridge_Loan_Fees_and_Interest">
      <xmlPr mapId="1" xpath="/FinancialUpdate8609/FinancialUpdate8609_DevelopmentBudget/FinancialUpdate8609_Dev_Budget_Building16/FinancialUpdate8609_Dev_Budget_Building16_Total_Costs/Bridge_Loan_Fees_and_Interest" xmlDataType="string"/>
    </xmlCellPr>
  </singleXmlCell>
  <singleXmlCell id="3495" xr6:uid="{70AC1CF4-817B-4AA4-91B7-831F9BC887E1}" r="BR56" connectionId="1">
    <xmlCellPr id="1" xr6:uid="{00000000-0010-0000-3D1B-000001000000}" uniqueName="Partnership_Organization_Legal">
      <xmlPr mapId="1" xpath="/FinancialUpdate8609/FinancialUpdate8609_DevelopmentBudget/FinancialUpdate8609_Dev_Budget_Building16/FinancialUpdate8609_Dev_Budget_Building16_Total_Costs/Partnership_Organization_Legal" xmlDataType="string"/>
    </xmlCellPr>
  </singleXmlCell>
  <singleXmlCell id="3496" xr6:uid="{944BF869-F31A-463C-9BFD-2216FC5DF9DB}" r="BR57" connectionId="1">
    <xmlCellPr id="1" xr6:uid="{00000000-0010-0000-3F1B-000001000000}" uniqueName="Syndication_Expense_Other_Description1">
      <xmlPr mapId="1" xpath="/FinancialUpdate8609/FinancialUpdate8609_DevelopmentBudget/FinancialUpdate8609_Dev_Budget_Building16/FinancialUpdate8609_Dev_Budget_Building16_Total_Costs/Syndication_Expense_Other_Description1" xmlDataType="string"/>
    </xmlCellPr>
  </singleXmlCell>
  <singleXmlCell id="3497" xr6:uid="{44877A3B-DB58-4242-AB62-08A674672B60}" r="BR60" connectionId="1">
    <xmlCellPr id="1" xr6:uid="{00000000-0010-0000-411B-000001000000}" uniqueName="Operating_Reserve">
      <xmlPr mapId="1" xpath="/FinancialUpdate8609/FinancialUpdate8609_DevelopmentBudget/FinancialUpdate8609_Dev_Budget_Building16/FinancialUpdate8609_Dev_Budget_Building16_Total_Costs/Operating_Reserve" xmlDataType="string"/>
    </xmlCellPr>
  </singleXmlCell>
  <singleXmlCell id="3498" xr6:uid="{7A8587C3-1E21-4118-BD3C-14673BFB20DA}" r="BR61" connectionId="1">
    <xmlCellPr id="1" xr6:uid="{00000000-0010-0000-431B-000001000000}" uniqueName="Social_Service_Reserves">
      <xmlPr mapId="1" xpath="/FinancialUpdate8609/FinancialUpdate8609_DevelopmentBudget/FinancialUpdate8609_Dev_Budget_Building16/FinancialUpdate8609_Dev_Budget_Building16_Total_Costs/Social_Service_Reserves" xmlDataType="string"/>
    </xmlCellPr>
  </singleXmlCell>
  <singleXmlCell id="3499" xr6:uid="{75D27F6C-79EF-44B6-BADA-4DEC58E57CE3}" r="BR62" connectionId="1">
    <xmlCellPr id="1" xr6:uid="{00000000-0010-0000-451B-000001000000}" uniqueName="Reserve_Other_Description1">
      <xmlPr mapId="1" xpath="/FinancialUpdate8609/FinancialUpdate8609_DevelopmentBudget/FinancialUpdate8609_Dev_Budget_Building16/FinancialUpdate8609_Dev_Budget_Building16_Total_Costs/Reserve_Other_Description1" xmlDataType="string"/>
    </xmlCellPr>
  </singleXmlCell>
  <singleXmlCell id="3500" xr6:uid="{FA9C1DFE-6DE5-4AC9-8012-7EB86A170C9D}" r="BT1" connectionId="1">
    <xmlCellPr id="1" xr6:uid="{00000000-0010-0000-471B-000001000000}" uniqueName="ApplicationNumber">
      <xmlPr mapId="1" xpath="/FinancialUpdate8609/FinancialUpdate8609_DevelopmentBudget/FinancialUpdate8609_Dev_Budget_Building16/FinancialUpdate8609_Dev_Budget_Building16_Acquisition_Basis/ApplicationNumber" xmlDataType="string"/>
    </xmlCellPr>
  </singleXmlCell>
  <singleXmlCell id="3501" xr6:uid="{A5269033-A76B-4594-A4B1-5CCDCC02E519}" r="BT2" connectionId="1">
    <xmlCellPr id="1" xr6:uid="{00000000-0010-0000-491B-000001000000}" uniqueName="BIN">
      <xmlPr mapId="1" xpath="/FinancialUpdate8609/FinancialUpdate8609_DevelopmentBudget/FinancialUpdate8609_Dev_Budget_Building16/FinancialUpdate8609_Dev_Budget_Building16_Acquisition_Basis/BIN" xmlDataType="string"/>
    </xmlCellPr>
  </singleXmlCell>
  <singleXmlCell id="3502" xr6:uid="{3641CE84-A675-44E5-9A63-9657DE8C1232}" r="BS7" connectionId="1">
    <xmlCellPr id="1" xr6:uid="{00000000-0010-0000-4B1B-000001000000}" uniqueName="Land_Acquisition">
      <xmlPr mapId="1" xpath="/FinancialUpdate8609/FinancialUpdate8609_DevelopmentBudget/FinancialUpdate8609_Dev_Budget_Building16/FinancialUpdate8609_Dev_Budget_Building16_Acquisition_Basis/Land_Acquisition" xmlDataType="string"/>
    </xmlCellPr>
  </singleXmlCell>
  <singleXmlCell id="3503" xr6:uid="{4E5DCAC8-C181-4467-A538-6B3DAFB9EB59}" r="BS8" connectionId="1">
    <xmlCellPr id="1" xr6:uid="{00000000-0010-0000-4D1B-000001000000}" uniqueName="Building_Acquisition">
      <xmlPr mapId="1" xpath="/FinancialUpdate8609/FinancialUpdate8609_DevelopmentBudget/FinancialUpdate8609_Dev_Budget_Building16/FinancialUpdate8609_Dev_Budget_Building16_Acquisition_Basis/Building_Acquisition" xmlDataType="string"/>
    </xmlCellPr>
  </singleXmlCell>
  <singleXmlCell id="3504" xr6:uid="{348A990F-4932-4FB3-9291-2732A33AE308}" r="BS9" connectionId="1">
    <xmlCellPr id="1" xr6:uid="{00000000-0010-0000-4F1B-000001000000}" uniqueName="Contractor_Price">
      <xmlPr mapId="1" xpath="/FinancialUpdate8609/FinancialUpdate8609_DevelopmentBudget/FinancialUpdate8609_Dev_Budget_Building16/FinancialUpdate8609_Dev_Budget_Building16_Acquisition_Basis/Contractor_Price" xmlDataType="string"/>
    </xmlCellPr>
  </singleXmlCell>
  <singleXmlCell id="3505" xr6:uid="{71B5E99F-D4EB-4A98-95BC-41C18B14B8DA}" r="BS10" connectionId="1">
    <xmlCellPr id="1" xr6:uid="{00000000-0010-0000-511B-000001000000}" uniqueName="Furnishings">
      <xmlPr mapId="1" xpath="/FinancialUpdate8609/FinancialUpdate8609_DevelopmentBudget/FinancialUpdate8609_Dev_Budget_Building16/FinancialUpdate8609_Dev_Budget_Building16_Acquisition_Basis/Furnishings" xmlDataType="string"/>
    </xmlCellPr>
  </singleXmlCell>
  <singleXmlCell id="3506" xr6:uid="{6C91A88D-C295-44DB-87FC-AB58F776FD27}" r="BS11" connectionId="1">
    <xmlCellPr id="1" xr6:uid="{00000000-0010-0000-531B-000001000000}" uniqueName="Hard_Cost_Other_Description1">
      <xmlPr mapId="1" xpath="/FinancialUpdate8609/FinancialUpdate8609_DevelopmentBudget/FinancialUpdate8609_Dev_Budget_Building16/FinancialUpdate8609_Dev_Budget_Building16_Acquisition_Basis/Hard_Cost_Other_Description1" xmlDataType="string"/>
    </xmlCellPr>
  </singleXmlCell>
  <singleXmlCell id="3507" xr6:uid="{5A88E5CC-9FDC-4D61-85F0-5CC47394911E}" r="BS14" connectionId="1">
    <xmlCellPr id="1" xr6:uid="{00000000-0010-0000-551B-000001000000}" uniqueName="Architect">
      <xmlPr mapId="1" xpath="/FinancialUpdate8609/FinancialUpdate8609_DevelopmentBudget/FinancialUpdate8609_Dev_Budget_Building16/FinancialUpdate8609_Dev_Budget_Building16_Acquisition_Basis/Architect" xmlDataType="string"/>
    </xmlCellPr>
  </singleXmlCell>
  <singleXmlCell id="3508" xr6:uid="{5FE81834-8350-4B30-9B2E-33DCF4A21CDC}" r="BS15" connectionId="1">
    <xmlCellPr id="1" xr6:uid="{00000000-0010-0000-571B-000001000000}" uniqueName="Owners_Legal">
      <xmlPr mapId="1" xpath="/FinancialUpdate8609/FinancialUpdate8609_DevelopmentBudget/FinancialUpdate8609_Dev_Budget_Building16/FinancialUpdate8609_Dev_Budget_Building16_Acquisition_Basis/Owners_Legal" xmlDataType="string"/>
    </xmlCellPr>
  </singleXmlCell>
  <singleXmlCell id="3509" xr6:uid="{F68E4854-3C1B-4967-8C16-DDA510BFAB6D}" r="BS16" connectionId="1">
    <xmlCellPr id="1" xr6:uid="{00000000-0010-0000-591B-000001000000}" uniqueName="Development_Consultant">
      <xmlPr mapId="1" xpath="/FinancialUpdate8609/FinancialUpdate8609_DevelopmentBudget/FinancialUpdate8609_Dev_Budget_Building16/FinancialUpdate8609_Dev_Budget_Building16_Acquisition_Basis/Development_Consultant" xmlDataType="string"/>
    </xmlCellPr>
  </singleXmlCell>
  <singleXmlCell id="3510" xr6:uid="{48539E87-AD72-4A98-AB8E-8254F6240749}" r="BS17" connectionId="1">
    <xmlCellPr id="1" xr6:uid="{00000000-0010-0000-5B1B-000001000000}" uniqueName="J51_421a_421b_Filing_Fees">
      <xmlPr mapId="1" xpath="/FinancialUpdate8609/FinancialUpdate8609_DevelopmentBudget/FinancialUpdate8609_Dev_Budget_Building16/FinancialUpdate8609_Dev_Budget_Building16_Acquisition_Basis/J51_421a_421b_Filing_Fees" xmlDataType="string"/>
    </xmlCellPr>
  </singleXmlCell>
  <singleXmlCell id="3511" xr6:uid="{E2F152AB-91D0-4A4C-9BE9-82C199E9C343}" r="BS18" connectionId="1">
    <xmlCellPr id="1" xr6:uid="{00000000-0010-0000-5D1B-000001000000}" uniqueName="Construction_Interest">
      <xmlPr mapId="1" xpath="/FinancialUpdate8609/FinancialUpdate8609_DevelopmentBudget/FinancialUpdate8609_Dev_Budget_Building16/FinancialUpdate8609_Dev_Budget_Building16_Acquisition_Basis/Construction_Interest" xmlDataType="string"/>
    </xmlCellPr>
  </singleXmlCell>
  <singleXmlCell id="3512" xr6:uid="{23AC480F-C0CE-4F3E-B270-6BF2B415F207}" r="BS19" connectionId="1">
    <xmlCellPr id="1" xr6:uid="{00000000-0010-0000-5F1B-000001000000}" uniqueName="Real_Estate_Taxes">
      <xmlPr mapId="1" xpath="/FinancialUpdate8609/FinancialUpdate8609_DevelopmentBudget/FinancialUpdate8609_Dev_Budget_Building16/FinancialUpdate8609_Dev_Budget_Building16_Acquisition_Basis/Real_Estate_Taxes" xmlDataType="string"/>
    </xmlCellPr>
  </singleXmlCell>
  <singleXmlCell id="3513" xr6:uid="{D81A48A1-A645-4971-A02B-421307E0C4C9}" r="BS20" connectionId="1">
    <xmlCellPr id="1" xr6:uid="{00000000-0010-0000-611B-000001000000}" uniqueName="Water_Sewer">
      <xmlPr mapId="1" xpath="/FinancialUpdate8609/FinancialUpdate8609_DevelopmentBudget/FinancialUpdate8609_Dev_Budget_Building16/FinancialUpdate8609_Dev_Budget_Building16_Acquisition_Basis/Water_Sewer" xmlDataType="string"/>
    </xmlCellPr>
  </singleXmlCell>
  <singleXmlCell id="3514" xr6:uid="{32A2646E-DD22-4074-A613-9E41BBF35B9E}" r="BS21" connectionId="1">
    <xmlCellPr id="1" xr6:uid="{00000000-0010-0000-631B-000001000000}" uniqueName="Title_Insurance">
      <xmlPr mapId="1" xpath="/FinancialUpdate8609/FinancialUpdate8609_DevelopmentBudget/FinancialUpdate8609_Dev_Budget_Building16/FinancialUpdate8609_Dev_Budget_Building16_Acquisition_Basis/Title_Insurance" xmlDataType="string"/>
    </xmlCellPr>
  </singleXmlCell>
  <singleXmlCell id="3515" xr6:uid="{6DBC820B-2A1D-4CAF-8CD5-7B69D3B7A3A0}" r="BS22" connectionId="1">
    <xmlCellPr id="1" xr6:uid="{00000000-0010-0000-651B-000001000000}" uniqueName="Constr_Insurance">
      <xmlPr mapId="1" xpath="/FinancialUpdate8609/FinancialUpdate8609_DevelopmentBudget/FinancialUpdate8609_Dev_Budget_Building16/FinancialUpdate8609_Dev_Budget_Building16_Acquisition_Basis/Constr_Insurance" xmlDataType="string"/>
    </xmlCellPr>
  </singleXmlCell>
  <singleXmlCell id="3516" xr6:uid="{9C0C8432-A49D-45FC-ABFE-EB4256587553}" r="BS23" connectionId="1">
    <xmlCellPr id="1" xr6:uid="{00000000-0010-0000-671B-000001000000}" uniqueName="License_Agreement_Insurance">
      <xmlPr mapId="1" xpath="/FinancialUpdate8609/FinancialUpdate8609_DevelopmentBudget/FinancialUpdate8609_Dev_Budget_Building16/FinancialUpdate8609_Dev_Budget_Building16_Acquisition_Basis/License_Agreement_Insurance" xmlDataType="string"/>
    </xmlCellPr>
  </singleXmlCell>
  <singleXmlCell id="3517" xr6:uid="{95A2E78E-95A5-45FD-BF2D-7F9631089DE5}" r="BS24" connectionId="1">
    <xmlCellPr id="1" xr6:uid="{00000000-0010-0000-691B-000001000000}" uniqueName="Leasing_Marketing_Expense">
      <xmlPr mapId="1" xpath="/FinancialUpdate8609/FinancialUpdate8609_DevelopmentBudget/FinancialUpdate8609_Dev_Budget_Building16/FinancialUpdate8609_Dev_Budget_Building16_Acquisition_Basis/Leasing_Marketing_Expense" xmlDataType="string"/>
    </xmlCellPr>
  </singleXmlCell>
  <singleXmlCell id="3518" xr6:uid="{D4D11013-E014-40B0-8923-A6BF5E62E3CA}" r="BS25" connectionId="1">
    <xmlCellPr id="1" xr6:uid="{00000000-0010-0000-6B1B-000001000000}" uniqueName="Lease_Up_Period_Expense">
      <xmlPr mapId="1" xpath="/FinancialUpdate8609/FinancialUpdate8609_DevelopmentBudget/FinancialUpdate8609_Dev_Budget_Building16/FinancialUpdate8609_Dev_Budget_Building16_Acquisition_Basis/Lease_Up_Period_Expense" xmlDataType="string"/>
    </xmlCellPr>
  </singleXmlCell>
  <singleXmlCell id="3519" xr6:uid="{D60313EE-34C5-40BB-B6B2-A32BEF5ECE5C}" r="BS26" connectionId="1">
    <xmlCellPr id="1" xr6:uid="{00000000-0010-0000-6D1B-000001000000}" uniqueName="Working_Capital">
      <xmlPr mapId="1" xpath="/FinancialUpdate8609/FinancialUpdate8609_DevelopmentBudget/FinancialUpdate8609_Dev_Budget_Building16/FinancialUpdate8609_Dev_Budget_Building16_Acquisition_Basis/Working_Capital" xmlDataType="string"/>
    </xmlCellPr>
  </singleXmlCell>
  <singleXmlCell id="3520" xr6:uid="{91B7C8D0-4791-4952-BFCC-ED1333BCE44D}" r="BS27" connectionId="1">
    <xmlCellPr id="1" xr6:uid="{00000000-0010-0000-6F1B-000001000000}" uniqueName="Survey_Environmental_Reports">
      <xmlPr mapId="1" xpath="/FinancialUpdate8609/FinancialUpdate8609_DevelopmentBudget/FinancialUpdate8609_Dev_Budget_Building16/FinancialUpdate8609_Dev_Budget_Building16_Acquisition_Basis/Survey_Environmental_Reports" xmlDataType="string"/>
    </xmlCellPr>
  </singleXmlCell>
  <singleXmlCell id="3521" xr6:uid="{95C47D60-79C3-4F42-ABD8-34321571C73A}" r="BS28" connectionId="1">
    <xmlCellPr id="1" xr6:uid="{00000000-0010-0000-711B-000001000000}" uniqueName="Loan_Commitment_Fees">
      <xmlPr mapId="1" xpath="/FinancialUpdate8609/FinancialUpdate8609_DevelopmentBudget/FinancialUpdate8609_Dev_Budget_Building16/FinancialUpdate8609_Dev_Budget_Building16_Acquisition_Basis/Loan_Commitment_Fees" xmlDataType="string"/>
    </xmlCellPr>
  </singleXmlCell>
  <singleXmlCell id="3522" xr6:uid="{CE20AD7A-1BD9-4508-8DB4-E3A5E18C56D7}" r="BS29" connectionId="1">
    <xmlCellPr id="1" xr6:uid="{00000000-0010-0000-731B-000001000000}" uniqueName="Relocation">
      <xmlPr mapId="1" xpath="/FinancialUpdate8609/FinancialUpdate8609_DevelopmentBudget/FinancialUpdate8609_Dev_Budget_Building16/FinancialUpdate8609_Dev_Budget_Building16_Acquisition_Basis/Relocation" xmlDataType="string"/>
    </xmlCellPr>
  </singleXmlCell>
  <singleXmlCell id="3523" xr6:uid="{CE2E4E09-B7E1-4C58-942F-4F7F45794F5F}" r="BS30" connectionId="1">
    <xmlCellPr id="1" xr6:uid="{00000000-0010-0000-751B-000001000000}" uniqueName="NPHDFC_Administration_Fee">
      <xmlPr mapId="1" xpath="/FinancialUpdate8609/FinancialUpdate8609_DevelopmentBudget/FinancialUpdate8609_Dev_Budget_Building16/FinancialUpdate8609_Dev_Budget_Building16_Acquisition_Basis/NPHDFC_Administration_Fee" xmlDataType="string"/>
    </xmlCellPr>
  </singleXmlCell>
  <singleXmlCell id="3524" xr6:uid="{993EF76C-E418-4544-93C6-7BCBC9FAAD7B}" r="BS31" connectionId="1">
    <xmlCellPr id="1" xr6:uid="{00000000-0010-0000-771B-000001000000}" uniqueName="Project_Supervision">
      <xmlPr mapId="1" xpath="/FinancialUpdate8609/FinancialUpdate8609_DevelopmentBudget/FinancialUpdate8609_Dev_Budget_Building16/FinancialUpdate8609_Dev_Budget_Building16_Acquisition_Basis/Project_Supervision" xmlDataType="string"/>
    </xmlCellPr>
  </singleXmlCell>
  <singleXmlCell id="3525" xr6:uid="{7ADE126F-83AF-4668-A4AD-8F35DCF4B20B}" r="BS32" connectionId="1">
    <xmlCellPr id="1" xr6:uid="{00000000-0010-0000-791B-000001000000}" uniqueName="Tax_Credit_Allocation_Fee">
      <xmlPr mapId="1" xpath="/FinancialUpdate8609/FinancialUpdate8609_DevelopmentBudget/FinancialUpdate8609_Dev_Budget_Building16/FinancialUpdate8609_Dev_Budget_Building16_Acquisition_Basis/Tax_Credit_Allocation_Fee" xmlDataType="string"/>
    </xmlCellPr>
  </singleXmlCell>
  <singleXmlCell id="3526" xr6:uid="{EEDC503C-8498-4304-8764-8AEA1E37258E}" r="BS33" connectionId="1">
    <xmlCellPr id="1" xr6:uid="{00000000-0010-0000-7B1B-000001000000}" uniqueName="Bond_Fees_Cost_of_Issuance_Fee">
      <xmlPr mapId="1" xpath="/FinancialUpdate8609/FinancialUpdate8609_DevelopmentBudget/FinancialUpdate8609_Dev_Budget_Building16/FinancialUpdate8609_Dev_Budget_Building16_Acquisition_Basis/Bond_Fees_Cost_of_Issuance_Fee" xmlDataType="string"/>
    </xmlCellPr>
  </singleXmlCell>
  <singleXmlCell id="3527" xr6:uid="{6C7BA830-3686-4FE8-A85F-3F0C7C74CA0C}" r="BS34" connectionId="1">
    <xmlCellPr id="1" xr6:uid="{00000000-0010-0000-7D1B-000001000000}" uniqueName="Letter_of_Credit_Fee">
      <xmlPr mapId="1" xpath="/FinancialUpdate8609/FinancialUpdate8609_DevelopmentBudget/FinancialUpdate8609_Dev_Budget_Building16/FinancialUpdate8609_Dev_Budget_Building16_Acquisition_Basis/Letter_of_Credit_Fee" xmlDataType="string"/>
    </xmlCellPr>
  </singleXmlCell>
  <singleXmlCell id="3528" xr6:uid="{29C267C8-6A87-4210-95E9-AF27D49C3762}" r="BS35" connectionId="1">
    <xmlCellPr id="1" xr6:uid="{00000000-0010-0000-7F1B-000001000000}" uniqueName="Interest_Rate_Cap">
      <xmlPr mapId="1" xpath="/FinancialUpdate8609/FinancialUpdate8609_DevelopmentBudget/FinancialUpdate8609_Dev_Budget_Building16/FinancialUpdate8609_Dev_Budget_Building16_Acquisition_Basis/Interest_Rate_Cap" xmlDataType="string"/>
    </xmlCellPr>
  </singleXmlCell>
  <singleXmlCell id="3529" xr6:uid="{F394907A-F081-42C3-A69F-D2C76CB396D0}" r="BS36" connectionId="1">
    <xmlCellPr id="1" xr6:uid="{00000000-0010-0000-811B-000001000000}" uniqueName="Bank_Engineering_Fee">
      <xmlPr mapId="1" xpath="/FinancialUpdate8609/FinancialUpdate8609_DevelopmentBudget/FinancialUpdate8609_Dev_Budget_Building16/FinancialUpdate8609_Dev_Budget_Building16_Acquisition_Basis/Bank_Engineering_Fee" xmlDataType="string"/>
    </xmlCellPr>
  </singleXmlCell>
  <singleXmlCell id="3530" xr6:uid="{591B103B-8C4A-44BE-B8AC-60A112C977BE}" r="BS37" connectionId="1">
    <xmlCellPr id="1" xr6:uid="{00000000-0010-0000-831B-000001000000}" uniqueName="NYS_Transfer_Tax">
      <xmlPr mapId="1" xpath="/FinancialUpdate8609/FinancialUpdate8609_DevelopmentBudget/FinancialUpdate8609_Dev_Budget_Building16/FinancialUpdate8609_Dev_Budget_Building16_Acquisition_Basis/NYS_Transfer_Tax" xmlDataType="string"/>
    </xmlCellPr>
  </singleXmlCell>
  <singleXmlCell id="3531" xr6:uid="{7EA92BF1-4817-453E-80D9-12156C02A8DB}" r="BS38" connectionId="1">
    <xmlCellPr id="1" xr6:uid="{00000000-0010-0000-851B-000001000000}" uniqueName="Soft_Cost_Other_Description1">
      <xmlPr mapId="1" xpath="/FinancialUpdate8609/FinancialUpdate8609_DevelopmentBudget/FinancialUpdate8609_Dev_Budget_Building16/FinancialUpdate8609_Dev_Budget_Building16_Acquisition_Basis/Soft_Cost_Other_Description1" xmlDataType="string"/>
    </xmlCellPr>
  </singleXmlCell>
  <singleXmlCell id="3532" xr6:uid="{1FB354CD-0AAE-4645-9B4B-0136B042ACDD}" r="BS39" connectionId="1">
    <xmlCellPr id="1" xr6:uid="{00000000-0010-0000-871B-000001000000}" uniqueName="Soft_Cost_Other_Description2">
      <xmlPr mapId="1" xpath="/FinancialUpdate8609/FinancialUpdate8609_DevelopmentBudget/FinancialUpdate8609_Dev_Budget_Building16/FinancialUpdate8609_Dev_Budget_Building16_Acquisition_Basis/Soft_Cost_Other_Description2" xmlDataType="string"/>
    </xmlCellPr>
  </singleXmlCell>
  <singleXmlCell id="3533" xr6:uid="{6FDFBF62-CD7B-4031-B64A-2DA75A5CCABA}" r="BS40" connectionId="1">
    <xmlCellPr id="1" xr6:uid="{00000000-0010-0000-891B-000001000000}" uniqueName="Soft_Cost_Other_Description3">
      <xmlPr mapId="1" xpath="/FinancialUpdate8609/FinancialUpdate8609_DevelopmentBudget/FinancialUpdate8609_Dev_Budget_Building16/FinancialUpdate8609_Dev_Budget_Building16_Acquisition_Basis/Soft_Cost_Other_Description3" xmlDataType="string"/>
    </xmlCellPr>
  </singleXmlCell>
  <singleXmlCell id="3534" xr6:uid="{2E18BD3F-7129-4348-B970-A572E410CAB2}" r="BS41" connectionId="1">
    <xmlCellPr id="1" xr6:uid="{00000000-0010-0000-8B1B-000001000000}" uniqueName="Soft_Cost_Other_Description4">
      <xmlPr mapId="1" xpath="/FinancialUpdate8609/FinancialUpdate8609_DevelopmentBudget/FinancialUpdate8609_Dev_Budget_Building16/FinancialUpdate8609_Dev_Budget_Building16_Acquisition_Basis/Soft_Cost_Other_Description4" xmlDataType="string"/>
    </xmlCellPr>
  </singleXmlCell>
  <singleXmlCell id="3535" xr6:uid="{B866A2C1-21FC-47A0-901B-51FFD5E7C8C4}" r="BS44" connectionId="1">
    <xmlCellPr id="1" xr6:uid="{00000000-0010-0000-8D1B-000001000000}" uniqueName="Developer_Financing_or_Equity">
      <xmlPr mapId="1" xpath="/FinancialUpdate8609/FinancialUpdate8609_DevelopmentBudget/FinancialUpdate8609_Dev_Budget_Building16/FinancialUpdate8609_Dev_Budget_Building16_Acquisition_Basis/Developer_Financing_or_Equity" xmlDataType="string"/>
    </xmlCellPr>
  </singleXmlCell>
  <singleXmlCell id="3536" xr6:uid="{9D022BFA-4E88-4CAC-AFA5-FD6DB536BFA4}" r="BS45" connectionId="1">
    <xmlCellPr id="1" xr6:uid="{00000000-0010-0000-8F1B-000001000000}" uniqueName="Deferred_Developer_Fee">
      <xmlPr mapId="1" xpath="/FinancialUpdate8609/FinancialUpdate8609_DevelopmentBudget/FinancialUpdate8609_Dev_Budget_Building16/FinancialUpdate8609_Dev_Budget_Building16_Acquisition_Basis/Deferred_Developer_Fee" xmlDataType="string"/>
    </xmlCellPr>
  </singleXmlCell>
  <singleXmlCell id="3537" xr6:uid="{636EF904-35BB-46EB-8ABA-532DCEE45F23}" r="BS48" connectionId="1">
    <xmlCellPr id="1" xr6:uid="{00000000-0010-0000-911B-000001000000}" uniqueName="Syndicator_Fee_and_Overhead">
      <xmlPr mapId="1" xpath="/FinancialUpdate8609/FinancialUpdate8609_DevelopmentBudget/FinancialUpdate8609_Dev_Budget_Building16/FinancialUpdate8609_Dev_Budget_Building16_Acquisition_Basis/Syndicator_Fee_and_Overhead" xmlDataType="string"/>
    </xmlCellPr>
  </singleXmlCell>
  <singleXmlCell id="3538" xr6:uid="{0F893F84-3BC5-4774-BB94-BCF3825EF2FB}" r="BS49" connectionId="1">
    <xmlCellPr id="1" xr6:uid="{00000000-0010-0000-931B-000001000000}" uniqueName="LP_Upper_Tier_Reserves">
      <xmlPr mapId="1" xpath="/FinancialUpdate8609/FinancialUpdate8609_DevelopmentBudget/FinancialUpdate8609_Dev_Budget_Building16/FinancialUpdate8609_Dev_Budget_Building16_Acquisition_Basis/LP_Upper_Tier_Reserves" xmlDataType="string"/>
    </xmlCellPr>
  </singleXmlCell>
  <singleXmlCell id="3539" xr6:uid="{9FC4DA91-8179-47EB-8587-1EDF9BFB8C90}" r="BS50" connectionId="1">
    <xmlCellPr id="1" xr6:uid="{00000000-0010-0000-951B-000001000000}" uniqueName="Tax_Credit_Consultant">
      <xmlPr mapId="1" xpath="/FinancialUpdate8609/FinancialUpdate8609_DevelopmentBudget/FinancialUpdate8609_Dev_Budget_Building16/FinancialUpdate8609_Dev_Budget_Building16_Acquisition_Basis/Tax_Credit_Consultant" xmlDataType="string"/>
    </xmlCellPr>
  </singleXmlCell>
  <singleXmlCell id="3540" xr6:uid="{0FB14016-0219-4EE7-A8CC-FCD3B12204FE}" r="BS51" connectionId="1">
    <xmlCellPr id="1" xr6:uid="{00000000-0010-0000-971B-000001000000}" uniqueName="Tax_Opinion">
      <xmlPr mapId="1" xpath="/FinancialUpdate8609/FinancialUpdate8609_DevelopmentBudget/FinancialUpdate8609_Dev_Budget_Building16/FinancialUpdate8609_Dev_Budget_Building16_Acquisition_Basis/Tax_Opinion" xmlDataType="string"/>
    </xmlCellPr>
  </singleXmlCell>
  <singleXmlCell id="3541" xr6:uid="{CDD52AAC-DCB8-4A7D-A724-0A4A90957F89}" r="BS52" connectionId="1">
    <xmlCellPr id="1" xr6:uid="{00000000-0010-0000-991B-000001000000}" uniqueName="Accounting_Cost_Certification">
      <xmlPr mapId="1" xpath="/FinancialUpdate8609/FinancialUpdate8609_DevelopmentBudget/FinancialUpdate8609_Dev_Budget_Building16/FinancialUpdate8609_Dev_Budget_Building16_Acquisition_Basis/Accounting_Cost_Certification" xmlDataType="string"/>
    </xmlCellPr>
  </singleXmlCell>
  <singleXmlCell id="3542" xr6:uid="{FE9D9F07-731D-4142-8C57-0A5A7BD5DB93}" r="BS53" connectionId="1">
    <xmlCellPr id="1" xr6:uid="{00000000-0010-0000-9B1B-000001000000}" uniqueName="Partnership_Management_Fee">
      <xmlPr mapId="1" xpath="/FinancialUpdate8609/FinancialUpdate8609_DevelopmentBudget/FinancialUpdate8609_Dev_Budget_Building16/FinancialUpdate8609_Dev_Budget_Building16_Acquisition_Basis/Partnership_Management_Fee" xmlDataType="string"/>
    </xmlCellPr>
  </singleXmlCell>
  <singleXmlCell id="3543" xr6:uid="{BA8B8A57-4814-47ED-AFEF-B3D093914E73}" r="BS54" connectionId="1">
    <xmlCellPr id="1" xr6:uid="{00000000-0010-0000-9D1B-000001000000}" uniqueName="Partnership_Publication">
      <xmlPr mapId="1" xpath="/FinancialUpdate8609/FinancialUpdate8609_DevelopmentBudget/FinancialUpdate8609_Dev_Budget_Building16/FinancialUpdate8609_Dev_Budget_Building16_Acquisition_Basis/Partnership_Publication" xmlDataType="string"/>
    </xmlCellPr>
  </singleXmlCell>
  <singleXmlCell id="3544" xr6:uid="{ED9AC718-9EA7-41A7-AE77-FE9E2D3D0EC0}" r="BS55" connectionId="1">
    <xmlCellPr id="1" xr6:uid="{00000000-0010-0000-9F1B-000001000000}" uniqueName="Bridge_Loan_Fees_and_Interest">
      <xmlPr mapId="1" xpath="/FinancialUpdate8609/FinancialUpdate8609_DevelopmentBudget/FinancialUpdate8609_Dev_Budget_Building16/FinancialUpdate8609_Dev_Budget_Building16_Acquisition_Basis/Bridge_Loan_Fees_and_Interest" xmlDataType="string"/>
    </xmlCellPr>
  </singleXmlCell>
  <singleXmlCell id="3545" xr6:uid="{BD3BBB9B-3E38-4E2A-9006-D2E8CBB2B188}" r="BS56" connectionId="1">
    <xmlCellPr id="1" xr6:uid="{00000000-0010-0000-A11B-000001000000}" uniqueName="Partnership_Organization_Legal">
      <xmlPr mapId="1" xpath="/FinancialUpdate8609/FinancialUpdate8609_DevelopmentBudget/FinancialUpdate8609_Dev_Budget_Building16/FinancialUpdate8609_Dev_Budget_Building16_Acquisition_Basis/Partnership_Organization_Legal" xmlDataType="string"/>
    </xmlCellPr>
  </singleXmlCell>
  <singleXmlCell id="3546" xr6:uid="{5E69CBB7-4717-4F79-AD23-3F9F4C765D50}" r="BS57" connectionId="1">
    <xmlCellPr id="1" xr6:uid="{00000000-0010-0000-A31B-000001000000}" uniqueName="Syndication_Expense_Other_Description1">
      <xmlPr mapId="1" xpath="/FinancialUpdate8609/FinancialUpdate8609_DevelopmentBudget/FinancialUpdate8609_Dev_Budget_Building16/FinancialUpdate8609_Dev_Budget_Building16_Acquisition_Basis/Syndication_Expense_Other_Description1" xmlDataType="string"/>
    </xmlCellPr>
  </singleXmlCell>
  <singleXmlCell id="3547" xr6:uid="{F18DEF66-C61B-4F78-B3EA-014C986E627F}" r="BS60" connectionId="1">
    <xmlCellPr id="1" xr6:uid="{00000000-0010-0000-A51B-000001000000}" uniqueName="Operating_Reserve">
      <xmlPr mapId="1" xpath="/FinancialUpdate8609/FinancialUpdate8609_DevelopmentBudget/FinancialUpdate8609_Dev_Budget_Building16/FinancialUpdate8609_Dev_Budget_Building16_Acquisition_Basis/Operating_Reserve" xmlDataType="string"/>
    </xmlCellPr>
  </singleXmlCell>
  <singleXmlCell id="3548" xr6:uid="{19420AAA-4A4C-48FC-BAD0-707F49D2F7C9}" r="BS61" connectionId="1">
    <xmlCellPr id="1" xr6:uid="{00000000-0010-0000-A71B-000001000000}" uniqueName="Social_Service_Reserves">
      <xmlPr mapId="1" xpath="/FinancialUpdate8609/FinancialUpdate8609_DevelopmentBudget/FinancialUpdate8609_Dev_Budget_Building16/FinancialUpdate8609_Dev_Budget_Building16_Acquisition_Basis/Social_Service_Reserves" xmlDataType="string"/>
    </xmlCellPr>
  </singleXmlCell>
  <singleXmlCell id="3549" xr6:uid="{D3D23540-C8B6-4423-B283-32D7E830F2CB}" r="BS62" connectionId="1">
    <xmlCellPr id="1" xr6:uid="{00000000-0010-0000-A91B-000001000000}" uniqueName="Reserve_Other_Description1">
      <xmlPr mapId="1" xpath="/FinancialUpdate8609/FinancialUpdate8609_DevelopmentBudget/FinancialUpdate8609_Dev_Budget_Building16/FinancialUpdate8609_Dev_Budget_Building16_Acquisition_Basis/Reserve_Other_Description1" xmlDataType="string"/>
    </xmlCellPr>
  </singleXmlCell>
  <singleXmlCell id="3550" xr6:uid="{8016688C-BA04-4D10-B70F-E4B2B6AEA9D5}" r="BU1" connectionId="1">
    <xmlCellPr id="1" xr6:uid="{00000000-0010-0000-AB1B-000001000000}" uniqueName="ApplicationNumber">
      <xmlPr mapId="1" xpath="/FinancialUpdate8609/FinancialUpdate8609_DevelopmentBudget/FinancialUpdate8609_Dev_Budget_Building16/FinancialUpdate8609_Dev_Budget_Building16_Rehab_Basis/ApplicationNumber" xmlDataType="string"/>
    </xmlCellPr>
  </singleXmlCell>
  <singleXmlCell id="3551" xr6:uid="{D1893AE9-A0CB-4441-B004-F228738957F0}" r="BU2" connectionId="1">
    <xmlCellPr id="1" xr6:uid="{00000000-0010-0000-AD1B-000001000000}" uniqueName="BIN">
      <xmlPr mapId="1" xpath="/FinancialUpdate8609/FinancialUpdate8609_DevelopmentBudget/FinancialUpdate8609_Dev_Budget_Building16/FinancialUpdate8609_Dev_Budget_Building16_Rehab_Basis/BIN" xmlDataType="string"/>
    </xmlCellPr>
  </singleXmlCell>
  <singleXmlCell id="3552" xr6:uid="{A4669A23-7965-4EA6-9B79-AAE1D732E436}" r="BT7" connectionId="1">
    <xmlCellPr id="1" xr6:uid="{00000000-0010-0000-AF1B-000001000000}" uniqueName="Land_Acquisition">
      <xmlPr mapId="1" xpath="/FinancialUpdate8609/FinancialUpdate8609_DevelopmentBudget/FinancialUpdate8609_Dev_Budget_Building16/FinancialUpdate8609_Dev_Budget_Building16_Rehab_Basis/Land_Acquisition" xmlDataType="string"/>
    </xmlCellPr>
  </singleXmlCell>
  <singleXmlCell id="3553" xr6:uid="{EFF73050-C237-442A-A561-4703C2E58661}" r="BT8" connectionId="1">
    <xmlCellPr id="1" xr6:uid="{00000000-0010-0000-B11B-000001000000}" uniqueName="Building_Acquisition">
      <xmlPr mapId="1" xpath="/FinancialUpdate8609/FinancialUpdate8609_DevelopmentBudget/FinancialUpdate8609_Dev_Budget_Building16/FinancialUpdate8609_Dev_Budget_Building16_Rehab_Basis/Building_Acquisition" xmlDataType="string"/>
    </xmlCellPr>
  </singleXmlCell>
  <singleXmlCell id="3554" xr6:uid="{6CECAC81-4EAE-4CDC-8DC3-3B4E12A94D85}" r="BT9" connectionId="1">
    <xmlCellPr id="1" xr6:uid="{00000000-0010-0000-B31B-000001000000}" uniqueName="Contractor_Price">
      <xmlPr mapId="1" xpath="/FinancialUpdate8609/FinancialUpdate8609_DevelopmentBudget/FinancialUpdate8609_Dev_Budget_Building16/FinancialUpdate8609_Dev_Budget_Building16_Rehab_Basis/Contractor_Price" xmlDataType="string"/>
    </xmlCellPr>
  </singleXmlCell>
  <singleXmlCell id="3555" xr6:uid="{463F1383-A3AE-4A96-9997-413D2DFEE4EA}" r="BT10" connectionId="1">
    <xmlCellPr id="1" xr6:uid="{00000000-0010-0000-B51B-000001000000}" uniqueName="Furnishings">
      <xmlPr mapId="1" xpath="/FinancialUpdate8609/FinancialUpdate8609_DevelopmentBudget/FinancialUpdate8609_Dev_Budget_Building16/FinancialUpdate8609_Dev_Budget_Building16_Rehab_Basis/Furnishings" xmlDataType="string"/>
    </xmlCellPr>
  </singleXmlCell>
  <singleXmlCell id="3556" xr6:uid="{21E7AB0C-F3CE-4326-8CBD-B563832B69C4}" r="BT11" connectionId="1">
    <xmlCellPr id="1" xr6:uid="{00000000-0010-0000-B71B-000001000000}" uniqueName="Hard_Cost_Other_Description1">
      <xmlPr mapId="1" xpath="/FinancialUpdate8609/FinancialUpdate8609_DevelopmentBudget/FinancialUpdate8609_Dev_Budget_Building16/FinancialUpdate8609_Dev_Budget_Building16_Rehab_Basis/Hard_Cost_Other_Description1" xmlDataType="string"/>
    </xmlCellPr>
  </singleXmlCell>
  <singleXmlCell id="3557" xr6:uid="{F9599A59-B1E8-493A-A938-96E8C4EA24C0}" r="BT14" connectionId="1">
    <xmlCellPr id="1" xr6:uid="{00000000-0010-0000-B91B-000001000000}" uniqueName="Architect">
      <xmlPr mapId="1" xpath="/FinancialUpdate8609/FinancialUpdate8609_DevelopmentBudget/FinancialUpdate8609_Dev_Budget_Building16/FinancialUpdate8609_Dev_Budget_Building16_Rehab_Basis/Architect" xmlDataType="string"/>
    </xmlCellPr>
  </singleXmlCell>
  <singleXmlCell id="3558" xr6:uid="{F392DD25-057B-4F89-9704-BDCA61D6C781}" r="BT15" connectionId="1">
    <xmlCellPr id="1" xr6:uid="{00000000-0010-0000-BB1B-000001000000}" uniqueName="Owners_Legal">
      <xmlPr mapId="1" xpath="/FinancialUpdate8609/FinancialUpdate8609_DevelopmentBudget/FinancialUpdate8609_Dev_Budget_Building16/FinancialUpdate8609_Dev_Budget_Building16_Rehab_Basis/Owners_Legal" xmlDataType="string"/>
    </xmlCellPr>
  </singleXmlCell>
  <singleXmlCell id="3559" xr6:uid="{85779ED1-AABC-4D5A-9042-694255D53A90}" r="BT16" connectionId="1">
    <xmlCellPr id="1" xr6:uid="{00000000-0010-0000-BD1B-000001000000}" uniqueName="Development_Consultant">
      <xmlPr mapId="1" xpath="/FinancialUpdate8609/FinancialUpdate8609_DevelopmentBudget/FinancialUpdate8609_Dev_Budget_Building16/FinancialUpdate8609_Dev_Budget_Building16_Rehab_Basis/Development_Consultant" xmlDataType="string"/>
    </xmlCellPr>
  </singleXmlCell>
  <singleXmlCell id="3560" xr6:uid="{9A763394-C0FF-4E23-B76F-952A08B58035}" r="BT17" connectionId="1">
    <xmlCellPr id="1" xr6:uid="{00000000-0010-0000-BF1B-000001000000}" uniqueName="J51_421a_421b_Filing_Fees">
      <xmlPr mapId="1" xpath="/FinancialUpdate8609/FinancialUpdate8609_DevelopmentBudget/FinancialUpdate8609_Dev_Budget_Building16/FinancialUpdate8609_Dev_Budget_Building16_Rehab_Basis/J51_421a_421b_Filing_Fees" xmlDataType="string"/>
    </xmlCellPr>
  </singleXmlCell>
  <singleXmlCell id="3561" xr6:uid="{F7376AF0-9041-447D-9194-64D1E33D54A7}" r="BT18" connectionId="1">
    <xmlCellPr id="1" xr6:uid="{00000000-0010-0000-C11B-000001000000}" uniqueName="Construction_Interest">
      <xmlPr mapId="1" xpath="/FinancialUpdate8609/FinancialUpdate8609_DevelopmentBudget/FinancialUpdate8609_Dev_Budget_Building16/FinancialUpdate8609_Dev_Budget_Building16_Rehab_Basis/Construction_Interest" xmlDataType="string"/>
    </xmlCellPr>
  </singleXmlCell>
  <singleXmlCell id="3562" xr6:uid="{17EF5B95-AA3C-4A36-81F8-E44F58B59042}" r="BT19" connectionId="1">
    <xmlCellPr id="1" xr6:uid="{00000000-0010-0000-C31B-000001000000}" uniqueName="Real_Estate_Taxes">
      <xmlPr mapId="1" xpath="/FinancialUpdate8609/FinancialUpdate8609_DevelopmentBudget/FinancialUpdate8609_Dev_Budget_Building16/FinancialUpdate8609_Dev_Budget_Building16_Rehab_Basis/Real_Estate_Taxes" xmlDataType="string"/>
    </xmlCellPr>
  </singleXmlCell>
  <singleXmlCell id="3563" xr6:uid="{10F6AC4C-73A7-4570-9586-ECC98B73D647}" r="BT20" connectionId="1">
    <xmlCellPr id="1" xr6:uid="{00000000-0010-0000-C51B-000001000000}" uniqueName="Water_Sewer">
      <xmlPr mapId="1" xpath="/FinancialUpdate8609/FinancialUpdate8609_DevelopmentBudget/FinancialUpdate8609_Dev_Budget_Building16/FinancialUpdate8609_Dev_Budget_Building16_Rehab_Basis/Water_Sewer" xmlDataType="string"/>
    </xmlCellPr>
  </singleXmlCell>
  <singleXmlCell id="3564" xr6:uid="{55A44665-7C85-4E39-9ACB-22C2FDA7FA68}" r="BT21" connectionId="1">
    <xmlCellPr id="1" xr6:uid="{00000000-0010-0000-C71B-000001000000}" uniqueName="Title_Insurance">
      <xmlPr mapId="1" xpath="/FinancialUpdate8609/FinancialUpdate8609_DevelopmentBudget/FinancialUpdate8609_Dev_Budget_Building16/FinancialUpdate8609_Dev_Budget_Building16_Rehab_Basis/Title_Insurance" xmlDataType="string"/>
    </xmlCellPr>
  </singleXmlCell>
  <singleXmlCell id="3565" xr6:uid="{F7305AD2-8C70-4032-9F38-2AB029E1A86F}" r="BT22" connectionId="1">
    <xmlCellPr id="1" xr6:uid="{00000000-0010-0000-C91B-000001000000}" uniqueName="Constr_Insurance">
      <xmlPr mapId="1" xpath="/FinancialUpdate8609/FinancialUpdate8609_DevelopmentBudget/FinancialUpdate8609_Dev_Budget_Building16/FinancialUpdate8609_Dev_Budget_Building16_Rehab_Basis/Constr_Insurance" xmlDataType="string"/>
    </xmlCellPr>
  </singleXmlCell>
  <singleXmlCell id="3566" xr6:uid="{C2716F17-3CFE-431D-BCBA-866A35F2DF53}" r="BT23" connectionId="1">
    <xmlCellPr id="1" xr6:uid="{00000000-0010-0000-CB1B-000001000000}" uniqueName="License_Agreement_Insurance">
      <xmlPr mapId="1" xpath="/FinancialUpdate8609/FinancialUpdate8609_DevelopmentBudget/FinancialUpdate8609_Dev_Budget_Building16/FinancialUpdate8609_Dev_Budget_Building16_Rehab_Basis/License_Agreement_Insurance" xmlDataType="string"/>
    </xmlCellPr>
  </singleXmlCell>
  <singleXmlCell id="3567" xr6:uid="{BCCA0EF6-210A-4EDD-80AA-34314D364287}" r="BT24" connectionId="1">
    <xmlCellPr id="1" xr6:uid="{00000000-0010-0000-CD1B-000001000000}" uniqueName="Leasing_Marketing_Expense">
      <xmlPr mapId="1" xpath="/FinancialUpdate8609/FinancialUpdate8609_DevelopmentBudget/FinancialUpdate8609_Dev_Budget_Building16/FinancialUpdate8609_Dev_Budget_Building16_Rehab_Basis/Leasing_Marketing_Expense" xmlDataType="string"/>
    </xmlCellPr>
  </singleXmlCell>
  <singleXmlCell id="3568" xr6:uid="{7C1D6D0F-DF26-488C-9C5B-E2CFF991E187}" r="BT25" connectionId="1">
    <xmlCellPr id="1" xr6:uid="{00000000-0010-0000-CF1B-000001000000}" uniqueName="Lease_Up_Period_Expense">
      <xmlPr mapId="1" xpath="/FinancialUpdate8609/FinancialUpdate8609_DevelopmentBudget/FinancialUpdate8609_Dev_Budget_Building16/FinancialUpdate8609_Dev_Budget_Building16_Rehab_Basis/Lease_Up_Period_Expense" xmlDataType="string"/>
    </xmlCellPr>
  </singleXmlCell>
  <singleXmlCell id="3569" xr6:uid="{95470F0C-4565-4687-8483-5BE47B5BCC18}" r="BT26" connectionId="1">
    <xmlCellPr id="1" xr6:uid="{00000000-0010-0000-D11B-000001000000}" uniqueName="Working_Capital">
      <xmlPr mapId="1" xpath="/FinancialUpdate8609/FinancialUpdate8609_DevelopmentBudget/FinancialUpdate8609_Dev_Budget_Building16/FinancialUpdate8609_Dev_Budget_Building16_Rehab_Basis/Working_Capital" xmlDataType="string"/>
    </xmlCellPr>
  </singleXmlCell>
  <singleXmlCell id="3570" xr6:uid="{355C631B-6AE5-4F1C-AF57-AA5A00BA6DF7}" r="BT27" connectionId="1">
    <xmlCellPr id="1" xr6:uid="{00000000-0010-0000-D31B-000001000000}" uniqueName="Survey_Environmental_Reports">
      <xmlPr mapId="1" xpath="/FinancialUpdate8609/FinancialUpdate8609_DevelopmentBudget/FinancialUpdate8609_Dev_Budget_Building16/FinancialUpdate8609_Dev_Budget_Building16_Rehab_Basis/Survey_Environmental_Reports" xmlDataType="string"/>
    </xmlCellPr>
  </singleXmlCell>
  <singleXmlCell id="3571" xr6:uid="{36F69C45-C952-4282-A040-27EF48E67171}" r="BT28" connectionId="1">
    <xmlCellPr id="1" xr6:uid="{00000000-0010-0000-D51B-000001000000}" uniqueName="Loan_Commitment_Fees">
      <xmlPr mapId="1" xpath="/FinancialUpdate8609/FinancialUpdate8609_DevelopmentBudget/FinancialUpdate8609_Dev_Budget_Building16/FinancialUpdate8609_Dev_Budget_Building16_Rehab_Basis/Loan_Commitment_Fees" xmlDataType="string"/>
    </xmlCellPr>
  </singleXmlCell>
  <singleXmlCell id="3572" xr6:uid="{D144DF06-3D6B-4ACF-B664-703B75FAA9B0}" r="BT29" connectionId="1">
    <xmlCellPr id="1" xr6:uid="{00000000-0010-0000-D71B-000001000000}" uniqueName="Relocation">
      <xmlPr mapId="1" xpath="/FinancialUpdate8609/FinancialUpdate8609_DevelopmentBudget/FinancialUpdate8609_Dev_Budget_Building16/FinancialUpdate8609_Dev_Budget_Building16_Rehab_Basis/Relocation" xmlDataType="string"/>
    </xmlCellPr>
  </singleXmlCell>
  <singleXmlCell id="3573" xr6:uid="{87DB6A3B-5553-4B9A-8899-4FD6BBA97458}" r="BT30" connectionId="1">
    <xmlCellPr id="1" xr6:uid="{00000000-0010-0000-D91B-000001000000}" uniqueName="NPHDFC_Administration_Fee">
      <xmlPr mapId="1" xpath="/FinancialUpdate8609/FinancialUpdate8609_DevelopmentBudget/FinancialUpdate8609_Dev_Budget_Building16/FinancialUpdate8609_Dev_Budget_Building16_Rehab_Basis/NPHDFC_Administration_Fee" xmlDataType="string"/>
    </xmlCellPr>
  </singleXmlCell>
  <singleXmlCell id="3574" xr6:uid="{98916E2E-F119-4BBC-AF8C-35E29D3F1316}" r="BT31" connectionId="1">
    <xmlCellPr id="1" xr6:uid="{00000000-0010-0000-DB1B-000001000000}" uniqueName="Project_Supervision">
      <xmlPr mapId="1" xpath="/FinancialUpdate8609/FinancialUpdate8609_DevelopmentBudget/FinancialUpdate8609_Dev_Budget_Building16/FinancialUpdate8609_Dev_Budget_Building16_Rehab_Basis/Project_Supervision" xmlDataType="string"/>
    </xmlCellPr>
  </singleXmlCell>
  <singleXmlCell id="3575" xr6:uid="{E4816CDD-3444-46D2-BB8D-7797A526C405}" r="BT32" connectionId="1">
    <xmlCellPr id="1" xr6:uid="{00000000-0010-0000-DD1B-000001000000}" uniqueName="Tax_Credit_Allocation_Fee">
      <xmlPr mapId="1" xpath="/FinancialUpdate8609/FinancialUpdate8609_DevelopmentBudget/FinancialUpdate8609_Dev_Budget_Building16/FinancialUpdate8609_Dev_Budget_Building16_Rehab_Basis/Tax_Credit_Allocation_Fee" xmlDataType="string"/>
    </xmlCellPr>
  </singleXmlCell>
  <singleXmlCell id="3576" xr6:uid="{90124E25-F394-4FEA-9AEE-82806AB03FA8}" r="BT33" connectionId="1">
    <xmlCellPr id="1" xr6:uid="{00000000-0010-0000-DF1B-000001000000}" uniqueName="Bond_Fees_Cost_of_Issuance_Fee">
      <xmlPr mapId="1" xpath="/FinancialUpdate8609/FinancialUpdate8609_DevelopmentBudget/FinancialUpdate8609_Dev_Budget_Building16/FinancialUpdate8609_Dev_Budget_Building16_Rehab_Basis/Bond_Fees_Cost_of_Issuance_Fee" xmlDataType="string"/>
    </xmlCellPr>
  </singleXmlCell>
  <singleXmlCell id="3577" xr6:uid="{3C9027BD-AB9D-4D06-9FA8-0478E2B4D70F}" r="BT34" connectionId="1">
    <xmlCellPr id="1" xr6:uid="{00000000-0010-0000-E11B-000001000000}" uniqueName="Letter_of_Credit_Fee">
      <xmlPr mapId="1" xpath="/FinancialUpdate8609/FinancialUpdate8609_DevelopmentBudget/FinancialUpdate8609_Dev_Budget_Building16/FinancialUpdate8609_Dev_Budget_Building16_Rehab_Basis/Letter_of_Credit_Fee" xmlDataType="string"/>
    </xmlCellPr>
  </singleXmlCell>
  <singleXmlCell id="3578" xr6:uid="{C7A5D374-8449-4E1B-BB01-A043B1FCA767}" r="BT35" connectionId="1">
    <xmlCellPr id="1" xr6:uid="{00000000-0010-0000-E31B-000001000000}" uniqueName="Interest_Rate_Cap">
      <xmlPr mapId="1" xpath="/FinancialUpdate8609/FinancialUpdate8609_DevelopmentBudget/FinancialUpdate8609_Dev_Budget_Building16/FinancialUpdate8609_Dev_Budget_Building16_Rehab_Basis/Interest_Rate_Cap" xmlDataType="string"/>
    </xmlCellPr>
  </singleXmlCell>
  <singleXmlCell id="3579" xr6:uid="{F723CFFC-57E0-4E4C-8084-E06A03247C3F}" r="BT36" connectionId="1">
    <xmlCellPr id="1" xr6:uid="{00000000-0010-0000-E51B-000001000000}" uniqueName="Bank_Engineering_Fee">
      <xmlPr mapId="1" xpath="/FinancialUpdate8609/FinancialUpdate8609_DevelopmentBudget/FinancialUpdate8609_Dev_Budget_Building16/FinancialUpdate8609_Dev_Budget_Building16_Rehab_Basis/Bank_Engineering_Fee" xmlDataType="string"/>
    </xmlCellPr>
  </singleXmlCell>
  <singleXmlCell id="3580" xr6:uid="{4B828295-E6A4-43B6-9EDB-6A4FA15F8368}" r="BT37" connectionId="1">
    <xmlCellPr id="1" xr6:uid="{00000000-0010-0000-E71B-000001000000}" uniqueName="NYS_Transfer_Tax">
      <xmlPr mapId="1" xpath="/FinancialUpdate8609/FinancialUpdate8609_DevelopmentBudget/FinancialUpdate8609_Dev_Budget_Building16/FinancialUpdate8609_Dev_Budget_Building16_Rehab_Basis/NYS_Transfer_Tax" xmlDataType="string"/>
    </xmlCellPr>
  </singleXmlCell>
  <singleXmlCell id="3581" xr6:uid="{BBBEAA2D-2C9C-4E53-8967-4C0E827CC03D}" r="BT38" connectionId="1">
    <xmlCellPr id="1" xr6:uid="{00000000-0010-0000-E91B-000001000000}" uniqueName="Soft_Cost_Other_Description1">
      <xmlPr mapId="1" xpath="/FinancialUpdate8609/FinancialUpdate8609_DevelopmentBudget/FinancialUpdate8609_Dev_Budget_Building16/FinancialUpdate8609_Dev_Budget_Building16_Rehab_Basis/Soft_Cost_Other_Description1" xmlDataType="string"/>
    </xmlCellPr>
  </singleXmlCell>
  <singleXmlCell id="3582" xr6:uid="{549E61B8-A188-45E8-8EA9-7709E39FD9D4}" r="BT39" connectionId="1">
    <xmlCellPr id="1" xr6:uid="{00000000-0010-0000-EB1B-000001000000}" uniqueName="Soft_Cost_Other_Description2">
      <xmlPr mapId="1" xpath="/FinancialUpdate8609/FinancialUpdate8609_DevelopmentBudget/FinancialUpdate8609_Dev_Budget_Building16/FinancialUpdate8609_Dev_Budget_Building16_Rehab_Basis/Soft_Cost_Other_Description2" xmlDataType="string"/>
    </xmlCellPr>
  </singleXmlCell>
  <singleXmlCell id="3583" xr6:uid="{A91A045A-9E32-442F-8440-C27C2A43843C}" r="BT40" connectionId="1">
    <xmlCellPr id="1" xr6:uid="{00000000-0010-0000-ED1B-000001000000}" uniqueName="Soft_Cost_Other_Description3">
      <xmlPr mapId="1" xpath="/FinancialUpdate8609/FinancialUpdate8609_DevelopmentBudget/FinancialUpdate8609_Dev_Budget_Building16/FinancialUpdate8609_Dev_Budget_Building16_Rehab_Basis/Soft_Cost_Other_Description3" xmlDataType="string"/>
    </xmlCellPr>
  </singleXmlCell>
  <singleXmlCell id="3584" xr6:uid="{3E6F294E-5A91-4600-B32D-07B624A2749C}" r="BT41" connectionId="1">
    <xmlCellPr id="1" xr6:uid="{00000000-0010-0000-EF1B-000001000000}" uniqueName="Soft_Cost_Other_Description4">
      <xmlPr mapId="1" xpath="/FinancialUpdate8609/FinancialUpdate8609_DevelopmentBudget/FinancialUpdate8609_Dev_Budget_Building16/FinancialUpdate8609_Dev_Budget_Building16_Rehab_Basis/Soft_Cost_Other_Description4" xmlDataType="string"/>
    </xmlCellPr>
  </singleXmlCell>
  <singleXmlCell id="3585" xr6:uid="{CC47FA05-E188-44B6-8AC8-34765AE46071}" r="BT44" connectionId="1">
    <xmlCellPr id="1" xr6:uid="{00000000-0010-0000-F11B-000001000000}" uniqueName="Developer_Financing_or_Equity">
      <xmlPr mapId="1" xpath="/FinancialUpdate8609/FinancialUpdate8609_DevelopmentBudget/FinancialUpdate8609_Dev_Budget_Building16/FinancialUpdate8609_Dev_Budget_Building16_Rehab_Basis/Developer_Financing_or_Equity" xmlDataType="string"/>
    </xmlCellPr>
  </singleXmlCell>
  <singleXmlCell id="3586" xr6:uid="{4673F3B9-32A7-49BA-8907-EF32A8D20400}" r="BT45" connectionId="1">
    <xmlCellPr id="1" xr6:uid="{00000000-0010-0000-F31B-000001000000}" uniqueName="Deferred_Developer_Fee">
      <xmlPr mapId="1" xpath="/FinancialUpdate8609/FinancialUpdate8609_DevelopmentBudget/FinancialUpdate8609_Dev_Budget_Building16/FinancialUpdate8609_Dev_Budget_Building16_Rehab_Basis/Deferred_Developer_Fee" xmlDataType="string"/>
    </xmlCellPr>
  </singleXmlCell>
  <singleXmlCell id="3587" xr6:uid="{787B45F6-F7F7-4063-A5A1-F983962D38D7}" r="BT48" connectionId="1">
    <xmlCellPr id="1" xr6:uid="{00000000-0010-0000-F51B-000001000000}" uniqueName="Syndicator_Fee_and_Overhead">
      <xmlPr mapId="1" xpath="/FinancialUpdate8609/FinancialUpdate8609_DevelopmentBudget/FinancialUpdate8609_Dev_Budget_Building16/FinancialUpdate8609_Dev_Budget_Building16_Rehab_Basis/Syndicator_Fee_and_Overhead" xmlDataType="string"/>
    </xmlCellPr>
  </singleXmlCell>
  <singleXmlCell id="3588" xr6:uid="{8C072392-F148-4755-B815-E57833A661A6}" r="BT49" connectionId="1">
    <xmlCellPr id="1" xr6:uid="{00000000-0010-0000-F71B-000001000000}" uniqueName="LP_Upper_Tier_Reserves">
      <xmlPr mapId="1" xpath="/FinancialUpdate8609/FinancialUpdate8609_DevelopmentBudget/FinancialUpdate8609_Dev_Budget_Building16/FinancialUpdate8609_Dev_Budget_Building16_Rehab_Basis/LP_Upper_Tier_Reserves" xmlDataType="string"/>
    </xmlCellPr>
  </singleXmlCell>
  <singleXmlCell id="3589" xr6:uid="{B48D5D24-5DA2-4A03-9BE3-0847CB4824E0}" r="BT50" connectionId="1">
    <xmlCellPr id="1" xr6:uid="{00000000-0010-0000-F91B-000001000000}" uniqueName="Tax_Credit_Consultant">
      <xmlPr mapId="1" xpath="/FinancialUpdate8609/FinancialUpdate8609_DevelopmentBudget/FinancialUpdate8609_Dev_Budget_Building16/FinancialUpdate8609_Dev_Budget_Building16_Rehab_Basis/Tax_Credit_Consultant" xmlDataType="string"/>
    </xmlCellPr>
  </singleXmlCell>
  <singleXmlCell id="3590" xr6:uid="{65527BB0-4C9A-4C5B-8B65-F025E101FD21}" r="BT51" connectionId="1">
    <xmlCellPr id="1" xr6:uid="{00000000-0010-0000-FB1B-000001000000}" uniqueName="Tax_Opinion">
      <xmlPr mapId="1" xpath="/FinancialUpdate8609/FinancialUpdate8609_DevelopmentBudget/FinancialUpdate8609_Dev_Budget_Building16/FinancialUpdate8609_Dev_Budget_Building16_Rehab_Basis/Tax_Opinion" xmlDataType="string"/>
    </xmlCellPr>
  </singleXmlCell>
  <singleXmlCell id="3591" xr6:uid="{603D3751-9D34-4920-B0B6-0999113BAA64}" r="BT52" connectionId="1">
    <xmlCellPr id="1" xr6:uid="{00000000-0010-0000-FD1B-000001000000}" uniqueName="Accounting_Cost_Certification">
      <xmlPr mapId="1" xpath="/FinancialUpdate8609/FinancialUpdate8609_DevelopmentBudget/FinancialUpdate8609_Dev_Budget_Building16/FinancialUpdate8609_Dev_Budget_Building16_Rehab_Basis/Accounting_Cost_Certification" xmlDataType="string"/>
    </xmlCellPr>
  </singleXmlCell>
  <singleXmlCell id="3592" xr6:uid="{4B9B450A-A034-4120-8BF7-BFD4BF0CBB51}" r="BT53" connectionId="1">
    <xmlCellPr id="1" xr6:uid="{00000000-0010-0000-FF1B-000001000000}" uniqueName="Partnership_Management_Fee">
      <xmlPr mapId="1" xpath="/FinancialUpdate8609/FinancialUpdate8609_DevelopmentBudget/FinancialUpdate8609_Dev_Budget_Building16/FinancialUpdate8609_Dev_Budget_Building16_Rehab_Basis/Partnership_Management_Fee" xmlDataType="string"/>
    </xmlCellPr>
  </singleXmlCell>
  <singleXmlCell id="3593" xr6:uid="{92376989-858F-4C16-8CC8-E5AD50BA1455}" r="BT54" connectionId="1">
    <xmlCellPr id="1" xr6:uid="{00000000-0010-0000-011C-000001000000}" uniqueName="Partnership_Publication">
      <xmlPr mapId="1" xpath="/FinancialUpdate8609/FinancialUpdate8609_DevelopmentBudget/FinancialUpdate8609_Dev_Budget_Building16/FinancialUpdate8609_Dev_Budget_Building16_Rehab_Basis/Partnership_Publication" xmlDataType="string"/>
    </xmlCellPr>
  </singleXmlCell>
  <singleXmlCell id="3594" xr6:uid="{8440D7A2-7831-40E5-B085-2D23D27BD3AC}" r="BT55" connectionId="1">
    <xmlCellPr id="1" xr6:uid="{00000000-0010-0000-031C-000001000000}" uniqueName="Bridge_Loan_Fees_and_Interest">
      <xmlPr mapId="1" xpath="/FinancialUpdate8609/FinancialUpdate8609_DevelopmentBudget/FinancialUpdate8609_Dev_Budget_Building16/FinancialUpdate8609_Dev_Budget_Building16_Rehab_Basis/Bridge_Loan_Fees_and_Interest" xmlDataType="string"/>
    </xmlCellPr>
  </singleXmlCell>
  <singleXmlCell id="3595" xr6:uid="{9B2C861C-FD1D-4A66-AC4B-56C94628B8BA}" r="BT56" connectionId="1">
    <xmlCellPr id="1" xr6:uid="{00000000-0010-0000-051C-000001000000}" uniqueName="Partnership_Organization_Legal">
      <xmlPr mapId="1" xpath="/FinancialUpdate8609/FinancialUpdate8609_DevelopmentBudget/FinancialUpdate8609_Dev_Budget_Building16/FinancialUpdate8609_Dev_Budget_Building16_Rehab_Basis/Partnership_Organization_Legal" xmlDataType="string"/>
    </xmlCellPr>
  </singleXmlCell>
  <singleXmlCell id="3596" xr6:uid="{DD5B92C8-16E5-4AE8-A82B-6E1612DA4008}" r="BT57" connectionId="1">
    <xmlCellPr id="1" xr6:uid="{00000000-0010-0000-071C-000001000000}" uniqueName="Syndication_Expense_Other_Description1">
      <xmlPr mapId="1" xpath="/FinancialUpdate8609/FinancialUpdate8609_DevelopmentBudget/FinancialUpdate8609_Dev_Budget_Building16/FinancialUpdate8609_Dev_Budget_Building16_Rehab_Basis/Syndication_Expense_Other_Description1" xmlDataType="string"/>
    </xmlCellPr>
  </singleXmlCell>
  <singleXmlCell id="3597" xr6:uid="{0C8EDBA7-24E8-4571-A790-952BC64E820B}" r="BT60" connectionId="1">
    <xmlCellPr id="1" xr6:uid="{00000000-0010-0000-091C-000001000000}" uniqueName="Operating_Reserve">
      <xmlPr mapId="1" xpath="/FinancialUpdate8609/FinancialUpdate8609_DevelopmentBudget/FinancialUpdate8609_Dev_Budget_Building16/FinancialUpdate8609_Dev_Budget_Building16_Rehab_Basis/Operating_Reserve" xmlDataType="string"/>
    </xmlCellPr>
  </singleXmlCell>
  <singleXmlCell id="3598" xr6:uid="{69C1153B-8F63-4FE1-AA41-3A3E83DB26A0}" r="BT61" connectionId="1">
    <xmlCellPr id="1" xr6:uid="{00000000-0010-0000-0B1C-000001000000}" uniqueName="Social_Service_Reserves">
      <xmlPr mapId="1" xpath="/FinancialUpdate8609/FinancialUpdate8609_DevelopmentBudget/FinancialUpdate8609_Dev_Budget_Building16/FinancialUpdate8609_Dev_Budget_Building16_Rehab_Basis/Social_Service_Reserves" xmlDataType="string"/>
    </xmlCellPr>
  </singleXmlCell>
  <singleXmlCell id="3599" xr6:uid="{26A234D5-7DF5-4AF2-A261-A3433F431A8B}" r="BT62" connectionId="1">
    <xmlCellPr id="1" xr6:uid="{00000000-0010-0000-0D1C-000001000000}" uniqueName="Reserve_Other_Description1">
      <xmlPr mapId="1" xpath="/FinancialUpdate8609/FinancialUpdate8609_DevelopmentBudget/FinancialUpdate8609_Dev_Budget_Building16/FinancialUpdate8609_Dev_Budget_Building16_Rehab_Basis/Reserve_Other_Description1" xmlDataType="string"/>
    </xmlCellPr>
  </singleXmlCell>
  <singleXmlCell id="3600" xr6:uid="{FA696D89-013A-40FC-98B1-27B75B44A19D}" r="BW1" connectionId="1">
    <xmlCellPr id="1" xr6:uid="{00000000-0010-0000-0F1C-000001000000}" uniqueName="ApplicationNumber">
      <xmlPr mapId="1" xpath="/FinancialUpdate8609/FinancialUpdate8609_DevelopmentBudget/FinancialUpdate8609_Dev_Budget_Building17/FinancialUpdate8609_Dev_Budget_Building17_Total_Costs/ApplicationNumber" xmlDataType="string"/>
    </xmlCellPr>
  </singleXmlCell>
  <singleXmlCell id="3601" xr6:uid="{12CCE25B-3863-4150-9F92-E4C4A277390D}" r="BW2" connectionId="1">
    <xmlCellPr id="1" xr6:uid="{00000000-0010-0000-111C-000001000000}" uniqueName="BIN">
      <xmlPr mapId="1" xpath="/FinancialUpdate8609/FinancialUpdate8609_DevelopmentBudget/FinancialUpdate8609_Dev_Budget_Building17/FinancialUpdate8609_Dev_Budget_Building17_Total_Costs/BIN" xmlDataType="string"/>
    </xmlCellPr>
  </singleXmlCell>
  <singleXmlCell id="3602" xr6:uid="{91E21891-3632-4CFB-A4A1-FFE9AF45FC89}" r="BV7" connectionId="1">
    <xmlCellPr id="1" xr6:uid="{00000000-0010-0000-131C-000001000000}" uniqueName="Land_Acquisition">
      <xmlPr mapId="1" xpath="/FinancialUpdate8609/FinancialUpdate8609_DevelopmentBudget/FinancialUpdate8609_Dev_Budget_Building17/FinancialUpdate8609_Dev_Budget_Building17_Total_Costs/Land_Acquisition" xmlDataType="string"/>
    </xmlCellPr>
  </singleXmlCell>
  <singleXmlCell id="3603" xr6:uid="{3A8A9901-F12C-41C3-9BB9-9D725805A433}" r="BV8" connectionId="1">
    <xmlCellPr id="1" xr6:uid="{00000000-0010-0000-151C-000001000000}" uniqueName="Building_Acquisition">
      <xmlPr mapId="1" xpath="/FinancialUpdate8609/FinancialUpdate8609_DevelopmentBudget/FinancialUpdate8609_Dev_Budget_Building17/FinancialUpdate8609_Dev_Budget_Building17_Total_Costs/Building_Acquisition" xmlDataType="string"/>
    </xmlCellPr>
  </singleXmlCell>
  <singleXmlCell id="3604" xr6:uid="{7846E25F-D5DB-4BDA-9D34-C6BD4BDE5656}" r="BV9" connectionId="1">
    <xmlCellPr id="1" xr6:uid="{00000000-0010-0000-171C-000001000000}" uniqueName="Contractor_Price">
      <xmlPr mapId="1" xpath="/FinancialUpdate8609/FinancialUpdate8609_DevelopmentBudget/FinancialUpdate8609_Dev_Budget_Building17/FinancialUpdate8609_Dev_Budget_Building17_Total_Costs/Contractor_Price" xmlDataType="string"/>
    </xmlCellPr>
  </singleXmlCell>
  <singleXmlCell id="3605" xr6:uid="{974D7483-9436-469B-943C-1457FE5269F3}" r="BV10" connectionId="1">
    <xmlCellPr id="1" xr6:uid="{00000000-0010-0000-191C-000001000000}" uniqueName="Furnishings">
      <xmlPr mapId="1" xpath="/FinancialUpdate8609/FinancialUpdate8609_DevelopmentBudget/FinancialUpdate8609_Dev_Budget_Building17/FinancialUpdate8609_Dev_Budget_Building17_Total_Costs/Furnishings" xmlDataType="string"/>
    </xmlCellPr>
  </singleXmlCell>
  <singleXmlCell id="3606" xr6:uid="{61235551-077E-4273-8D70-A738411A3FB2}" r="BV11" connectionId="1">
    <xmlCellPr id="1" xr6:uid="{00000000-0010-0000-1B1C-000001000000}" uniqueName="Hard_Cost_Other_Description1">
      <xmlPr mapId="1" xpath="/FinancialUpdate8609/FinancialUpdate8609_DevelopmentBudget/FinancialUpdate8609_Dev_Budget_Building17/FinancialUpdate8609_Dev_Budget_Building17_Total_Costs/Hard_Cost_Other_Description1" xmlDataType="string"/>
    </xmlCellPr>
  </singleXmlCell>
  <singleXmlCell id="3607" xr6:uid="{D2B4FDAA-5E8C-4772-B7B8-A5F243BDB9D9}" r="BV14" connectionId="1">
    <xmlCellPr id="1" xr6:uid="{00000000-0010-0000-1D1C-000001000000}" uniqueName="Architect">
      <xmlPr mapId="1" xpath="/FinancialUpdate8609/FinancialUpdate8609_DevelopmentBudget/FinancialUpdate8609_Dev_Budget_Building17/FinancialUpdate8609_Dev_Budget_Building17_Total_Costs/Architect" xmlDataType="string"/>
    </xmlCellPr>
  </singleXmlCell>
  <singleXmlCell id="3608" xr6:uid="{E548FAF3-593A-40F4-A062-20BE1CF5637E}" r="BV15" connectionId="1">
    <xmlCellPr id="1" xr6:uid="{00000000-0010-0000-1F1C-000001000000}" uniqueName="Owners_Legal">
      <xmlPr mapId="1" xpath="/FinancialUpdate8609/FinancialUpdate8609_DevelopmentBudget/FinancialUpdate8609_Dev_Budget_Building17/FinancialUpdate8609_Dev_Budget_Building17_Total_Costs/Owners_Legal" xmlDataType="string"/>
    </xmlCellPr>
  </singleXmlCell>
  <singleXmlCell id="3609" xr6:uid="{A4FDFB84-D4FB-41EF-81A2-372DA82A3BDA}" r="BV16" connectionId="1">
    <xmlCellPr id="1" xr6:uid="{00000000-0010-0000-211C-000001000000}" uniqueName="Development_Consultant">
      <xmlPr mapId="1" xpath="/FinancialUpdate8609/FinancialUpdate8609_DevelopmentBudget/FinancialUpdate8609_Dev_Budget_Building17/FinancialUpdate8609_Dev_Budget_Building17_Total_Costs/Development_Consultant" xmlDataType="string"/>
    </xmlCellPr>
  </singleXmlCell>
  <singleXmlCell id="3610" xr6:uid="{6EBF03A6-D4F9-4ADC-9F18-51568B49281A}" r="BV17" connectionId="1">
    <xmlCellPr id="1" xr6:uid="{00000000-0010-0000-231C-000001000000}" uniqueName="J51_421a_421b_Filing_Fees">
      <xmlPr mapId="1" xpath="/FinancialUpdate8609/FinancialUpdate8609_DevelopmentBudget/FinancialUpdate8609_Dev_Budget_Building17/FinancialUpdate8609_Dev_Budget_Building17_Total_Costs/J51_421a_421b_Filing_Fees" xmlDataType="string"/>
    </xmlCellPr>
  </singleXmlCell>
  <singleXmlCell id="3611" xr6:uid="{8B3B04AB-5FDC-4502-ABAF-046BF6F35AB0}" r="BV18" connectionId="1">
    <xmlCellPr id="1" xr6:uid="{00000000-0010-0000-251C-000001000000}" uniqueName="Construction_Interest">
      <xmlPr mapId="1" xpath="/FinancialUpdate8609/FinancialUpdate8609_DevelopmentBudget/FinancialUpdate8609_Dev_Budget_Building17/FinancialUpdate8609_Dev_Budget_Building17_Total_Costs/Construction_Interest" xmlDataType="string"/>
    </xmlCellPr>
  </singleXmlCell>
  <singleXmlCell id="3612" xr6:uid="{F3A24278-770D-41C2-8DB8-F98819C88F01}" r="BV19" connectionId="1">
    <xmlCellPr id="1" xr6:uid="{00000000-0010-0000-271C-000001000000}" uniqueName="Real_Estate_Taxes">
      <xmlPr mapId="1" xpath="/FinancialUpdate8609/FinancialUpdate8609_DevelopmentBudget/FinancialUpdate8609_Dev_Budget_Building17/FinancialUpdate8609_Dev_Budget_Building17_Total_Costs/Real_Estate_Taxes" xmlDataType="string"/>
    </xmlCellPr>
  </singleXmlCell>
  <singleXmlCell id="3613" xr6:uid="{CDDD63D2-87A3-453C-B71C-2B218763278B}" r="BV20" connectionId="1">
    <xmlCellPr id="1" xr6:uid="{00000000-0010-0000-291C-000001000000}" uniqueName="Water_Sewer">
      <xmlPr mapId="1" xpath="/FinancialUpdate8609/FinancialUpdate8609_DevelopmentBudget/FinancialUpdate8609_Dev_Budget_Building17/FinancialUpdate8609_Dev_Budget_Building17_Total_Costs/Water_Sewer" xmlDataType="string"/>
    </xmlCellPr>
  </singleXmlCell>
  <singleXmlCell id="3614" xr6:uid="{3BEEFB4E-21F2-4DC0-9878-EBA4027C4472}" r="BV21" connectionId="1">
    <xmlCellPr id="1" xr6:uid="{00000000-0010-0000-2B1C-000001000000}" uniqueName="Title_Insurance">
      <xmlPr mapId="1" xpath="/FinancialUpdate8609/FinancialUpdate8609_DevelopmentBudget/FinancialUpdate8609_Dev_Budget_Building17/FinancialUpdate8609_Dev_Budget_Building17_Total_Costs/Title_Insurance" xmlDataType="string"/>
    </xmlCellPr>
  </singleXmlCell>
  <singleXmlCell id="3615" xr6:uid="{4F9B6904-98B1-4A8F-8383-00D10A2A2F56}" r="BV22" connectionId="1">
    <xmlCellPr id="1" xr6:uid="{00000000-0010-0000-2D1C-000001000000}" uniqueName="Constr_Insurance">
      <xmlPr mapId="1" xpath="/FinancialUpdate8609/FinancialUpdate8609_DevelopmentBudget/FinancialUpdate8609_Dev_Budget_Building17/FinancialUpdate8609_Dev_Budget_Building17_Total_Costs/Constr_Insurance" xmlDataType="string"/>
    </xmlCellPr>
  </singleXmlCell>
  <singleXmlCell id="3616" xr6:uid="{FAB81BC4-6B58-4DFC-991E-95B96063C7BA}" r="BV23" connectionId="1">
    <xmlCellPr id="1" xr6:uid="{00000000-0010-0000-2F1C-000001000000}" uniqueName="License_Agreement_Insurance">
      <xmlPr mapId="1" xpath="/FinancialUpdate8609/FinancialUpdate8609_DevelopmentBudget/FinancialUpdate8609_Dev_Budget_Building17/FinancialUpdate8609_Dev_Budget_Building17_Total_Costs/License_Agreement_Insurance" xmlDataType="string"/>
    </xmlCellPr>
  </singleXmlCell>
  <singleXmlCell id="3617" xr6:uid="{108D4E6A-B209-4AF2-9876-001FC59EF574}" r="BV24" connectionId="1">
    <xmlCellPr id="1" xr6:uid="{00000000-0010-0000-311C-000001000000}" uniqueName="Leasing_Marketing_Expense">
      <xmlPr mapId="1" xpath="/FinancialUpdate8609/FinancialUpdate8609_DevelopmentBudget/FinancialUpdate8609_Dev_Budget_Building17/FinancialUpdate8609_Dev_Budget_Building17_Total_Costs/Leasing_Marketing_Expense" xmlDataType="string"/>
    </xmlCellPr>
  </singleXmlCell>
  <singleXmlCell id="3618" xr6:uid="{043F1849-832A-4485-868F-EE3E86E20A0D}" r="BV25" connectionId="1">
    <xmlCellPr id="1" xr6:uid="{00000000-0010-0000-331C-000001000000}" uniqueName="Lease_Up_Period_Expense">
      <xmlPr mapId="1" xpath="/FinancialUpdate8609/FinancialUpdate8609_DevelopmentBudget/FinancialUpdate8609_Dev_Budget_Building17/FinancialUpdate8609_Dev_Budget_Building17_Total_Costs/Lease_Up_Period_Expense" xmlDataType="string"/>
    </xmlCellPr>
  </singleXmlCell>
  <singleXmlCell id="3619" xr6:uid="{8298542E-E324-4F4C-9B69-5F96BA9F1CB4}" r="BV26" connectionId="1">
    <xmlCellPr id="1" xr6:uid="{00000000-0010-0000-351C-000001000000}" uniqueName="Working_Capital">
      <xmlPr mapId="1" xpath="/FinancialUpdate8609/FinancialUpdate8609_DevelopmentBudget/FinancialUpdate8609_Dev_Budget_Building17/FinancialUpdate8609_Dev_Budget_Building17_Total_Costs/Working_Capital" xmlDataType="string"/>
    </xmlCellPr>
  </singleXmlCell>
  <singleXmlCell id="3620" xr6:uid="{2668C49B-D192-4876-A183-F3B5410C27B4}" r="BV27" connectionId="1">
    <xmlCellPr id="1" xr6:uid="{00000000-0010-0000-371C-000001000000}" uniqueName="Survey_Environmental_Reports">
      <xmlPr mapId="1" xpath="/FinancialUpdate8609/FinancialUpdate8609_DevelopmentBudget/FinancialUpdate8609_Dev_Budget_Building17/FinancialUpdate8609_Dev_Budget_Building17_Total_Costs/Survey_Environmental_Reports" xmlDataType="string"/>
    </xmlCellPr>
  </singleXmlCell>
  <singleXmlCell id="3621" xr6:uid="{4D901748-F224-4B51-A3C8-1A7819F176BA}" r="BV28" connectionId="1">
    <xmlCellPr id="1" xr6:uid="{00000000-0010-0000-391C-000001000000}" uniqueName="Loan_Commitment_Fees">
      <xmlPr mapId="1" xpath="/FinancialUpdate8609/FinancialUpdate8609_DevelopmentBudget/FinancialUpdate8609_Dev_Budget_Building17/FinancialUpdate8609_Dev_Budget_Building17_Total_Costs/Loan_Commitment_Fees" xmlDataType="string"/>
    </xmlCellPr>
  </singleXmlCell>
  <singleXmlCell id="3622" xr6:uid="{E5482EA4-0A1A-4A06-86FF-F7923F0B12B3}" r="BV29" connectionId="1">
    <xmlCellPr id="1" xr6:uid="{00000000-0010-0000-3B1C-000001000000}" uniqueName="Relocation">
      <xmlPr mapId="1" xpath="/FinancialUpdate8609/FinancialUpdate8609_DevelopmentBudget/FinancialUpdate8609_Dev_Budget_Building17/FinancialUpdate8609_Dev_Budget_Building17_Total_Costs/Relocation" xmlDataType="string"/>
    </xmlCellPr>
  </singleXmlCell>
  <singleXmlCell id="3623" xr6:uid="{1DF7A34A-E3A6-4114-AE55-42C6F2C12416}" r="BV30" connectionId="1">
    <xmlCellPr id="1" xr6:uid="{00000000-0010-0000-3D1C-000001000000}" uniqueName="NPHDFC_Administration_Fee">
      <xmlPr mapId="1" xpath="/FinancialUpdate8609/FinancialUpdate8609_DevelopmentBudget/FinancialUpdate8609_Dev_Budget_Building17/FinancialUpdate8609_Dev_Budget_Building17_Total_Costs/NPHDFC_Administration_Fee" xmlDataType="string"/>
    </xmlCellPr>
  </singleXmlCell>
  <singleXmlCell id="3624" xr6:uid="{52F4DB93-9C35-4CD9-A269-E9E2F6066A41}" r="BV31" connectionId="1">
    <xmlCellPr id="1" xr6:uid="{00000000-0010-0000-3F1C-000001000000}" uniqueName="Project_Supervision">
      <xmlPr mapId="1" xpath="/FinancialUpdate8609/FinancialUpdate8609_DevelopmentBudget/FinancialUpdate8609_Dev_Budget_Building17/FinancialUpdate8609_Dev_Budget_Building17_Total_Costs/Project_Supervision" xmlDataType="string"/>
    </xmlCellPr>
  </singleXmlCell>
  <singleXmlCell id="3625" xr6:uid="{7C084946-3AE7-4CF5-8773-01E38F456A34}" r="BV32" connectionId="1">
    <xmlCellPr id="1" xr6:uid="{00000000-0010-0000-411C-000001000000}" uniqueName="Tax_Credit_Allocation_Fee">
      <xmlPr mapId="1" xpath="/FinancialUpdate8609/FinancialUpdate8609_DevelopmentBudget/FinancialUpdate8609_Dev_Budget_Building17/FinancialUpdate8609_Dev_Budget_Building17_Total_Costs/Tax_Credit_Allocation_Fee" xmlDataType="string"/>
    </xmlCellPr>
  </singleXmlCell>
  <singleXmlCell id="3626" xr6:uid="{A3DEA2CC-F6F2-42C8-8323-7835A7D0C339}" r="BV33" connectionId="1">
    <xmlCellPr id="1" xr6:uid="{00000000-0010-0000-431C-000001000000}" uniqueName="Bond_Fees_Cost_of_Issuance_Fee">
      <xmlPr mapId="1" xpath="/FinancialUpdate8609/FinancialUpdate8609_DevelopmentBudget/FinancialUpdate8609_Dev_Budget_Building17/FinancialUpdate8609_Dev_Budget_Building17_Total_Costs/Bond_Fees_Cost_of_Issuance_Fee" xmlDataType="string"/>
    </xmlCellPr>
  </singleXmlCell>
  <singleXmlCell id="3627" xr6:uid="{AE46CECF-558E-4507-8100-E58C566F9DD0}" r="BV34" connectionId="1">
    <xmlCellPr id="1" xr6:uid="{00000000-0010-0000-451C-000001000000}" uniqueName="Letter_of_Credit_Fee">
      <xmlPr mapId="1" xpath="/FinancialUpdate8609/FinancialUpdate8609_DevelopmentBudget/FinancialUpdate8609_Dev_Budget_Building17/FinancialUpdate8609_Dev_Budget_Building17_Total_Costs/Letter_of_Credit_Fee" xmlDataType="string"/>
    </xmlCellPr>
  </singleXmlCell>
  <singleXmlCell id="3628" xr6:uid="{B0990C18-FC50-499B-AF85-315003AF36A7}" r="BV35" connectionId="1">
    <xmlCellPr id="1" xr6:uid="{00000000-0010-0000-471C-000001000000}" uniqueName="Interest_Rate_Cap">
      <xmlPr mapId="1" xpath="/FinancialUpdate8609/FinancialUpdate8609_DevelopmentBudget/FinancialUpdate8609_Dev_Budget_Building17/FinancialUpdate8609_Dev_Budget_Building17_Total_Costs/Interest_Rate_Cap" xmlDataType="string"/>
    </xmlCellPr>
  </singleXmlCell>
  <singleXmlCell id="3629" xr6:uid="{1DA8824E-48D0-47C9-8592-9774DED613F7}" r="BV36" connectionId="1">
    <xmlCellPr id="1" xr6:uid="{00000000-0010-0000-491C-000001000000}" uniqueName="Bank_Engineering_Fee">
      <xmlPr mapId="1" xpath="/FinancialUpdate8609/FinancialUpdate8609_DevelopmentBudget/FinancialUpdate8609_Dev_Budget_Building17/FinancialUpdate8609_Dev_Budget_Building17_Total_Costs/Bank_Engineering_Fee" xmlDataType="string"/>
    </xmlCellPr>
  </singleXmlCell>
  <singleXmlCell id="3630" xr6:uid="{8C582B4C-0B98-4D21-A351-AFE3FB833DD4}" r="BV37" connectionId="1">
    <xmlCellPr id="1" xr6:uid="{00000000-0010-0000-4B1C-000001000000}" uniqueName="NYS_Transfer_Tax">
      <xmlPr mapId="1" xpath="/FinancialUpdate8609/FinancialUpdate8609_DevelopmentBudget/FinancialUpdate8609_Dev_Budget_Building17/FinancialUpdate8609_Dev_Budget_Building17_Total_Costs/NYS_Transfer_Tax" xmlDataType="string"/>
    </xmlCellPr>
  </singleXmlCell>
  <singleXmlCell id="3631" xr6:uid="{1E06D9E6-67A2-4359-AF1B-F71D57095BBC}" r="BV38" connectionId="1">
    <xmlCellPr id="1" xr6:uid="{00000000-0010-0000-4D1C-000001000000}" uniqueName="Soft_Cost_Other_Description1">
      <xmlPr mapId="1" xpath="/FinancialUpdate8609/FinancialUpdate8609_DevelopmentBudget/FinancialUpdate8609_Dev_Budget_Building17/FinancialUpdate8609_Dev_Budget_Building17_Total_Costs/Soft_Cost_Other_Description1" xmlDataType="string"/>
    </xmlCellPr>
  </singleXmlCell>
  <singleXmlCell id="3632" xr6:uid="{9652BDE1-1CA0-4CA3-9992-861FCCAA4872}" r="BV39" connectionId="1">
    <xmlCellPr id="1" xr6:uid="{00000000-0010-0000-4F1C-000001000000}" uniqueName="Soft_Cost_Other_Description2">
      <xmlPr mapId="1" xpath="/FinancialUpdate8609/FinancialUpdate8609_DevelopmentBudget/FinancialUpdate8609_Dev_Budget_Building17/FinancialUpdate8609_Dev_Budget_Building17_Total_Costs/Soft_Cost_Other_Description2" xmlDataType="string"/>
    </xmlCellPr>
  </singleXmlCell>
  <singleXmlCell id="3633" xr6:uid="{A986A779-686B-42C5-99C4-A290FFF91E76}" r="BV40" connectionId="1">
    <xmlCellPr id="1" xr6:uid="{00000000-0010-0000-511C-000001000000}" uniqueName="Soft_Cost_Other_Description3">
      <xmlPr mapId="1" xpath="/FinancialUpdate8609/FinancialUpdate8609_DevelopmentBudget/FinancialUpdate8609_Dev_Budget_Building17/FinancialUpdate8609_Dev_Budget_Building17_Total_Costs/Soft_Cost_Other_Description3" xmlDataType="string"/>
    </xmlCellPr>
  </singleXmlCell>
  <singleXmlCell id="3634" xr6:uid="{C3C15291-60BD-438D-BD29-956502F065CF}" r="BV41" connectionId="1">
    <xmlCellPr id="1" xr6:uid="{00000000-0010-0000-531C-000001000000}" uniqueName="Soft_Cost_Other_Description4">
      <xmlPr mapId="1" xpath="/FinancialUpdate8609/FinancialUpdate8609_DevelopmentBudget/FinancialUpdate8609_Dev_Budget_Building17/FinancialUpdate8609_Dev_Budget_Building17_Total_Costs/Soft_Cost_Other_Description4" xmlDataType="string"/>
    </xmlCellPr>
  </singleXmlCell>
  <singleXmlCell id="3635" xr6:uid="{7BACCE9A-34F1-4B06-887E-197FFC29424A}" r="BV44" connectionId="1">
    <xmlCellPr id="1" xr6:uid="{00000000-0010-0000-551C-000001000000}" uniqueName="Developer_Financing_or_Equity">
      <xmlPr mapId="1" xpath="/FinancialUpdate8609/FinancialUpdate8609_DevelopmentBudget/FinancialUpdate8609_Dev_Budget_Building17/FinancialUpdate8609_Dev_Budget_Building17_Total_Costs/Developer_Financing_or_Equity" xmlDataType="string"/>
    </xmlCellPr>
  </singleXmlCell>
  <singleXmlCell id="3636" xr6:uid="{2022148F-DD9D-49B6-8A77-F6761D6E1620}" r="BV45" connectionId="1">
    <xmlCellPr id="1" xr6:uid="{00000000-0010-0000-571C-000001000000}" uniqueName="Deferred_Developer_Fee">
      <xmlPr mapId="1" xpath="/FinancialUpdate8609/FinancialUpdate8609_DevelopmentBudget/FinancialUpdate8609_Dev_Budget_Building17/FinancialUpdate8609_Dev_Budget_Building17_Total_Costs/Deferred_Developer_Fee" xmlDataType="string"/>
    </xmlCellPr>
  </singleXmlCell>
  <singleXmlCell id="3637" xr6:uid="{43AD2D81-2AB0-454A-985C-2ACF75C1CD3B}" r="BV48" connectionId="1">
    <xmlCellPr id="1" xr6:uid="{00000000-0010-0000-591C-000001000000}" uniqueName="Syndicator_Fee_and_Overhead">
      <xmlPr mapId="1" xpath="/FinancialUpdate8609/FinancialUpdate8609_DevelopmentBudget/FinancialUpdate8609_Dev_Budget_Building17/FinancialUpdate8609_Dev_Budget_Building17_Total_Costs/Syndicator_Fee_and_Overhead" xmlDataType="string"/>
    </xmlCellPr>
  </singleXmlCell>
  <singleXmlCell id="3638" xr6:uid="{F8299467-6288-4F92-8551-84AB4BDE60EB}" r="BV49" connectionId="1">
    <xmlCellPr id="1" xr6:uid="{00000000-0010-0000-5B1C-000001000000}" uniqueName="LP_Upper_Tier_Reserves">
      <xmlPr mapId="1" xpath="/FinancialUpdate8609/FinancialUpdate8609_DevelopmentBudget/FinancialUpdate8609_Dev_Budget_Building17/FinancialUpdate8609_Dev_Budget_Building17_Total_Costs/LP_Upper_Tier_Reserves" xmlDataType="string"/>
    </xmlCellPr>
  </singleXmlCell>
  <singleXmlCell id="3639" xr6:uid="{645E5933-4AEC-4B1A-8747-8D431896B4D6}" r="BV50" connectionId="1">
    <xmlCellPr id="1" xr6:uid="{00000000-0010-0000-5D1C-000001000000}" uniqueName="Tax_Credit_Consultant">
      <xmlPr mapId="1" xpath="/FinancialUpdate8609/FinancialUpdate8609_DevelopmentBudget/FinancialUpdate8609_Dev_Budget_Building17/FinancialUpdate8609_Dev_Budget_Building17_Total_Costs/Tax_Credit_Consultant" xmlDataType="string"/>
    </xmlCellPr>
  </singleXmlCell>
  <singleXmlCell id="3640" xr6:uid="{E81F1285-7A93-481E-BDBD-3298B2C5F58A}" r="BV51" connectionId="1">
    <xmlCellPr id="1" xr6:uid="{00000000-0010-0000-5F1C-000001000000}" uniqueName="Tax_Opinion">
      <xmlPr mapId="1" xpath="/FinancialUpdate8609/FinancialUpdate8609_DevelopmentBudget/FinancialUpdate8609_Dev_Budget_Building17/FinancialUpdate8609_Dev_Budget_Building17_Total_Costs/Tax_Opinion" xmlDataType="string"/>
    </xmlCellPr>
  </singleXmlCell>
  <singleXmlCell id="3641" xr6:uid="{4AFFB96E-3885-4C4B-B166-B74A8FA4EE4B}" r="BV52" connectionId="1">
    <xmlCellPr id="1" xr6:uid="{00000000-0010-0000-611C-000001000000}" uniqueName="Accounting_Cost_Certification">
      <xmlPr mapId="1" xpath="/FinancialUpdate8609/FinancialUpdate8609_DevelopmentBudget/FinancialUpdate8609_Dev_Budget_Building17/FinancialUpdate8609_Dev_Budget_Building17_Total_Costs/Accounting_Cost_Certification" xmlDataType="string"/>
    </xmlCellPr>
  </singleXmlCell>
  <singleXmlCell id="3642" xr6:uid="{D3C7EA26-BB9E-4131-BE27-69001171B375}" r="BV53" connectionId="1">
    <xmlCellPr id="1" xr6:uid="{00000000-0010-0000-631C-000001000000}" uniqueName="Partnership_Management_Fee">
      <xmlPr mapId="1" xpath="/FinancialUpdate8609/FinancialUpdate8609_DevelopmentBudget/FinancialUpdate8609_Dev_Budget_Building17/FinancialUpdate8609_Dev_Budget_Building17_Total_Costs/Partnership_Management_Fee" xmlDataType="string"/>
    </xmlCellPr>
  </singleXmlCell>
  <singleXmlCell id="3643" xr6:uid="{D7EFCE92-9CE9-4AED-86FC-34D8B02BFA2F}" r="BV54" connectionId="1">
    <xmlCellPr id="1" xr6:uid="{00000000-0010-0000-651C-000001000000}" uniqueName="Partnership_Publication">
      <xmlPr mapId="1" xpath="/FinancialUpdate8609/FinancialUpdate8609_DevelopmentBudget/FinancialUpdate8609_Dev_Budget_Building17/FinancialUpdate8609_Dev_Budget_Building17_Total_Costs/Partnership_Publication" xmlDataType="string"/>
    </xmlCellPr>
  </singleXmlCell>
  <singleXmlCell id="3644" xr6:uid="{452826EF-1D02-4899-A1C5-BB008666FFF7}" r="BV55" connectionId="1">
    <xmlCellPr id="1" xr6:uid="{00000000-0010-0000-671C-000001000000}" uniqueName="Bridge_Loan_Fees_and_Interest">
      <xmlPr mapId="1" xpath="/FinancialUpdate8609/FinancialUpdate8609_DevelopmentBudget/FinancialUpdate8609_Dev_Budget_Building17/FinancialUpdate8609_Dev_Budget_Building17_Total_Costs/Bridge_Loan_Fees_and_Interest" xmlDataType="string"/>
    </xmlCellPr>
  </singleXmlCell>
  <singleXmlCell id="3645" xr6:uid="{CE2C2F6D-13C4-45C5-94DB-B030CD881F55}" r="BV56" connectionId="1">
    <xmlCellPr id="1" xr6:uid="{00000000-0010-0000-691C-000001000000}" uniqueName="Partnership_Organization_Legal">
      <xmlPr mapId="1" xpath="/FinancialUpdate8609/FinancialUpdate8609_DevelopmentBudget/FinancialUpdate8609_Dev_Budget_Building17/FinancialUpdate8609_Dev_Budget_Building17_Total_Costs/Partnership_Organization_Legal" xmlDataType="string"/>
    </xmlCellPr>
  </singleXmlCell>
  <singleXmlCell id="3646" xr6:uid="{DF71E149-B4A3-462A-A590-60F00FDC0A7D}" r="BV57" connectionId="1">
    <xmlCellPr id="1" xr6:uid="{00000000-0010-0000-6B1C-000001000000}" uniqueName="Syndication_Expense_Other_Description1">
      <xmlPr mapId="1" xpath="/FinancialUpdate8609/FinancialUpdate8609_DevelopmentBudget/FinancialUpdate8609_Dev_Budget_Building17/FinancialUpdate8609_Dev_Budget_Building17_Total_Costs/Syndication_Expense_Other_Description1" xmlDataType="string"/>
    </xmlCellPr>
  </singleXmlCell>
  <singleXmlCell id="3647" xr6:uid="{ACF954A1-9539-4EC7-933D-7B15F1C877B1}" r="BV60" connectionId="1">
    <xmlCellPr id="1" xr6:uid="{00000000-0010-0000-6D1C-000001000000}" uniqueName="Operating_Reserve">
      <xmlPr mapId="1" xpath="/FinancialUpdate8609/FinancialUpdate8609_DevelopmentBudget/FinancialUpdate8609_Dev_Budget_Building17/FinancialUpdate8609_Dev_Budget_Building17_Total_Costs/Operating_Reserve" xmlDataType="string"/>
    </xmlCellPr>
  </singleXmlCell>
  <singleXmlCell id="3648" xr6:uid="{B3AFE85B-A436-4546-924E-3A00D7BA300F}" r="BV61" connectionId="1">
    <xmlCellPr id="1" xr6:uid="{00000000-0010-0000-6F1C-000001000000}" uniqueName="Social_Service_Reserves">
      <xmlPr mapId="1" xpath="/FinancialUpdate8609/FinancialUpdate8609_DevelopmentBudget/FinancialUpdate8609_Dev_Budget_Building17/FinancialUpdate8609_Dev_Budget_Building17_Total_Costs/Social_Service_Reserves" xmlDataType="string"/>
    </xmlCellPr>
  </singleXmlCell>
  <singleXmlCell id="3649" xr6:uid="{4FD12CDD-1F6D-4223-BD28-723133B5450F}" r="BV62" connectionId="1">
    <xmlCellPr id="1" xr6:uid="{00000000-0010-0000-711C-000001000000}" uniqueName="Reserve_Other_Description1">
      <xmlPr mapId="1" xpath="/FinancialUpdate8609/FinancialUpdate8609_DevelopmentBudget/FinancialUpdate8609_Dev_Budget_Building17/FinancialUpdate8609_Dev_Budget_Building17_Total_Costs/Reserve_Other_Description1" xmlDataType="string"/>
    </xmlCellPr>
  </singleXmlCell>
  <singleXmlCell id="3650" xr6:uid="{6AA66E90-C34D-4E22-907C-CC9BCB7F3595}" r="BX1" connectionId="1">
    <xmlCellPr id="1" xr6:uid="{00000000-0010-0000-731C-000001000000}" uniqueName="ApplicationNumber">
      <xmlPr mapId="1" xpath="/FinancialUpdate8609/FinancialUpdate8609_DevelopmentBudget/FinancialUpdate8609_Dev_Budget_Building17/FinancialUpdate8609_Dev_Budget_Building17_Acquisition_Basis/ApplicationNumber" xmlDataType="string"/>
    </xmlCellPr>
  </singleXmlCell>
  <singleXmlCell id="3651" xr6:uid="{6EBC2C46-E9D2-4FF3-9420-8C20FFA5C1FF}" r="BX2" connectionId="1">
    <xmlCellPr id="1" xr6:uid="{00000000-0010-0000-751C-000001000000}" uniqueName="BIN">
      <xmlPr mapId="1" xpath="/FinancialUpdate8609/FinancialUpdate8609_DevelopmentBudget/FinancialUpdate8609_Dev_Budget_Building17/FinancialUpdate8609_Dev_Budget_Building17_Acquisition_Basis/BIN" xmlDataType="string"/>
    </xmlCellPr>
  </singleXmlCell>
  <singleXmlCell id="3652" xr6:uid="{913C3D22-787B-4AE1-BD27-BA8B8D149C1C}" r="BW7" connectionId="1">
    <xmlCellPr id="1" xr6:uid="{00000000-0010-0000-771C-000001000000}" uniqueName="Land_Acquisition">
      <xmlPr mapId="1" xpath="/FinancialUpdate8609/FinancialUpdate8609_DevelopmentBudget/FinancialUpdate8609_Dev_Budget_Building17/FinancialUpdate8609_Dev_Budget_Building17_Acquisition_Basis/Land_Acquisition" xmlDataType="string"/>
    </xmlCellPr>
  </singleXmlCell>
  <singleXmlCell id="3653" xr6:uid="{A82A487B-D11B-452E-9AFF-DF8409E1E0D1}" r="BW8" connectionId="1">
    <xmlCellPr id="1" xr6:uid="{00000000-0010-0000-791C-000001000000}" uniqueName="Building_Acquisition">
      <xmlPr mapId="1" xpath="/FinancialUpdate8609/FinancialUpdate8609_DevelopmentBudget/FinancialUpdate8609_Dev_Budget_Building17/FinancialUpdate8609_Dev_Budget_Building17_Acquisition_Basis/Building_Acquisition" xmlDataType="string"/>
    </xmlCellPr>
  </singleXmlCell>
  <singleXmlCell id="3654" xr6:uid="{1600332D-B7E2-496B-B59C-E15DBBC7633A}" r="BW9" connectionId="1">
    <xmlCellPr id="1" xr6:uid="{00000000-0010-0000-7B1C-000001000000}" uniqueName="Contractor_Price">
      <xmlPr mapId="1" xpath="/FinancialUpdate8609/FinancialUpdate8609_DevelopmentBudget/FinancialUpdate8609_Dev_Budget_Building17/FinancialUpdate8609_Dev_Budget_Building17_Acquisition_Basis/Contractor_Price" xmlDataType="string"/>
    </xmlCellPr>
  </singleXmlCell>
  <singleXmlCell id="3655" xr6:uid="{43DAD948-31AB-4344-9CFB-2D58796DF85D}" r="BW10" connectionId="1">
    <xmlCellPr id="1" xr6:uid="{00000000-0010-0000-7D1C-000001000000}" uniqueName="Furnishings">
      <xmlPr mapId="1" xpath="/FinancialUpdate8609/FinancialUpdate8609_DevelopmentBudget/FinancialUpdate8609_Dev_Budget_Building17/FinancialUpdate8609_Dev_Budget_Building17_Acquisition_Basis/Furnishings" xmlDataType="string"/>
    </xmlCellPr>
  </singleXmlCell>
  <singleXmlCell id="3656" xr6:uid="{11D9DFD7-D1C3-4AA5-AE41-A9690D8F7539}" r="BW11" connectionId="1">
    <xmlCellPr id="1" xr6:uid="{00000000-0010-0000-7F1C-000001000000}" uniqueName="Hard_Cost_Other_Description1">
      <xmlPr mapId="1" xpath="/FinancialUpdate8609/FinancialUpdate8609_DevelopmentBudget/FinancialUpdate8609_Dev_Budget_Building17/FinancialUpdate8609_Dev_Budget_Building17_Acquisition_Basis/Hard_Cost_Other_Description1" xmlDataType="string"/>
    </xmlCellPr>
  </singleXmlCell>
  <singleXmlCell id="3657" xr6:uid="{6B6B01E5-4861-4E7E-8FBA-78896C80F545}" r="BW14" connectionId="1">
    <xmlCellPr id="1" xr6:uid="{00000000-0010-0000-811C-000001000000}" uniqueName="Architect">
      <xmlPr mapId="1" xpath="/FinancialUpdate8609/FinancialUpdate8609_DevelopmentBudget/FinancialUpdate8609_Dev_Budget_Building17/FinancialUpdate8609_Dev_Budget_Building17_Acquisition_Basis/Architect" xmlDataType="string"/>
    </xmlCellPr>
  </singleXmlCell>
  <singleXmlCell id="3658" xr6:uid="{E14C6E47-CBD2-4AB9-91E0-23D1FDB36037}" r="BW15" connectionId="1">
    <xmlCellPr id="1" xr6:uid="{00000000-0010-0000-831C-000001000000}" uniqueName="Owners_Legal">
      <xmlPr mapId="1" xpath="/FinancialUpdate8609/FinancialUpdate8609_DevelopmentBudget/FinancialUpdate8609_Dev_Budget_Building17/FinancialUpdate8609_Dev_Budget_Building17_Acquisition_Basis/Owners_Legal" xmlDataType="string"/>
    </xmlCellPr>
  </singleXmlCell>
  <singleXmlCell id="3659" xr6:uid="{D01223F3-5A4C-47A7-8980-6D7E76E01453}" r="BW16" connectionId="1">
    <xmlCellPr id="1" xr6:uid="{00000000-0010-0000-851C-000001000000}" uniqueName="Development_Consultant">
      <xmlPr mapId="1" xpath="/FinancialUpdate8609/FinancialUpdate8609_DevelopmentBudget/FinancialUpdate8609_Dev_Budget_Building17/FinancialUpdate8609_Dev_Budget_Building17_Acquisition_Basis/Development_Consultant" xmlDataType="string"/>
    </xmlCellPr>
  </singleXmlCell>
  <singleXmlCell id="3660" xr6:uid="{FF99BFD6-DDE6-4AD0-ABC9-E5E505C25BC6}" r="BW17" connectionId="1">
    <xmlCellPr id="1" xr6:uid="{00000000-0010-0000-871C-000001000000}" uniqueName="J51_421a_421b_Filing_Fees">
      <xmlPr mapId="1" xpath="/FinancialUpdate8609/FinancialUpdate8609_DevelopmentBudget/FinancialUpdate8609_Dev_Budget_Building17/FinancialUpdate8609_Dev_Budget_Building17_Acquisition_Basis/J51_421a_421b_Filing_Fees" xmlDataType="string"/>
    </xmlCellPr>
  </singleXmlCell>
  <singleXmlCell id="3661" xr6:uid="{13F3BEFB-F0FC-4C65-8497-8C883F76C5E2}" r="BW18" connectionId="1">
    <xmlCellPr id="1" xr6:uid="{00000000-0010-0000-891C-000001000000}" uniqueName="Construction_Interest">
      <xmlPr mapId="1" xpath="/FinancialUpdate8609/FinancialUpdate8609_DevelopmentBudget/FinancialUpdate8609_Dev_Budget_Building17/FinancialUpdate8609_Dev_Budget_Building17_Acquisition_Basis/Construction_Interest" xmlDataType="string"/>
    </xmlCellPr>
  </singleXmlCell>
  <singleXmlCell id="3662" xr6:uid="{84EBF4E7-6410-4286-9A17-35AD6ADA4467}" r="BW19" connectionId="1">
    <xmlCellPr id="1" xr6:uid="{00000000-0010-0000-8B1C-000001000000}" uniqueName="Real_Estate_Taxes">
      <xmlPr mapId="1" xpath="/FinancialUpdate8609/FinancialUpdate8609_DevelopmentBudget/FinancialUpdate8609_Dev_Budget_Building17/FinancialUpdate8609_Dev_Budget_Building17_Acquisition_Basis/Real_Estate_Taxes" xmlDataType="string"/>
    </xmlCellPr>
  </singleXmlCell>
  <singleXmlCell id="3663" xr6:uid="{FD92C6DF-0888-4E9E-AE58-BE5A1A7C21F0}" r="BW20" connectionId="1">
    <xmlCellPr id="1" xr6:uid="{00000000-0010-0000-8D1C-000001000000}" uniqueName="Water_Sewer">
      <xmlPr mapId="1" xpath="/FinancialUpdate8609/FinancialUpdate8609_DevelopmentBudget/FinancialUpdate8609_Dev_Budget_Building17/FinancialUpdate8609_Dev_Budget_Building17_Acquisition_Basis/Water_Sewer" xmlDataType="string"/>
    </xmlCellPr>
  </singleXmlCell>
  <singleXmlCell id="3664" xr6:uid="{975B54F8-38E9-4E29-8920-7DB847D8ABA8}" r="BW21" connectionId="1">
    <xmlCellPr id="1" xr6:uid="{00000000-0010-0000-8F1C-000001000000}" uniqueName="Title_Insurance">
      <xmlPr mapId="1" xpath="/FinancialUpdate8609/FinancialUpdate8609_DevelopmentBudget/FinancialUpdate8609_Dev_Budget_Building17/FinancialUpdate8609_Dev_Budget_Building17_Acquisition_Basis/Title_Insurance" xmlDataType="string"/>
    </xmlCellPr>
  </singleXmlCell>
  <singleXmlCell id="3665" xr6:uid="{4A071AD7-8C43-4904-B6CA-E2E441EB53F5}" r="BW22" connectionId="1">
    <xmlCellPr id="1" xr6:uid="{00000000-0010-0000-911C-000001000000}" uniqueName="Constr_Insurance">
      <xmlPr mapId="1" xpath="/FinancialUpdate8609/FinancialUpdate8609_DevelopmentBudget/FinancialUpdate8609_Dev_Budget_Building17/FinancialUpdate8609_Dev_Budget_Building17_Acquisition_Basis/Constr_Insurance" xmlDataType="string"/>
    </xmlCellPr>
  </singleXmlCell>
  <singleXmlCell id="3666" xr6:uid="{2AAF69C9-161C-43A3-BDEE-866E86C987AE}" r="BW23" connectionId="1">
    <xmlCellPr id="1" xr6:uid="{00000000-0010-0000-931C-000001000000}" uniqueName="License_Agreement_Insurance">
      <xmlPr mapId="1" xpath="/FinancialUpdate8609/FinancialUpdate8609_DevelopmentBudget/FinancialUpdate8609_Dev_Budget_Building17/FinancialUpdate8609_Dev_Budget_Building17_Acquisition_Basis/License_Agreement_Insurance" xmlDataType="string"/>
    </xmlCellPr>
  </singleXmlCell>
  <singleXmlCell id="3667" xr6:uid="{DDA3473E-B074-4B5F-958B-14AE7D92DB18}" r="BW24" connectionId="1">
    <xmlCellPr id="1" xr6:uid="{00000000-0010-0000-951C-000001000000}" uniqueName="Leasing_Marketing_Expense">
      <xmlPr mapId="1" xpath="/FinancialUpdate8609/FinancialUpdate8609_DevelopmentBudget/FinancialUpdate8609_Dev_Budget_Building17/FinancialUpdate8609_Dev_Budget_Building17_Acquisition_Basis/Leasing_Marketing_Expense" xmlDataType="string"/>
    </xmlCellPr>
  </singleXmlCell>
  <singleXmlCell id="3668" xr6:uid="{BCECC8A3-E43C-4161-889A-9E8B6C660398}" r="BW25" connectionId="1">
    <xmlCellPr id="1" xr6:uid="{00000000-0010-0000-971C-000001000000}" uniqueName="Lease_Up_Period_Expense">
      <xmlPr mapId="1" xpath="/FinancialUpdate8609/FinancialUpdate8609_DevelopmentBudget/FinancialUpdate8609_Dev_Budget_Building17/FinancialUpdate8609_Dev_Budget_Building17_Acquisition_Basis/Lease_Up_Period_Expense" xmlDataType="string"/>
    </xmlCellPr>
  </singleXmlCell>
  <singleXmlCell id="3669" xr6:uid="{85356AE4-BAC4-403E-A894-1920D83B1F8B}" r="BW26" connectionId="1">
    <xmlCellPr id="1" xr6:uid="{00000000-0010-0000-991C-000001000000}" uniqueName="Working_Capital">
      <xmlPr mapId="1" xpath="/FinancialUpdate8609/FinancialUpdate8609_DevelopmentBudget/FinancialUpdate8609_Dev_Budget_Building17/FinancialUpdate8609_Dev_Budget_Building17_Acquisition_Basis/Working_Capital" xmlDataType="string"/>
    </xmlCellPr>
  </singleXmlCell>
  <singleXmlCell id="3670" xr6:uid="{F8FCC66B-5222-4F07-8FB3-6BA0518D581B}" r="BW27" connectionId="1">
    <xmlCellPr id="1" xr6:uid="{00000000-0010-0000-9B1C-000001000000}" uniqueName="Survey_Environmental_Reports">
      <xmlPr mapId="1" xpath="/FinancialUpdate8609/FinancialUpdate8609_DevelopmentBudget/FinancialUpdate8609_Dev_Budget_Building17/FinancialUpdate8609_Dev_Budget_Building17_Acquisition_Basis/Survey_Environmental_Reports" xmlDataType="string"/>
    </xmlCellPr>
  </singleXmlCell>
  <singleXmlCell id="3671" xr6:uid="{C368984F-5EF5-41FD-802F-A4F00D2D292A}" r="BW28" connectionId="1">
    <xmlCellPr id="1" xr6:uid="{00000000-0010-0000-9D1C-000001000000}" uniqueName="Loan_Commitment_Fees">
      <xmlPr mapId="1" xpath="/FinancialUpdate8609/FinancialUpdate8609_DevelopmentBudget/FinancialUpdate8609_Dev_Budget_Building17/FinancialUpdate8609_Dev_Budget_Building17_Acquisition_Basis/Loan_Commitment_Fees" xmlDataType="string"/>
    </xmlCellPr>
  </singleXmlCell>
  <singleXmlCell id="3672" xr6:uid="{EB271081-0690-4EF5-A55B-B9398F7AEE69}" r="BW29" connectionId="1">
    <xmlCellPr id="1" xr6:uid="{00000000-0010-0000-9F1C-000001000000}" uniqueName="Relocation">
      <xmlPr mapId="1" xpath="/FinancialUpdate8609/FinancialUpdate8609_DevelopmentBudget/FinancialUpdate8609_Dev_Budget_Building17/FinancialUpdate8609_Dev_Budget_Building17_Acquisition_Basis/Relocation" xmlDataType="string"/>
    </xmlCellPr>
  </singleXmlCell>
  <singleXmlCell id="3673" xr6:uid="{EE295777-8926-4719-ACEE-B831BA7E7703}" r="BW30" connectionId="1">
    <xmlCellPr id="1" xr6:uid="{00000000-0010-0000-A11C-000001000000}" uniqueName="NPHDFC_Administration_Fee">
      <xmlPr mapId="1" xpath="/FinancialUpdate8609/FinancialUpdate8609_DevelopmentBudget/FinancialUpdate8609_Dev_Budget_Building17/FinancialUpdate8609_Dev_Budget_Building17_Acquisition_Basis/NPHDFC_Administration_Fee" xmlDataType="string"/>
    </xmlCellPr>
  </singleXmlCell>
  <singleXmlCell id="3674" xr6:uid="{9A416790-770F-4677-9421-B683A7BEFAF7}" r="BW31" connectionId="1">
    <xmlCellPr id="1" xr6:uid="{00000000-0010-0000-A31C-000001000000}" uniqueName="Project_Supervision">
      <xmlPr mapId="1" xpath="/FinancialUpdate8609/FinancialUpdate8609_DevelopmentBudget/FinancialUpdate8609_Dev_Budget_Building17/FinancialUpdate8609_Dev_Budget_Building17_Acquisition_Basis/Project_Supervision" xmlDataType="string"/>
    </xmlCellPr>
  </singleXmlCell>
  <singleXmlCell id="3675" xr6:uid="{46CB3FC4-0DB9-41AE-A341-D2CDB0CF3F80}" r="BW32" connectionId="1">
    <xmlCellPr id="1" xr6:uid="{00000000-0010-0000-A51C-000001000000}" uniqueName="Tax_Credit_Allocation_Fee">
      <xmlPr mapId="1" xpath="/FinancialUpdate8609/FinancialUpdate8609_DevelopmentBudget/FinancialUpdate8609_Dev_Budget_Building17/FinancialUpdate8609_Dev_Budget_Building17_Acquisition_Basis/Tax_Credit_Allocation_Fee" xmlDataType="string"/>
    </xmlCellPr>
  </singleXmlCell>
  <singleXmlCell id="3676" xr6:uid="{2473B891-C43B-4E72-A182-8D5414D7B1CE}" r="BW33" connectionId="1">
    <xmlCellPr id="1" xr6:uid="{00000000-0010-0000-A71C-000001000000}" uniqueName="Bond_Fees_Cost_of_Issuance_Fee">
      <xmlPr mapId="1" xpath="/FinancialUpdate8609/FinancialUpdate8609_DevelopmentBudget/FinancialUpdate8609_Dev_Budget_Building17/FinancialUpdate8609_Dev_Budget_Building17_Acquisition_Basis/Bond_Fees_Cost_of_Issuance_Fee" xmlDataType="string"/>
    </xmlCellPr>
  </singleXmlCell>
  <singleXmlCell id="3677" xr6:uid="{C8382398-7BD1-4B5B-881B-0660A0CFAE47}" r="BW34" connectionId="1">
    <xmlCellPr id="1" xr6:uid="{00000000-0010-0000-A91C-000001000000}" uniqueName="Letter_of_Credit_Fee">
      <xmlPr mapId="1" xpath="/FinancialUpdate8609/FinancialUpdate8609_DevelopmentBudget/FinancialUpdate8609_Dev_Budget_Building17/FinancialUpdate8609_Dev_Budget_Building17_Acquisition_Basis/Letter_of_Credit_Fee" xmlDataType="string"/>
    </xmlCellPr>
  </singleXmlCell>
  <singleXmlCell id="3678" xr6:uid="{B5E56A19-F5B7-4F48-A7FC-DE6EF63F5077}" r="BW35" connectionId="1">
    <xmlCellPr id="1" xr6:uid="{00000000-0010-0000-AB1C-000001000000}" uniqueName="Interest_Rate_Cap">
      <xmlPr mapId="1" xpath="/FinancialUpdate8609/FinancialUpdate8609_DevelopmentBudget/FinancialUpdate8609_Dev_Budget_Building17/FinancialUpdate8609_Dev_Budget_Building17_Acquisition_Basis/Interest_Rate_Cap" xmlDataType="string"/>
    </xmlCellPr>
  </singleXmlCell>
  <singleXmlCell id="3679" xr6:uid="{788E1E12-1321-4F65-99D3-5B6154270729}" r="BW36" connectionId="1">
    <xmlCellPr id="1" xr6:uid="{00000000-0010-0000-AD1C-000001000000}" uniqueName="Bank_Engineering_Fee">
      <xmlPr mapId="1" xpath="/FinancialUpdate8609/FinancialUpdate8609_DevelopmentBudget/FinancialUpdate8609_Dev_Budget_Building17/FinancialUpdate8609_Dev_Budget_Building17_Acquisition_Basis/Bank_Engineering_Fee" xmlDataType="string"/>
    </xmlCellPr>
  </singleXmlCell>
  <singleXmlCell id="3680" xr6:uid="{00F765CF-8633-4684-AF01-9D54FFBD8609}" r="BW37" connectionId="1">
    <xmlCellPr id="1" xr6:uid="{00000000-0010-0000-AF1C-000001000000}" uniqueName="NYS_Transfer_Tax">
      <xmlPr mapId="1" xpath="/FinancialUpdate8609/FinancialUpdate8609_DevelopmentBudget/FinancialUpdate8609_Dev_Budget_Building17/FinancialUpdate8609_Dev_Budget_Building17_Acquisition_Basis/NYS_Transfer_Tax" xmlDataType="string"/>
    </xmlCellPr>
  </singleXmlCell>
  <singleXmlCell id="3681" xr6:uid="{3F7730E2-7006-4CEC-B356-59255597B205}" r="BW38" connectionId="1">
    <xmlCellPr id="1" xr6:uid="{00000000-0010-0000-B11C-000001000000}" uniqueName="Soft_Cost_Other_Description1">
      <xmlPr mapId="1" xpath="/FinancialUpdate8609/FinancialUpdate8609_DevelopmentBudget/FinancialUpdate8609_Dev_Budget_Building17/FinancialUpdate8609_Dev_Budget_Building17_Acquisition_Basis/Soft_Cost_Other_Description1" xmlDataType="string"/>
    </xmlCellPr>
  </singleXmlCell>
  <singleXmlCell id="3682" xr6:uid="{2025B181-C1B2-4CFD-8898-975E20B83C8B}" r="BW39" connectionId="1">
    <xmlCellPr id="1" xr6:uid="{00000000-0010-0000-B31C-000001000000}" uniqueName="Soft_Cost_Other_Description2">
      <xmlPr mapId="1" xpath="/FinancialUpdate8609/FinancialUpdate8609_DevelopmentBudget/FinancialUpdate8609_Dev_Budget_Building17/FinancialUpdate8609_Dev_Budget_Building17_Acquisition_Basis/Soft_Cost_Other_Description2" xmlDataType="string"/>
    </xmlCellPr>
  </singleXmlCell>
  <singleXmlCell id="3683" xr6:uid="{DB398458-AD42-4115-9A41-393A823F626D}" r="BW40" connectionId="1">
    <xmlCellPr id="1" xr6:uid="{00000000-0010-0000-B51C-000001000000}" uniqueName="Soft_Cost_Other_Description3">
      <xmlPr mapId="1" xpath="/FinancialUpdate8609/FinancialUpdate8609_DevelopmentBudget/FinancialUpdate8609_Dev_Budget_Building17/FinancialUpdate8609_Dev_Budget_Building17_Acquisition_Basis/Soft_Cost_Other_Description3" xmlDataType="string"/>
    </xmlCellPr>
  </singleXmlCell>
  <singleXmlCell id="3684" xr6:uid="{D9DD2005-0020-46DC-BF83-C0694DC4F0CE}" r="BW41" connectionId="1">
    <xmlCellPr id="1" xr6:uid="{00000000-0010-0000-B71C-000001000000}" uniqueName="Soft_Cost_Other_Description4">
      <xmlPr mapId="1" xpath="/FinancialUpdate8609/FinancialUpdate8609_DevelopmentBudget/FinancialUpdate8609_Dev_Budget_Building17/FinancialUpdate8609_Dev_Budget_Building17_Acquisition_Basis/Soft_Cost_Other_Description4" xmlDataType="string"/>
    </xmlCellPr>
  </singleXmlCell>
  <singleXmlCell id="3685" xr6:uid="{FEB24AB4-7066-4182-A136-934155C9DFB7}" r="BW44" connectionId="1">
    <xmlCellPr id="1" xr6:uid="{00000000-0010-0000-B91C-000001000000}" uniqueName="Developer_Financing_or_Equity">
      <xmlPr mapId="1" xpath="/FinancialUpdate8609/FinancialUpdate8609_DevelopmentBudget/FinancialUpdate8609_Dev_Budget_Building17/FinancialUpdate8609_Dev_Budget_Building17_Acquisition_Basis/Developer_Financing_or_Equity" xmlDataType="string"/>
    </xmlCellPr>
  </singleXmlCell>
  <singleXmlCell id="3686" xr6:uid="{F7A6DE3F-9147-4366-BD5A-DA3C25A8AECF}" r="BW45" connectionId="1">
    <xmlCellPr id="1" xr6:uid="{00000000-0010-0000-BB1C-000001000000}" uniqueName="Deferred_Developer_Fee">
      <xmlPr mapId="1" xpath="/FinancialUpdate8609/FinancialUpdate8609_DevelopmentBudget/FinancialUpdate8609_Dev_Budget_Building17/FinancialUpdate8609_Dev_Budget_Building17_Acquisition_Basis/Deferred_Developer_Fee" xmlDataType="string"/>
    </xmlCellPr>
  </singleXmlCell>
  <singleXmlCell id="3687" xr6:uid="{B3394C3A-C285-43B3-97D4-FFEE7CE508DE}" r="BW48" connectionId="1">
    <xmlCellPr id="1" xr6:uid="{00000000-0010-0000-BD1C-000001000000}" uniqueName="Syndicator_Fee_and_Overhead">
      <xmlPr mapId="1" xpath="/FinancialUpdate8609/FinancialUpdate8609_DevelopmentBudget/FinancialUpdate8609_Dev_Budget_Building17/FinancialUpdate8609_Dev_Budget_Building17_Acquisition_Basis/Syndicator_Fee_and_Overhead" xmlDataType="string"/>
    </xmlCellPr>
  </singleXmlCell>
  <singleXmlCell id="3688" xr6:uid="{4DAEA6C0-06AA-4ACF-BB88-95FBA6F154A1}" r="BW49" connectionId="1">
    <xmlCellPr id="1" xr6:uid="{00000000-0010-0000-BF1C-000001000000}" uniqueName="LP_Upper_Tier_Reserves">
      <xmlPr mapId="1" xpath="/FinancialUpdate8609/FinancialUpdate8609_DevelopmentBudget/FinancialUpdate8609_Dev_Budget_Building17/FinancialUpdate8609_Dev_Budget_Building17_Acquisition_Basis/LP_Upper_Tier_Reserves" xmlDataType="string"/>
    </xmlCellPr>
  </singleXmlCell>
  <singleXmlCell id="3689" xr6:uid="{8FA76F2C-84C8-4CA4-91AF-F1E9470619DB}" r="BW50" connectionId="1">
    <xmlCellPr id="1" xr6:uid="{00000000-0010-0000-C11C-000001000000}" uniqueName="Tax_Credit_Consultant">
      <xmlPr mapId="1" xpath="/FinancialUpdate8609/FinancialUpdate8609_DevelopmentBudget/FinancialUpdate8609_Dev_Budget_Building17/FinancialUpdate8609_Dev_Budget_Building17_Acquisition_Basis/Tax_Credit_Consultant" xmlDataType="string"/>
    </xmlCellPr>
  </singleXmlCell>
  <singleXmlCell id="3690" xr6:uid="{89CCF88D-0A84-425C-8E99-930FA685FE90}" r="BW51" connectionId="1">
    <xmlCellPr id="1" xr6:uid="{00000000-0010-0000-C31C-000001000000}" uniqueName="Tax_Opinion">
      <xmlPr mapId="1" xpath="/FinancialUpdate8609/FinancialUpdate8609_DevelopmentBudget/FinancialUpdate8609_Dev_Budget_Building17/FinancialUpdate8609_Dev_Budget_Building17_Acquisition_Basis/Tax_Opinion" xmlDataType="string"/>
    </xmlCellPr>
  </singleXmlCell>
  <singleXmlCell id="3691" xr6:uid="{83DE22E7-779E-4AFE-B760-05E02A7ECD65}" r="BW52" connectionId="1">
    <xmlCellPr id="1" xr6:uid="{00000000-0010-0000-C51C-000001000000}" uniqueName="Accounting_Cost_Certification">
      <xmlPr mapId="1" xpath="/FinancialUpdate8609/FinancialUpdate8609_DevelopmentBudget/FinancialUpdate8609_Dev_Budget_Building17/FinancialUpdate8609_Dev_Budget_Building17_Acquisition_Basis/Accounting_Cost_Certification" xmlDataType="string"/>
    </xmlCellPr>
  </singleXmlCell>
  <singleXmlCell id="3692" xr6:uid="{9323C3B0-D32C-4BE7-A87D-88C5E4504D68}" r="BW53" connectionId="1">
    <xmlCellPr id="1" xr6:uid="{00000000-0010-0000-C71C-000001000000}" uniqueName="Partnership_Management_Fee">
      <xmlPr mapId="1" xpath="/FinancialUpdate8609/FinancialUpdate8609_DevelopmentBudget/FinancialUpdate8609_Dev_Budget_Building17/FinancialUpdate8609_Dev_Budget_Building17_Acquisition_Basis/Partnership_Management_Fee" xmlDataType="string"/>
    </xmlCellPr>
  </singleXmlCell>
  <singleXmlCell id="3693" xr6:uid="{2F125D63-07AA-4849-9928-4285940F8C3C}" r="BW54" connectionId="1">
    <xmlCellPr id="1" xr6:uid="{00000000-0010-0000-C91C-000001000000}" uniqueName="Partnership_Publication">
      <xmlPr mapId="1" xpath="/FinancialUpdate8609/FinancialUpdate8609_DevelopmentBudget/FinancialUpdate8609_Dev_Budget_Building17/FinancialUpdate8609_Dev_Budget_Building17_Acquisition_Basis/Partnership_Publication" xmlDataType="string"/>
    </xmlCellPr>
  </singleXmlCell>
  <singleXmlCell id="3694" xr6:uid="{7D24561F-74AF-4E9D-96F5-427B5AFEE09A}" r="BW55" connectionId="1">
    <xmlCellPr id="1" xr6:uid="{00000000-0010-0000-CB1C-000001000000}" uniqueName="Bridge_Loan_Fees_and_Interest">
      <xmlPr mapId="1" xpath="/FinancialUpdate8609/FinancialUpdate8609_DevelopmentBudget/FinancialUpdate8609_Dev_Budget_Building17/FinancialUpdate8609_Dev_Budget_Building17_Acquisition_Basis/Bridge_Loan_Fees_and_Interest" xmlDataType="string"/>
    </xmlCellPr>
  </singleXmlCell>
  <singleXmlCell id="3695" xr6:uid="{AB3656BE-635D-455D-9D40-54D3B74C189B}" r="BW56" connectionId="1">
    <xmlCellPr id="1" xr6:uid="{00000000-0010-0000-CD1C-000001000000}" uniqueName="Partnership_Organization_Legal">
      <xmlPr mapId="1" xpath="/FinancialUpdate8609/FinancialUpdate8609_DevelopmentBudget/FinancialUpdate8609_Dev_Budget_Building17/FinancialUpdate8609_Dev_Budget_Building17_Acquisition_Basis/Partnership_Organization_Legal" xmlDataType="string"/>
    </xmlCellPr>
  </singleXmlCell>
  <singleXmlCell id="3696" xr6:uid="{DAD0CD12-7556-43E6-894D-A9CF530F03A4}" r="BW57" connectionId="1">
    <xmlCellPr id="1" xr6:uid="{00000000-0010-0000-CF1C-000001000000}" uniqueName="Syndication_Expense_Other_Description1">
      <xmlPr mapId="1" xpath="/FinancialUpdate8609/FinancialUpdate8609_DevelopmentBudget/FinancialUpdate8609_Dev_Budget_Building17/FinancialUpdate8609_Dev_Budget_Building17_Acquisition_Basis/Syndication_Expense_Other_Description1" xmlDataType="string"/>
    </xmlCellPr>
  </singleXmlCell>
  <singleXmlCell id="3697" xr6:uid="{1993A322-2F0E-400A-B031-F83C872596BC}" r="BW60" connectionId="1">
    <xmlCellPr id="1" xr6:uid="{00000000-0010-0000-D11C-000001000000}" uniqueName="Operating_Reserve">
      <xmlPr mapId="1" xpath="/FinancialUpdate8609/FinancialUpdate8609_DevelopmentBudget/FinancialUpdate8609_Dev_Budget_Building17/FinancialUpdate8609_Dev_Budget_Building17_Acquisition_Basis/Operating_Reserve" xmlDataType="string"/>
    </xmlCellPr>
  </singleXmlCell>
  <singleXmlCell id="3698" xr6:uid="{B0A0D214-BC03-425D-A4AC-4F4A059D51A5}" r="BW61" connectionId="1">
    <xmlCellPr id="1" xr6:uid="{00000000-0010-0000-D31C-000001000000}" uniqueName="Social_Service_Reserves">
      <xmlPr mapId="1" xpath="/FinancialUpdate8609/FinancialUpdate8609_DevelopmentBudget/FinancialUpdate8609_Dev_Budget_Building17/FinancialUpdate8609_Dev_Budget_Building17_Acquisition_Basis/Social_Service_Reserves" xmlDataType="string"/>
    </xmlCellPr>
  </singleXmlCell>
  <singleXmlCell id="3699" xr6:uid="{013BB53E-5B17-4D43-B5A3-991D6023A8B1}" r="BW62" connectionId="1">
    <xmlCellPr id="1" xr6:uid="{00000000-0010-0000-D51C-000001000000}" uniqueName="Reserve_Other_Description1">
      <xmlPr mapId="1" xpath="/FinancialUpdate8609/FinancialUpdate8609_DevelopmentBudget/FinancialUpdate8609_Dev_Budget_Building17/FinancialUpdate8609_Dev_Budget_Building17_Acquisition_Basis/Reserve_Other_Description1" xmlDataType="string"/>
    </xmlCellPr>
  </singleXmlCell>
  <singleXmlCell id="3700" xr6:uid="{1B1DDF54-C1FD-43E6-A045-FF8FDB578FD6}" r="BY1" connectionId="1">
    <xmlCellPr id="1" xr6:uid="{00000000-0010-0000-D71C-000001000000}" uniqueName="ApplicationNumber">
      <xmlPr mapId="1" xpath="/FinancialUpdate8609/FinancialUpdate8609_DevelopmentBudget/FinancialUpdate8609_Dev_Budget_Building17/FinancialUpdate8609_Dev_Budget_Building17_Rehab_Basis/ApplicationNumber" xmlDataType="string"/>
    </xmlCellPr>
  </singleXmlCell>
  <singleXmlCell id="3701" xr6:uid="{C908B3EB-46D0-4063-BF53-1ADF835D0DDE}" r="BY2" connectionId="1">
    <xmlCellPr id="1" xr6:uid="{00000000-0010-0000-D91C-000001000000}" uniqueName="BIN">
      <xmlPr mapId="1" xpath="/FinancialUpdate8609/FinancialUpdate8609_DevelopmentBudget/FinancialUpdate8609_Dev_Budget_Building17/FinancialUpdate8609_Dev_Budget_Building17_Rehab_Basis/BIN" xmlDataType="string"/>
    </xmlCellPr>
  </singleXmlCell>
  <singleXmlCell id="3702" xr6:uid="{6319ED67-05F5-4F98-A76D-56F97152D89D}" r="BX7" connectionId="1">
    <xmlCellPr id="1" xr6:uid="{00000000-0010-0000-DB1C-000001000000}" uniqueName="Land_Acquisition">
      <xmlPr mapId="1" xpath="/FinancialUpdate8609/FinancialUpdate8609_DevelopmentBudget/FinancialUpdate8609_Dev_Budget_Building17/FinancialUpdate8609_Dev_Budget_Building17_Rehab_Basis/Land_Acquisition" xmlDataType="string"/>
    </xmlCellPr>
  </singleXmlCell>
  <singleXmlCell id="3703" xr6:uid="{4B43C6E7-29E9-4607-B01B-55F45BF834ED}" r="BX8" connectionId="1">
    <xmlCellPr id="1" xr6:uid="{00000000-0010-0000-DD1C-000001000000}" uniqueName="Building_Acquisition">
      <xmlPr mapId="1" xpath="/FinancialUpdate8609/FinancialUpdate8609_DevelopmentBudget/FinancialUpdate8609_Dev_Budget_Building17/FinancialUpdate8609_Dev_Budget_Building17_Rehab_Basis/Building_Acquisition" xmlDataType="string"/>
    </xmlCellPr>
  </singleXmlCell>
  <singleXmlCell id="3704" xr6:uid="{F5AF5AB6-FA03-48C2-B707-9BE1E6C351FC}" r="BX9" connectionId="1">
    <xmlCellPr id="1" xr6:uid="{00000000-0010-0000-DF1C-000001000000}" uniqueName="Contractor_Price">
      <xmlPr mapId="1" xpath="/FinancialUpdate8609/FinancialUpdate8609_DevelopmentBudget/FinancialUpdate8609_Dev_Budget_Building17/FinancialUpdate8609_Dev_Budget_Building17_Rehab_Basis/Contractor_Price" xmlDataType="string"/>
    </xmlCellPr>
  </singleXmlCell>
  <singleXmlCell id="3705" xr6:uid="{C5465838-B279-4583-AD50-8C77988882A9}" r="BX10" connectionId="1">
    <xmlCellPr id="1" xr6:uid="{00000000-0010-0000-E11C-000001000000}" uniqueName="Furnishings">
      <xmlPr mapId="1" xpath="/FinancialUpdate8609/FinancialUpdate8609_DevelopmentBudget/FinancialUpdate8609_Dev_Budget_Building17/FinancialUpdate8609_Dev_Budget_Building17_Rehab_Basis/Furnishings" xmlDataType="string"/>
    </xmlCellPr>
  </singleXmlCell>
  <singleXmlCell id="3706" xr6:uid="{92E21C19-EA1B-4177-89CC-9E66D8BB7477}" r="BX11" connectionId="1">
    <xmlCellPr id="1" xr6:uid="{00000000-0010-0000-E31C-000001000000}" uniqueName="Hard_Cost_Other_Description1">
      <xmlPr mapId="1" xpath="/FinancialUpdate8609/FinancialUpdate8609_DevelopmentBudget/FinancialUpdate8609_Dev_Budget_Building17/FinancialUpdate8609_Dev_Budget_Building17_Rehab_Basis/Hard_Cost_Other_Description1" xmlDataType="string"/>
    </xmlCellPr>
  </singleXmlCell>
  <singleXmlCell id="3707" xr6:uid="{24CBDB92-CEAD-4AB7-A641-45677A9810CA}" r="BX14" connectionId="1">
    <xmlCellPr id="1" xr6:uid="{00000000-0010-0000-E51C-000001000000}" uniqueName="Architect">
      <xmlPr mapId="1" xpath="/FinancialUpdate8609/FinancialUpdate8609_DevelopmentBudget/FinancialUpdate8609_Dev_Budget_Building17/FinancialUpdate8609_Dev_Budget_Building17_Rehab_Basis/Architect" xmlDataType="string"/>
    </xmlCellPr>
  </singleXmlCell>
  <singleXmlCell id="3708" xr6:uid="{03614A99-D6A2-4EE0-9299-72CC464B8CD9}" r="BX15" connectionId="1">
    <xmlCellPr id="1" xr6:uid="{00000000-0010-0000-E71C-000001000000}" uniqueName="Owners_Legal">
      <xmlPr mapId="1" xpath="/FinancialUpdate8609/FinancialUpdate8609_DevelopmentBudget/FinancialUpdate8609_Dev_Budget_Building17/FinancialUpdate8609_Dev_Budget_Building17_Rehab_Basis/Owners_Legal" xmlDataType="string"/>
    </xmlCellPr>
  </singleXmlCell>
  <singleXmlCell id="3709" xr6:uid="{3FBE70C9-696B-4783-9D09-8FF7DF096A1E}" r="BX16" connectionId="1">
    <xmlCellPr id="1" xr6:uid="{00000000-0010-0000-E91C-000001000000}" uniqueName="Development_Consultant">
      <xmlPr mapId="1" xpath="/FinancialUpdate8609/FinancialUpdate8609_DevelopmentBudget/FinancialUpdate8609_Dev_Budget_Building17/FinancialUpdate8609_Dev_Budget_Building17_Rehab_Basis/Development_Consultant" xmlDataType="string"/>
    </xmlCellPr>
  </singleXmlCell>
  <singleXmlCell id="3710" xr6:uid="{FDE1540C-A7A5-48B6-A081-D9CC5CF9D05E}" r="BX17" connectionId="1">
    <xmlCellPr id="1" xr6:uid="{00000000-0010-0000-EB1C-000001000000}" uniqueName="J51_421a_421b_Filing_Fees">
      <xmlPr mapId="1" xpath="/FinancialUpdate8609/FinancialUpdate8609_DevelopmentBudget/FinancialUpdate8609_Dev_Budget_Building17/FinancialUpdate8609_Dev_Budget_Building17_Rehab_Basis/J51_421a_421b_Filing_Fees" xmlDataType="string"/>
    </xmlCellPr>
  </singleXmlCell>
  <singleXmlCell id="3711" xr6:uid="{579200C7-612E-4DE3-B4D1-14EE0D928688}" r="BX18" connectionId="1">
    <xmlCellPr id="1" xr6:uid="{00000000-0010-0000-ED1C-000001000000}" uniqueName="Construction_Interest">
      <xmlPr mapId="1" xpath="/FinancialUpdate8609/FinancialUpdate8609_DevelopmentBudget/FinancialUpdate8609_Dev_Budget_Building17/FinancialUpdate8609_Dev_Budget_Building17_Rehab_Basis/Construction_Interest" xmlDataType="string"/>
    </xmlCellPr>
  </singleXmlCell>
  <singleXmlCell id="3712" xr6:uid="{18231075-5181-4132-B997-FAA382046C58}" r="BX19" connectionId="1">
    <xmlCellPr id="1" xr6:uid="{00000000-0010-0000-EF1C-000001000000}" uniqueName="Real_Estate_Taxes">
      <xmlPr mapId="1" xpath="/FinancialUpdate8609/FinancialUpdate8609_DevelopmentBudget/FinancialUpdate8609_Dev_Budget_Building17/FinancialUpdate8609_Dev_Budget_Building17_Rehab_Basis/Real_Estate_Taxes" xmlDataType="string"/>
    </xmlCellPr>
  </singleXmlCell>
  <singleXmlCell id="3713" xr6:uid="{D6C99875-D9E4-44F4-8A1D-EC27DFE6B39A}" r="BX20" connectionId="1">
    <xmlCellPr id="1" xr6:uid="{00000000-0010-0000-F11C-000001000000}" uniqueName="Water_Sewer">
      <xmlPr mapId="1" xpath="/FinancialUpdate8609/FinancialUpdate8609_DevelopmentBudget/FinancialUpdate8609_Dev_Budget_Building17/FinancialUpdate8609_Dev_Budget_Building17_Rehab_Basis/Water_Sewer" xmlDataType="string"/>
    </xmlCellPr>
  </singleXmlCell>
  <singleXmlCell id="3714" xr6:uid="{7CF8713F-7848-42BA-B7AE-DB7EF03AA2D8}" r="BX21" connectionId="1">
    <xmlCellPr id="1" xr6:uid="{00000000-0010-0000-F31C-000001000000}" uniqueName="Title_Insurance">
      <xmlPr mapId="1" xpath="/FinancialUpdate8609/FinancialUpdate8609_DevelopmentBudget/FinancialUpdate8609_Dev_Budget_Building17/FinancialUpdate8609_Dev_Budget_Building17_Rehab_Basis/Title_Insurance" xmlDataType="string"/>
    </xmlCellPr>
  </singleXmlCell>
  <singleXmlCell id="3715" xr6:uid="{4BC1F2C5-CB8E-42B5-AF9B-F937D188D4B2}" r="BX22" connectionId="1">
    <xmlCellPr id="1" xr6:uid="{00000000-0010-0000-F51C-000001000000}" uniqueName="Constr_Insurance">
      <xmlPr mapId="1" xpath="/FinancialUpdate8609/FinancialUpdate8609_DevelopmentBudget/FinancialUpdate8609_Dev_Budget_Building17/FinancialUpdate8609_Dev_Budget_Building17_Rehab_Basis/Constr_Insurance" xmlDataType="string"/>
    </xmlCellPr>
  </singleXmlCell>
  <singleXmlCell id="3716" xr6:uid="{9F017F8D-EE4B-4200-82AB-F0D5A61B443B}" r="BX23" connectionId="1">
    <xmlCellPr id="1" xr6:uid="{00000000-0010-0000-F71C-000001000000}" uniqueName="License_Agreement_Insurance">
      <xmlPr mapId="1" xpath="/FinancialUpdate8609/FinancialUpdate8609_DevelopmentBudget/FinancialUpdate8609_Dev_Budget_Building17/FinancialUpdate8609_Dev_Budget_Building17_Rehab_Basis/License_Agreement_Insurance" xmlDataType="string"/>
    </xmlCellPr>
  </singleXmlCell>
  <singleXmlCell id="3717" xr6:uid="{AD7A0BAD-FB0F-4048-9536-A93891B75407}" r="BX24" connectionId="1">
    <xmlCellPr id="1" xr6:uid="{00000000-0010-0000-F91C-000001000000}" uniqueName="Leasing_Marketing_Expense">
      <xmlPr mapId="1" xpath="/FinancialUpdate8609/FinancialUpdate8609_DevelopmentBudget/FinancialUpdate8609_Dev_Budget_Building17/FinancialUpdate8609_Dev_Budget_Building17_Rehab_Basis/Leasing_Marketing_Expense" xmlDataType="string"/>
    </xmlCellPr>
  </singleXmlCell>
  <singleXmlCell id="3718" xr6:uid="{A39CC4F2-1621-4164-ADE9-7DC77A9EB2E9}" r="BX25" connectionId="1">
    <xmlCellPr id="1" xr6:uid="{00000000-0010-0000-FB1C-000001000000}" uniqueName="Lease_Up_Period_Expense">
      <xmlPr mapId="1" xpath="/FinancialUpdate8609/FinancialUpdate8609_DevelopmentBudget/FinancialUpdate8609_Dev_Budget_Building17/FinancialUpdate8609_Dev_Budget_Building17_Rehab_Basis/Lease_Up_Period_Expense" xmlDataType="string"/>
    </xmlCellPr>
  </singleXmlCell>
  <singleXmlCell id="3719" xr6:uid="{C15172D8-2A42-4B72-A36F-0403325B1F86}" r="BX26" connectionId="1">
    <xmlCellPr id="1" xr6:uid="{00000000-0010-0000-FD1C-000001000000}" uniqueName="Working_Capital">
      <xmlPr mapId="1" xpath="/FinancialUpdate8609/FinancialUpdate8609_DevelopmentBudget/FinancialUpdate8609_Dev_Budget_Building17/FinancialUpdate8609_Dev_Budget_Building17_Rehab_Basis/Working_Capital" xmlDataType="string"/>
    </xmlCellPr>
  </singleXmlCell>
  <singleXmlCell id="3720" xr6:uid="{7450644F-5D32-4509-9167-A44B48E542B9}" r="BX27" connectionId="1">
    <xmlCellPr id="1" xr6:uid="{00000000-0010-0000-FF1C-000001000000}" uniqueName="Survey_Environmental_Reports">
      <xmlPr mapId="1" xpath="/FinancialUpdate8609/FinancialUpdate8609_DevelopmentBudget/FinancialUpdate8609_Dev_Budget_Building17/FinancialUpdate8609_Dev_Budget_Building17_Rehab_Basis/Survey_Environmental_Reports" xmlDataType="string"/>
    </xmlCellPr>
  </singleXmlCell>
  <singleXmlCell id="3721" xr6:uid="{2B68285A-E8C0-4B7E-AC78-828442852C86}" r="BX28" connectionId="1">
    <xmlCellPr id="1" xr6:uid="{00000000-0010-0000-011D-000001000000}" uniqueName="Loan_Commitment_Fees">
      <xmlPr mapId="1" xpath="/FinancialUpdate8609/FinancialUpdate8609_DevelopmentBudget/FinancialUpdate8609_Dev_Budget_Building17/FinancialUpdate8609_Dev_Budget_Building17_Rehab_Basis/Loan_Commitment_Fees" xmlDataType="string"/>
    </xmlCellPr>
  </singleXmlCell>
  <singleXmlCell id="3722" xr6:uid="{17EA8772-A070-4192-AD23-708406501095}" r="BX29" connectionId="1">
    <xmlCellPr id="1" xr6:uid="{00000000-0010-0000-031D-000001000000}" uniqueName="Relocation">
      <xmlPr mapId="1" xpath="/FinancialUpdate8609/FinancialUpdate8609_DevelopmentBudget/FinancialUpdate8609_Dev_Budget_Building17/FinancialUpdate8609_Dev_Budget_Building17_Rehab_Basis/Relocation" xmlDataType="string"/>
    </xmlCellPr>
  </singleXmlCell>
  <singleXmlCell id="3723" xr6:uid="{EFCFB32E-0177-4F61-8B7D-7562959386F8}" r="BX30" connectionId="1">
    <xmlCellPr id="1" xr6:uid="{00000000-0010-0000-051D-000001000000}" uniqueName="NPHDFC_Administration_Fee">
      <xmlPr mapId="1" xpath="/FinancialUpdate8609/FinancialUpdate8609_DevelopmentBudget/FinancialUpdate8609_Dev_Budget_Building17/FinancialUpdate8609_Dev_Budget_Building17_Rehab_Basis/NPHDFC_Administration_Fee" xmlDataType="string"/>
    </xmlCellPr>
  </singleXmlCell>
  <singleXmlCell id="3724" xr6:uid="{6247AA1A-EF83-4BB8-9EA4-AADD66EC06D8}" r="BX31" connectionId="1">
    <xmlCellPr id="1" xr6:uid="{00000000-0010-0000-071D-000001000000}" uniqueName="Project_Supervision">
      <xmlPr mapId="1" xpath="/FinancialUpdate8609/FinancialUpdate8609_DevelopmentBudget/FinancialUpdate8609_Dev_Budget_Building17/FinancialUpdate8609_Dev_Budget_Building17_Rehab_Basis/Project_Supervision" xmlDataType="string"/>
    </xmlCellPr>
  </singleXmlCell>
  <singleXmlCell id="3725" xr6:uid="{6F4EF144-A6E7-4695-BB37-3EBBF993042C}" r="BX32" connectionId="1">
    <xmlCellPr id="1" xr6:uid="{00000000-0010-0000-091D-000001000000}" uniqueName="Tax_Credit_Allocation_Fee">
      <xmlPr mapId="1" xpath="/FinancialUpdate8609/FinancialUpdate8609_DevelopmentBudget/FinancialUpdate8609_Dev_Budget_Building17/FinancialUpdate8609_Dev_Budget_Building17_Rehab_Basis/Tax_Credit_Allocation_Fee" xmlDataType="string"/>
    </xmlCellPr>
  </singleXmlCell>
  <singleXmlCell id="3726" xr6:uid="{C614BCAA-42F8-4F0A-BFCD-D89AE484FA3F}" r="BX33" connectionId="1">
    <xmlCellPr id="1" xr6:uid="{00000000-0010-0000-0B1D-000001000000}" uniqueName="Bond_Fees_Cost_of_Issuance_Fee">
      <xmlPr mapId="1" xpath="/FinancialUpdate8609/FinancialUpdate8609_DevelopmentBudget/FinancialUpdate8609_Dev_Budget_Building17/FinancialUpdate8609_Dev_Budget_Building17_Rehab_Basis/Bond_Fees_Cost_of_Issuance_Fee" xmlDataType="string"/>
    </xmlCellPr>
  </singleXmlCell>
  <singleXmlCell id="3727" xr6:uid="{4AFE3F5A-A043-44D3-908A-4EE8C5ED5C61}" r="BX34" connectionId="1">
    <xmlCellPr id="1" xr6:uid="{00000000-0010-0000-0D1D-000001000000}" uniqueName="Letter_of_Credit_Fee">
      <xmlPr mapId="1" xpath="/FinancialUpdate8609/FinancialUpdate8609_DevelopmentBudget/FinancialUpdate8609_Dev_Budget_Building17/FinancialUpdate8609_Dev_Budget_Building17_Rehab_Basis/Letter_of_Credit_Fee" xmlDataType="string"/>
    </xmlCellPr>
  </singleXmlCell>
  <singleXmlCell id="3728" xr6:uid="{DEBC22DD-B359-4927-B76C-3792551A7DB7}" r="BX35" connectionId="1">
    <xmlCellPr id="1" xr6:uid="{00000000-0010-0000-0F1D-000001000000}" uniqueName="Interest_Rate_Cap">
      <xmlPr mapId="1" xpath="/FinancialUpdate8609/FinancialUpdate8609_DevelopmentBudget/FinancialUpdate8609_Dev_Budget_Building17/FinancialUpdate8609_Dev_Budget_Building17_Rehab_Basis/Interest_Rate_Cap" xmlDataType="string"/>
    </xmlCellPr>
  </singleXmlCell>
  <singleXmlCell id="3729" xr6:uid="{A0A07F2C-C69F-4F52-BDC9-BAF015112D57}" r="BX36" connectionId="1">
    <xmlCellPr id="1" xr6:uid="{00000000-0010-0000-111D-000001000000}" uniqueName="Bank_Engineering_Fee">
      <xmlPr mapId="1" xpath="/FinancialUpdate8609/FinancialUpdate8609_DevelopmentBudget/FinancialUpdate8609_Dev_Budget_Building17/FinancialUpdate8609_Dev_Budget_Building17_Rehab_Basis/Bank_Engineering_Fee" xmlDataType="string"/>
    </xmlCellPr>
  </singleXmlCell>
  <singleXmlCell id="3730" xr6:uid="{3AF6BE67-2C97-4FCF-8366-7C0884E79F6D}" r="BX37" connectionId="1">
    <xmlCellPr id="1" xr6:uid="{00000000-0010-0000-131D-000001000000}" uniqueName="NYS_Transfer_Tax">
      <xmlPr mapId="1" xpath="/FinancialUpdate8609/FinancialUpdate8609_DevelopmentBudget/FinancialUpdate8609_Dev_Budget_Building17/FinancialUpdate8609_Dev_Budget_Building17_Rehab_Basis/NYS_Transfer_Tax" xmlDataType="string"/>
    </xmlCellPr>
  </singleXmlCell>
  <singleXmlCell id="3731" xr6:uid="{46ABA1B6-376B-43B9-BBE6-D9A3557E88DC}" r="BX38" connectionId="1">
    <xmlCellPr id="1" xr6:uid="{00000000-0010-0000-151D-000001000000}" uniqueName="Soft_Cost_Other_Description1">
      <xmlPr mapId="1" xpath="/FinancialUpdate8609/FinancialUpdate8609_DevelopmentBudget/FinancialUpdate8609_Dev_Budget_Building17/FinancialUpdate8609_Dev_Budget_Building17_Rehab_Basis/Soft_Cost_Other_Description1" xmlDataType="string"/>
    </xmlCellPr>
  </singleXmlCell>
  <singleXmlCell id="3732" xr6:uid="{0B963B66-F283-47D7-9539-6A8C0E69C5F1}" r="BX39" connectionId="1">
    <xmlCellPr id="1" xr6:uid="{00000000-0010-0000-171D-000001000000}" uniqueName="Soft_Cost_Other_Description2">
      <xmlPr mapId="1" xpath="/FinancialUpdate8609/FinancialUpdate8609_DevelopmentBudget/FinancialUpdate8609_Dev_Budget_Building17/FinancialUpdate8609_Dev_Budget_Building17_Rehab_Basis/Soft_Cost_Other_Description2" xmlDataType="string"/>
    </xmlCellPr>
  </singleXmlCell>
  <singleXmlCell id="3733" xr6:uid="{EDB6314D-BE64-4ACC-B0C5-CF1ED9872A0D}" r="BX40" connectionId="1">
    <xmlCellPr id="1" xr6:uid="{00000000-0010-0000-191D-000001000000}" uniqueName="Soft_Cost_Other_Description3">
      <xmlPr mapId="1" xpath="/FinancialUpdate8609/FinancialUpdate8609_DevelopmentBudget/FinancialUpdate8609_Dev_Budget_Building17/FinancialUpdate8609_Dev_Budget_Building17_Rehab_Basis/Soft_Cost_Other_Description3" xmlDataType="string"/>
    </xmlCellPr>
  </singleXmlCell>
  <singleXmlCell id="3734" xr6:uid="{424C4BD5-EB40-4569-8453-04A6EA9A738B}" r="BX41" connectionId="1">
    <xmlCellPr id="1" xr6:uid="{00000000-0010-0000-1B1D-000001000000}" uniqueName="Soft_Cost_Other_Description4">
      <xmlPr mapId="1" xpath="/FinancialUpdate8609/FinancialUpdate8609_DevelopmentBudget/FinancialUpdate8609_Dev_Budget_Building17/FinancialUpdate8609_Dev_Budget_Building17_Rehab_Basis/Soft_Cost_Other_Description4" xmlDataType="string"/>
    </xmlCellPr>
  </singleXmlCell>
  <singleXmlCell id="3735" xr6:uid="{3934E8B0-F466-456F-8BD9-3D9A28DD3910}" r="BX44" connectionId="1">
    <xmlCellPr id="1" xr6:uid="{00000000-0010-0000-1D1D-000001000000}" uniqueName="Developer_Financing_or_Equity">
      <xmlPr mapId="1" xpath="/FinancialUpdate8609/FinancialUpdate8609_DevelopmentBudget/FinancialUpdate8609_Dev_Budget_Building17/FinancialUpdate8609_Dev_Budget_Building17_Rehab_Basis/Developer_Financing_or_Equity" xmlDataType="string"/>
    </xmlCellPr>
  </singleXmlCell>
  <singleXmlCell id="3736" xr6:uid="{E9A022F7-8432-4E67-9CE2-E6BECF045B04}" r="BX45" connectionId="1">
    <xmlCellPr id="1" xr6:uid="{00000000-0010-0000-1F1D-000001000000}" uniqueName="Deferred_Developer_Fee">
      <xmlPr mapId="1" xpath="/FinancialUpdate8609/FinancialUpdate8609_DevelopmentBudget/FinancialUpdate8609_Dev_Budget_Building17/FinancialUpdate8609_Dev_Budget_Building17_Rehab_Basis/Deferred_Developer_Fee" xmlDataType="string"/>
    </xmlCellPr>
  </singleXmlCell>
  <singleXmlCell id="3737" xr6:uid="{BA0EFF54-69AC-4365-81E2-92F7FB00A899}" r="BX48" connectionId="1">
    <xmlCellPr id="1" xr6:uid="{00000000-0010-0000-211D-000001000000}" uniqueName="Syndicator_Fee_and_Overhead">
      <xmlPr mapId="1" xpath="/FinancialUpdate8609/FinancialUpdate8609_DevelopmentBudget/FinancialUpdate8609_Dev_Budget_Building17/FinancialUpdate8609_Dev_Budget_Building17_Rehab_Basis/Syndicator_Fee_and_Overhead" xmlDataType="string"/>
    </xmlCellPr>
  </singleXmlCell>
  <singleXmlCell id="3738" xr6:uid="{6820E7A0-AB07-4558-B61E-C0EA5EAF5C5B}" r="BX49" connectionId="1">
    <xmlCellPr id="1" xr6:uid="{00000000-0010-0000-231D-000001000000}" uniqueName="LP_Upper_Tier_Reserves">
      <xmlPr mapId="1" xpath="/FinancialUpdate8609/FinancialUpdate8609_DevelopmentBudget/FinancialUpdate8609_Dev_Budget_Building17/FinancialUpdate8609_Dev_Budget_Building17_Rehab_Basis/LP_Upper_Tier_Reserves" xmlDataType="string"/>
    </xmlCellPr>
  </singleXmlCell>
  <singleXmlCell id="3739" xr6:uid="{21548690-0461-4F0D-98EB-2657C6DB44E3}" r="BX50" connectionId="1">
    <xmlCellPr id="1" xr6:uid="{00000000-0010-0000-251D-000001000000}" uniqueName="Tax_Credit_Consultant">
      <xmlPr mapId="1" xpath="/FinancialUpdate8609/FinancialUpdate8609_DevelopmentBudget/FinancialUpdate8609_Dev_Budget_Building17/FinancialUpdate8609_Dev_Budget_Building17_Rehab_Basis/Tax_Credit_Consultant" xmlDataType="string"/>
    </xmlCellPr>
  </singleXmlCell>
  <singleXmlCell id="3740" xr6:uid="{1358D444-F2BD-4FAD-9568-6EC9F974D720}" r="BX51" connectionId="1">
    <xmlCellPr id="1" xr6:uid="{00000000-0010-0000-271D-000001000000}" uniqueName="Tax_Opinion">
      <xmlPr mapId="1" xpath="/FinancialUpdate8609/FinancialUpdate8609_DevelopmentBudget/FinancialUpdate8609_Dev_Budget_Building17/FinancialUpdate8609_Dev_Budget_Building17_Rehab_Basis/Tax_Opinion" xmlDataType="string"/>
    </xmlCellPr>
  </singleXmlCell>
  <singleXmlCell id="3741" xr6:uid="{A5F12066-74B8-493D-99AE-D5E18ED062A7}" r="BX52" connectionId="1">
    <xmlCellPr id="1" xr6:uid="{00000000-0010-0000-291D-000001000000}" uniqueName="Accounting_Cost_Certification">
      <xmlPr mapId="1" xpath="/FinancialUpdate8609/FinancialUpdate8609_DevelopmentBudget/FinancialUpdate8609_Dev_Budget_Building17/FinancialUpdate8609_Dev_Budget_Building17_Rehab_Basis/Accounting_Cost_Certification" xmlDataType="string"/>
    </xmlCellPr>
  </singleXmlCell>
  <singleXmlCell id="3742" xr6:uid="{AA91B64E-6411-44C7-8D2F-A0D3BF68EA38}" r="BX53" connectionId="1">
    <xmlCellPr id="1" xr6:uid="{00000000-0010-0000-2B1D-000001000000}" uniqueName="Partnership_Management_Fee">
      <xmlPr mapId="1" xpath="/FinancialUpdate8609/FinancialUpdate8609_DevelopmentBudget/FinancialUpdate8609_Dev_Budget_Building17/FinancialUpdate8609_Dev_Budget_Building17_Rehab_Basis/Partnership_Management_Fee" xmlDataType="string"/>
    </xmlCellPr>
  </singleXmlCell>
  <singleXmlCell id="3743" xr6:uid="{0BDF6209-36F5-4041-A10F-6207F0B761E1}" r="BX54" connectionId="1">
    <xmlCellPr id="1" xr6:uid="{00000000-0010-0000-2D1D-000001000000}" uniqueName="Partnership_Publication">
      <xmlPr mapId="1" xpath="/FinancialUpdate8609/FinancialUpdate8609_DevelopmentBudget/FinancialUpdate8609_Dev_Budget_Building17/FinancialUpdate8609_Dev_Budget_Building17_Rehab_Basis/Partnership_Publication" xmlDataType="string"/>
    </xmlCellPr>
  </singleXmlCell>
  <singleXmlCell id="3744" xr6:uid="{3F231117-AF7A-4DD5-B03E-43698A4AB2F2}" r="BX55" connectionId="1">
    <xmlCellPr id="1" xr6:uid="{00000000-0010-0000-2F1D-000001000000}" uniqueName="Bridge_Loan_Fees_and_Interest">
      <xmlPr mapId="1" xpath="/FinancialUpdate8609/FinancialUpdate8609_DevelopmentBudget/FinancialUpdate8609_Dev_Budget_Building17/FinancialUpdate8609_Dev_Budget_Building17_Rehab_Basis/Bridge_Loan_Fees_and_Interest" xmlDataType="string"/>
    </xmlCellPr>
  </singleXmlCell>
  <singleXmlCell id="3745" xr6:uid="{7D165365-2BB4-48B6-A8DD-29592494EB83}" r="BX56" connectionId="1">
    <xmlCellPr id="1" xr6:uid="{00000000-0010-0000-311D-000001000000}" uniqueName="Partnership_Organization_Legal">
      <xmlPr mapId="1" xpath="/FinancialUpdate8609/FinancialUpdate8609_DevelopmentBudget/FinancialUpdate8609_Dev_Budget_Building17/FinancialUpdate8609_Dev_Budget_Building17_Rehab_Basis/Partnership_Organization_Legal" xmlDataType="string"/>
    </xmlCellPr>
  </singleXmlCell>
  <singleXmlCell id="3746" xr6:uid="{79EA2233-1F8C-4252-B94C-EAB8AA8A7D74}" r="BX57" connectionId="1">
    <xmlCellPr id="1" xr6:uid="{00000000-0010-0000-331D-000001000000}" uniqueName="Syndication_Expense_Other_Description1">
      <xmlPr mapId="1" xpath="/FinancialUpdate8609/FinancialUpdate8609_DevelopmentBudget/FinancialUpdate8609_Dev_Budget_Building17/FinancialUpdate8609_Dev_Budget_Building17_Rehab_Basis/Syndication_Expense_Other_Description1" xmlDataType="string"/>
    </xmlCellPr>
  </singleXmlCell>
  <singleXmlCell id="3747" xr6:uid="{BA0ACD60-0D1A-4C3F-B84B-F4F57DDC1391}" r="BX60" connectionId="1">
    <xmlCellPr id="1" xr6:uid="{00000000-0010-0000-351D-000001000000}" uniqueName="Operating_Reserve">
      <xmlPr mapId="1" xpath="/FinancialUpdate8609/FinancialUpdate8609_DevelopmentBudget/FinancialUpdate8609_Dev_Budget_Building17/FinancialUpdate8609_Dev_Budget_Building17_Rehab_Basis/Operating_Reserve" xmlDataType="string"/>
    </xmlCellPr>
  </singleXmlCell>
  <singleXmlCell id="3748" xr6:uid="{E1838FBC-57EA-4301-959A-04B3B40B6BD5}" r="BX61" connectionId="1">
    <xmlCellPr id="1" xr6:uid="{00000000-0010-0000-371D-000001000000}" uniqueName="Social_Service_Reserves">
      <xmlPr mapId="1" xpath="/FinancialUpdate8609/FinancialUpdate8609_DevelopmentBudget/FinancialUpdate8609_Dev_Budget_Building17/FinancialUpdate8609_Dev_Budget_Building17_Rehab_Basis/Social_Service_Reserves" xmlDataType="string"/>
    </xmlCellPr>
  </singleXmlCell>
  <singleXmlCell id="3749" xr6:uid="{8753C300-8AD4-4311-976F-B529F2D2229A}" r="BX62" connectionId="1">
    <xmlCellPr id="1" xr6:uid="{00000000-0010-0000-391D-000001000000}" uniqueName="Reserve_Other_Description1">
      <xmlPr mapId="1" xpath="/FinancialUpdate8609/FinancialUpdate8609_DevelopmentBudget/FinancialUpdate8609_Dev_Budget_Building17/FinancialUpdate8609_Dev_Budget_Building17_Rehab_Basis/Reserve_Other_Description1" xmlDataType="string"/>
    </xmlCellPr>
  </singleXmlCell>
  <singleXmlCell id="3750" xr6:uid="{FE043918-D092-4508-8147-1B5425DFB98C}" r="CQ627" connectionId="1">
    <xmlCellPr id="1" xr6:uid="{00000000-0010-0000-3B1D-000001000000}" uniqueName="ApplicationNumber">
      <xmlPr mapId="1" xpath="/FinancialUpdate8609/FinancialUpdate8609_Construction_Financing_Bldg13/ApplicationNumber" xmlDataType="string"/>
    </xmlCellPr>
  </singleXmlCell>
  <singleXmlCell id="3751" xr6:uid="{F5C3F347-1840-45A6-A815-E0EEBE2FB8BC}" r="CQ628" connectionId="1">
    <xmlCellPr id="1" xr6:uid="{00000000-0010-0000-3D1D-000001000000}" uniqueName="BIN">
      <xmlPr mapId="1" xpath="/FinancialUpdate8609/FinancialUpdate8609_Construction_Financing_Bldg13/BIN" xmlDataType="string"/>
    </xmlCellPr>
  </singleXmlCell>
  <singleXmlCell id="3752" xr6:uid="{13868EC0-3BBA-41CA-8EB1-DD9A2F6EC8B8}" r="CQ631" connectionId="1">
    <xmlCellPr id="1" xr6:uid="{00000000-0010-0000-3F1D-000001000000}" uniqueName="HPD_Loan">
      <xmlPr mapId="1" xpath="/FinancialUpdate8609/FinancialUpdate8609_Construction_Financing_Bldg13/HPD_Loan" xmlDataType="string"/>
    </xmlCellPr>
  </singleXmlCell>
  <singleXmlCell id="3753" xr6:uid="{18877593-F1BA-41FD-975B-B03DB8E07926}" r="CQ632" connectionId="1">
    <xmlCellPr id="1" xr6:uid="{00000000-0010-0000-411D-000001000000}" uniqueName="HDC_Tax_Exempt_Bonds">
      <xmlPr mapId="1" xpath="/FinancialUpdate8609/FinancialUpdate8609_Construction_Financing_Bldg13/HDC_Tax_Exempt_Bonds" xmlDataType="string"/>
    </xmlCellPr>
  </singleXmlCell>
  <singleXmlCell id="3754" xr6:uid="{6078DA05-26A8-4A56-BB17-67BE640D2D19}" r="CQ633" connectionId="1">
    <xmlCellPr id="1" xr6:uid="{00000000-0010-0000-431D-000001000000}" uniqueName="HDC_Loan">
      <xmlPr mapId="1" xpath="/FinancialUpdate8609/FinancialUpdate8609_Construction_Financing_Bldg13/HDC_Loan" xmlDataType="string"/>
    </xmlCellPr>
  </singleXmlCell>
  <singleXmlCell id="3755" xr6:uid="{039B7FB1-B8F0-45ED-B93D-9E1AD1BB0257}" r="CQ634" connectionId="1">
    <xmlCellPr id="1" xr6:uid="{00000000-0010-0000-451D-000001000000}" uniqueName="Deferred_Developer_Fee">
      <xmlPr mapId="1" xpath="/FinancialUpdate8609/FinancialUpdate8609_Construction_Financing_Bldg13/Deferred_Developer_Fee" xmlDataType="string"/>
    </xmlCellPr>
  </singleXmlCell>
  <singleXmlCell id="3756" xr6:uid="{B845C08C-7353-400F-8559-5CF483240E07}" r="CO635" connectionId="1">
    <xmlCellPr id="1" xr6:uid="{00000000-0010-0000-471D-000001000000}" uniqueName="Other_Line_Description1">
      <xmlPr mapId="1" xpath="/FinancialUpdate8609/FinancialUpdate8609_Construction_Financing_Bldg13/Other_Line_Description1" xmlDataType="string"/>
    </xmlCellPr>
  </singleXmlCell>
  <singleXmlCell id="3757" xr6:uid="{3B7E9BA4-6EE1-41FF-9FF7-E69E6B8B5E81}" r="CO636" connectionId="1">
    <xmlCellPr id="1" xr6:uid="{00000000-0010-0000-491D-000001000000}" uniqueName="Other_Line_Description2">
      <xmlPr mapId="1" xpath="/FinancialUpdate8609/FinancialUpdate8609_Construction_Financing_Bldg13/Other_Line_Description2" xmlDataType="string"/>
    </xmlCellPr>
  </singleXmlCell>
  <singleXmlCell id="3758" xr6:uid="{77E406B2-B28E-4E55-9380-260016E5FD9F}" r="CO637" connectionId="1">
    <xmlCellPr id="1" xr6:uid="{00000000-0010-0000-4B1D-000001000000}" uniqueName="Other_Line_Description3">
      <xmlPr mapId="1" xpath="/FinancialUpdate8609/FinancialUpdate8609_Construction_Financing_Bldg13/Other_Line_Description3" xmlDataType="string"/>
    </xmlCellPr>
  </singleXmlCell>
  <singleXmlCell id="3759" xr6:uid="{85F3DE59-AE8B-4B5B-BB57-76AA2CA9217E}" r="CO638" connectionId="1">
    <xmlCellPr id="1" xr6:uid="{00000000-0010-0000-4D1D-000001000000}" uniqueName="Other_Line_Description4">
      <xmlPr mapId="1" xpath="/FinancialUpdate8609/FinancialUpdate8609_Construction_Financing_Bldg13/Other_Line_Description4" xmlDataType="string"/>
    </xmlCellPr>
  </singleXmlCell>
  <singleXmlCell id="3760" xr6:uid="{C83D6BCF-4FEF-484B-9BE0-4896703F9532}" r="CO639" connectionId="1">
    <xmlCellPr id="1" xr6:uid="{00000000-0010-0000-4F1D-000001000000}" uniqueName="Other_Line_Description5">
      <xmlPr mapId="1" xpath="/FinancialUpdate8609/FinancialUpdate8609_Construction_Financing_Bldg13/Other_Line_Description5" xmlDataType="string"/>
    </xmlCellPr>
  </singleXmlCell>
  <singleXmlCell id="3761" xr6:uid="{4293CF4E-50E1-4513-B9C3-3AEE117F0A11}" r="CQ635" connectionId="1">
    <xmlCellPr id="1" xr6:uid="{00000000-0010-0000-511D-000001000000}" uniqueName="Other_Financing_Amount1">
      <xmlPr mapId="1" xpath="/FinancialUpdate8609/FinancialUpdate8609_Construction_Financing_Bldg13/Other_Financing_Amount1" xmlDataType="string"/>
    </xmlCellPr>
  </singleXmlCell>
  <singleXmlCell id="3762" xr6:uid="{7B725DC0-4DCC-4E84-B248-A2686070B145}" r="CQ636" connectionId="1">
    <xmlCellPr id="1" xr6:uid="{00000000-0010-0000-531D-000001000000}" uniqueName="Other_Financing_Amount2">
      <xmlPr mapId="1" xpath="/FinancialUpdate8609/FinancialUpdate8609_Construction_Financing_Bldg13/Other_Financing_Amount2" xmlDataType="string"/>
    </xmlCellPr>
  </singleXmlCell>
  <singleXmlCell id="3763" xr6:uid="{A06ED326-CD5E-41B1-8E4E-C11D1465F1FD}" r="CQ637" connectionId="1">
    <xmlCellPr id="1" xr6:uid="{00000000-0010-0000-551D-000001000000}" uniqueName="Other_Financing_Amount3">
      <xmlPr mapId="1" xpath="/FinancialUpdate8609/FinancialUpdate8609_Construction_Financing_Bldg13/Other_Financing_Amount3" xmlDataType="string"/>
    </xmlCellPr>
  </singleXmlCell>
  <singleXmlCell id="3764" xr6:uid="{CCB3B6B6-40C1-4365-BA85-49C1CD9BCD35}" r="CQ638" connectionId="1">
    <xmlCellPr id="1" xr6:uid="{00000000-0010-0000-571D-000001000000}" uniqueName="Other_Financing_Amount4">
      <xmlPr mapId="1" xpath="/FinancialUpdate8609/FinancialUpdate8609_Construction_Financing_Bldg13/Other_Financing_Amount4" xmlDataType="string"/>
    </xmlCellPr>
  </singleXmlCell>
  <singleXmlCell id="3765" xr6:uid="{AAB7A5F4-9E89-48B4-935D-185E89B329F0}" r="CQ639" connectionId="1">
    <xmlCellPr id="1" xr6:uid="{00000000-0010-0000-591D-000001000000}" uniqueName="Other_Financing_Amount5">
      <xmlPr mapId="1" xpath="/FinancialUpdate8609/FinancialUpdate8609_Construction_Financing_Bldg13/Other_Financing_Amount5" xmlDataType="string"/>
    </xmlCellPr>
  </singleXmlCell>
  <singleXmlCell id="3766" xr6:uid="{3951EF1F-664F-437E-B04B-5E4289C80599}" r="CQ640" connectionId="1">
    <xmlCellPr id="1" xr6:uid="{00000000-0010-0000-5B1D-000001000000}" uniqueName="Total_Construction_Financing">
      <xmlPr mapId="1" xpath="/FinancialUpdate8609/FinancialUpdate8609_Construction_Financing_Bldg13/Total_Construction_Financing" xmlDataType="string"/>
    </xmlCellPr>
  </singleXmlCell>
  <singleXmlCell id="3767" xr6:uid="{47E9DC57-CFEA-4893-98F2-C9F9D0FAAC5A}" r="CQ642" connectionId="1">
    <xmlCellPr id="1" xr6:uid="{00000000-0010-0000-5D1D-000001000000}" uniqueName="ApplicationNumber">
      <xmlPr mapId="1" xpath="/FinancialUpdate8609/FinancialUpdate8609_Permanent_Financing_Bldg13/ApplicationNumber" xmlDataType="string"/>
    </xmlCellPr>
  </singleXmlCell>
  <singleXmlCell id="3768" xr6:uid="{FC1C0DD5-B0F3-404D-927C-A6EBD6A506E0}" r="CQ643" connectionId="1">
    <xmlCellPr id="1" xr6:uid="{00000000-0010-0000-5F1D-000001000000}" uniqueName="BIN">
      <xmlPr mapId="1" xpath="/FinancialUpdate8609/FinancialUpdate8609_Permanent_Financing_Bldg13/BIN" xmlDataType="string"/>
    </xmlCellPr>
  </singleXmlCell>
  <singleXmlCell id="3769" xr6:uid="{A40BC870-9DA1-4AF2-B2F4-58208FE15562}" r="CQ646" connectionId="1">
    <xmlCellPr id="1" xr6:uid="{00000000-0010-0000-611D-000001000000}" uniqueName="HPD_Loan">
      <xmlPr mapId="1" xpath="/FinancialUpdate8609/FinancialUpdate8609_Permanent_Financing_Bldg13/HPD_Loan" xmlDataType="string"/>
    </xmlCellPr>
  </singleXmlCell>
  <singleXmlCell id="3770" xr6:uid="{B4BA075F-C8F2-4D73-993F-E29CDB741B0A}" r="CQ647" connectionId="1">
    <xmlCellPr id="1" xr6:uid="{00000000-0010-0000-631D-000001000000}" uniqueName="HDC_Tax_Exempt_Bonds">
      <xmlPr mapId="1" xpath="/FinancialUpdate8609/FinancialUpdate8609_Permanent_Financing_Bldg13/HDC_Tax_Exempt_Bonds" xmlDataType="string"/>
    </xmlCellPr>
  </singleXmlCell>
  <singleXmlCell id="3771" xr6:uid="{BEDD8C52-45CA-4EBB-871C-B2608A11327A}" r="CQ648" connectionId="1">
    <xmlCellPr id="1" xr6:uid="{00000000-0010-0000-651D-000001000000}" uniqueName="HDC_Loan">
      <xmlPr mapId="1" xpath="/FinancialUpdate8609/FinancialUpdate8609_Permanent_Financing_Bldg13/HDC_Loan" xmlDataType="string"/>
    </xmlCellPr>
  </singleXmlCell>
  <singleXmlCell id="3772" xr6:uid="{7ACA0049-0D26-4BFB-A2FE-A7C011F81EEC}" r="CQ649" connectionId="1">
    <xmlCellPr id="1" xr6:uid="{00000000-0010-0000-671D-000001000000}" uniqueName="Deferred_Developer_Fee">
      <xmlPr mapId="1" xpath="/FinancialUpdate8609/FinancialUpdate8609_Permanent_Financing_Bldg13/Deferred_Developer_Fee" xmlDataType="string"/>
    </xmlCellPr>
  </singleXmlCell>
  <singleXmlCell id="3773" xr6:uid="{2B1A03E3-39CF-4FE5-8672-040F738CEC51}" r="CO650" connectionId="1">
    <xmlCellPr id="1" xr6:uid="{00000000-0010-0000-691D-000001000000}" uniqueName="Other_Line_Description1">
      <xmlPr mapId="1" xpath="/FinancialUpdate8609/FinancialUpdate8609_Permanent_Financing_Bldg13/Other_Line_Description1" xmlDataType="string"/>
    </xmlCellPr>
  </singleXmlCell>
  <singleXmlCell id="3774" xr6:uid="{4B492A12-AEDF-4FEE-AE5F-7F6C2B3610D3}" r="CO651" connectionId="1">
    <xmlCellPr id="1" xr6:uid="{00000000-0010-0000-6B1D-000001000000}" uniqueName="Other_Line_Description2">
      <xmlPr mapId="1" xpath="/FinancialUpdate8609/FinancialUpdate8609_Permanent_Financing_Bldg13/Other_Line_Description2" xmlDataType="string"/>
    </xmlCellPr>
  </singleXmlCell>
  <singleXmlCell id="3775" xr6:uid="{55686675-FD4F-4856-AB65-9FB12FD0B360}" r="CO652" connectionId="1">
    <xmlCellPr id="1" xr6:uid="{00000000-0010-0000-6D1D-000001000000}" uniqueName="Other_Line_Description3">
      <xmlPr mapId="1" xpath="/FinancialUpdate8609/FinancialUpdate8609_Permanent_Financing_Bldg13/Other_Line_Description3" xmlDataType="string"/>
    </xmlCellPr>
  </singleXmlCell>
  <singleXmlCell id="3776" xr6:uid="{4BE73B9D-5A7F-42B8-A0DD-015E7C6AAC06}" r="CO653" connectionId="1">
    <xmlCellPr id="1" xr6:uid="{00000000-0010-0000-6F1D-000001000000}" uniqueName="Other_Line_Description4">
      <xmlPr mapId="1" xpath="/FinancialUpdate8609/FinancialUpdate8609_Permanent_Financing_Bldg13/Other_Line_Description4" xmlDataType="string"/>
    </xmlCellPr>
  </singleXmlCell>
  <singleXmlCell id="3777" xr6:uid="{77501019-F291-4E77-9D7F-CDBF617A079F}" r="CO654" connectionId="1">
    <xmlCellPr id="1" xr6:uid="{00000000-0010-0000-711D-000001000000}" uniqueName="Other_Line_Description5">
      <xmlPr mapId="1" xpath="/FinancialUpdate8609/FinancialUpdate8609_Permanent_Financing_Bldg13/Other_Line_Description5" xmlDataType="string"/>
    </xmlCellPr>
  </singleXmlCell>
  <singleXmlCell id="3778" xr6:uid="{D944631C-6E16-456B-B10D-5D55F3B06CF3}" r="CQ650" connectionId="1">
    <xmlCellPr id="1" xr6:uid="{00000000-0010-0000-731D-000001000000}" uniqueName="Other_Financing_Amount1">
      <xmlPr mapId="1" xpath="/FinancialUpdate8609/FinancialUpdate8609_Permanent_Financing_Bldg13/Other_Financing_Amount1" xmlDataType="string"/>
    </xmlCellPr>
  </singleXmlCell>
  <singleXmlCell id="3779" xr6:uid="{7D104B17-8743-4B71-BA94-C7680DA63F1E}" r="CQ651" connectionId="1">
    <xmlCellPr id="1" xr6:uid="{00000000-0010-0000-751D-000001000000}" uniqueName="Other_Financing_Amount2">
      <xmlPr mapId="1" xpath="/FinancialUpdate8609/FinancialUpdate8609_Permanent_Financing_Bldg13/Other_Financing_Amount2" xmlDataType="string"/>
    </xmlCellPr>
  </singleXmlCell>
  <singleXmlCell id="3780" xr6:uid="{333324FB-B5BF-48CE-9F26-023991EC0D0F}" r="CQ652" connectionId="1">
    <xmlCellPr id="1" xr6:uid="{00000000-0010-0000-771D-000001000000}" uniqueName="Other_Financing_Amount3">
      <xmlPr mapId="1" xpath="/FinancialUpdate8609/FinancialUpdate8609_Permanent_Financing_Bldg13/Other_Financing_Amount3" xmlDataType="string"/>
    </xmlCellPr>
  </singleXmlCell>
  <singleXmlCell id="3781" xr6:uid="{0D7A02D5-A46C-458B-AD0A-35E4EC98AA03}" r="CQ653" connectionId="1">
    <xmlCellPr id="1" xr6:uid="{00000000-0010-0000-791D-000001000000}" uniqueName="Other_Financing_Amount4">
      <xmlPr mapId="1" xpath="/FinancialUpdate8609/FinancialUpdate8609_Permanent_Financing_Bldg13/Other_Financing_Amount4" xmlDataType="string"/>
    </xmlCellPr>
  </singleXmlCell>
  <singleXmlCell id="3782" xr6:uid="{48AE17B0-3DEE-4BB0-909F-F0211B8E014B}" r="CQ654" connectionId="1">
    <xmlCellPr id="1" xr6:uid="{00000000-0010-0000-7B1D-000001000000}" uniqueName="Other_Financing_Amount5">
      <xmlPr mapId="1" xpath="/FinancialUpdate8609/FinancialUpdate8609_Permanent_Financing_Bldg13/Other_Financing_Amount5" xmlDataType="string"/>
    </xmlCellPr>
  </singleXmlCell>
  <singleXmlCell id="3783" xr6:uid="{623BAF11-0FA7-4962-ADFE-56CBD9C8C83F}" r="CQ655" connectionId="1">
    <xmlCellPr id="1" xr6:uid="{00000000-0010-0000-7D1D-000001000000}" uniqueName="Total_Permanent_Financing">
      <xmlPr mapId="1" xpath="/FinancialUpdate8609/FinancialUpdate8609_Permanent_Financing_Bldg13/Total_Permanent_Financing" xmlDataType="string"/>
    </xmlCellPr>
  </singleXmlCell>
  <singleXmlCell id="3784" xr6:uid="{8870D632-128C-412B-A155-C467EE359E36}" r="CQ675" connectionId="1">
    <xmlCellPr id="1" xr6:uid="{00000000-0010-0000-7F1D-000001000000}" uniqueName="ApplicationNumber">
      <xmlPr mapId="1" xpath="/FinancialUpdate8609/FinancialUpdate8609_Construction_Financing_Bldg14/ApplicationNumber" xmlDataType="string"/>
    </xmlCellPr>
  </singleXmlCell>
  <singleXmlCell id="3785" xr6:uid="{45994B96-755B-4C59-9152-4E88C8CF54BE}" r="CQ676" connectionId="1">
    <xmlCellPr id="1" xr6:uid="{00000000-0010-0000-811D-000001000000}" uniqueName="BIN">
      <xmlPr mapId="1" xpath="/FinancialUpdate8609/FinancialUpdate8609_Construction_Financing_Bldg14/BIN" xmlDataType="string"/>
    </xmlCellPr>
  </singleXmlCell>
  <singleXmlCell id="3786" xr6:uid="{DC200645-1994-489F-B508-2B80D0398E3C}" r="CQ679" connectionId="1">
    <xmlCellPr id="1" xr6:uid="{00000000-0010-0000-831D-000001000000}" uniqueName="HPD_Loan">
      <xmlPr mapId="1" xpath="/FinancialUpdate8609/FinancialUpdate8609_Construction_Financing_Bldg14/HPD_Loan" xmlDataType="string"/>
    </xmlCellPr>
  </singleXmlCell>
  <singleXmlCell id="3787" xr6:uid="{FA46B023-2E7E-40FD-943C-A158AB5B6ECD}" r="CQ680" connectionId="1">
    <xmlCellPr id="1" xr6:uid="{00000000-0010-0000-851D-000001000000}" uniqueName="HDC_Tax_Exempt_Bonds">
      <xmlPr mapId="1" xpath="/FinancialUpdate8609/FinancialUpdate8609_Construction_Financing_Bldg14/HDC_Tax_Exempt_Bonds" xmlDataType="string"/>
    </xmlCellPr>
  </singleXmlCell>
  <singleXmlCell id="3788" xr6:uid="{C3B8C6D7-2E54-413A-AD83-5CFB79D88AF8}" r="CQ681" connectionId="1">
    <xmlCellPr id="1" xr6:uid="{00000000-0010-0000-871D-000001000000}" uniqueName="HDC_Loan">
      <xmlPr mapId="1" xpath="/FinancialUpdate8609/FinancialUpdate8609_Construction_Financing_Bldg14/HDC_Loan" xmlDataType="string"/>
    </xmlCellPr>
  </singleXmlCell>
  <singleXmlCell id="3789" xr6:uid="{BE04D918-D712-4A79-966D-C0F47E0F934E}" r="CQ682" connectionId="1">
    <xmlCellPr id="1" xr6:uid="{00000000-0010-0000-891D-000001000000}" uniqueName="Deferred_Developer_Fee">
      <xmlPr mapId="1" xpath="/FinancialUpdate8609/FinancialUpdate8609_Construction_Financing_Bldg14/Deferred_Developer_Fee" xmlDataType="string"/>
    </xmlCellPr>
  </singleXmlCell>
  <singleXmlCell id="3790" xr6:uid="{30231BCE-19CD-44DD-BF0D-3C1B1D1DFCE0}" r="CO683" connectionId="1">
    <xmlCellPr id="1" xr6:uid="{00000000-0010-0000-8B1D-000001000000}" uniqueName="Other_Line_Description1">
      <xmlPr mapId="1" xpath="/FinancialUpdate8609/FinancialUpdate8609_Construction_Financing_Bldg14/Other_Line_Description1" xmlDataType="string"/>
    </xmlCellPr>
  </singleXmlCell>
  <singleXmlCell id="3791" xr6:uid="{F8CA1B14-91FA-41F3-AAB5-B901FA3F0B9F}" r="CO684" connectionId="1">
    <xmlCellPr id="1" xr6:uid="{00000000-0010-0000-8D1D-000001000000}" uniqueName="Other_Line_Description2">
      <xmlPr mapId="1" xpath="/FinancialUpdate8609/FinancialUpdate8609_Construction_Financing_Bldg14/Other_Line_Description2" xmlDataType="string"/>
    </xmlCellPr>
  </singleXmlCell>
  <singleXmlCell id="3792" xr6:uid="{2FD7DBBC-DE14-4FE9-B942-ADCDD51D0296}" r="CO685" connectionId="1">
    <xmlCellPr id="1" xr6:uid="{00000000-0010-0000-8F1D-000001000000}" uniqueName="Other_Line_Description3">
      <xmlPr mapId="1" xpath="/FinancialUpdate8609/FinancialUpdate8609_Construction_Financing_Bldg14/Other_Line_Description3" xmlDataType="string"/>
    </xmlCellPr>
  </singleXmlCell>
  <singleXmlCell id="3793" xr6:uid="{B198412B-3288-439B-A9CB-662714BE1C81}" r="CO686" connectionId="1">
    <xmlCellPr id="1" xr6:uid="{00000000-0010-0000-911D-000001000000}" uniqueName="Other_Line_Description4">
      <xmlPr mapId="1" xpath="/FinancialUpdate8609/FinancialUpdate8609_Construction_Financing_Bldg14/Other_Line_Description4" xmlDataType="string"/>
    </xmlCellPr>
  </singleXmlCell>
  <singleXmlCell id="3794" xr6:uid="{3A1B8093-CDFF-401E-91EA-4FE342D0267E}" r="CO687" connectionId="1">
    <xmlCellPr id="1" xr6:uid="{00000000-0010-0000-931D-000001000000}" uniqueName="Other_Line_Description5">
      <xmlPr mapId="1" xpath="/FinancialUpdate8609/FinancialUpdate8609_Construction_Financing_Bldg14/Other_Line_Description5" xmlDataType="string"/>
    </xmlCellPr>
  </singleXmlCell>
  <singleXmlCell id="3795" xr6:uid="{397480EC-D71E-4BE4-9438-4801D3B17768}" r="CQ683" connectionId="1">
    <xmlCellPr id="1" xr6:uid="{00000000-0010-0000-951D-000001000000}" uniqueName="Other_Financing_Amount1">
      <xmlPr mapId="1" xpath="/FinancialUpdate8609/FinancialUpdate8609_Construction_Financing_Bldg14/Other_Financing_Amount1" xmlDataType="string"/>
    </xmlCellPr>
  </singleXmlCell>
  <singleXmlCell id="3796" xr6:uid="{DECF5059-BD15-48D6-83FC-60C24E36CEAF}" r="CQ684" connectionId="1">
    <xmlCellPr id="1" xr6:uid="{00000000-0010-0000-971D-000001000000}" uniqueName="Other_Financing_Amount2">
      <xmlPr mapId="1" xpath="/FinancialUpdate8609/FinancialUpdate8609_Construction_Financing_Bldg14/Other_Financing_Amount2" xmlDataType="string"/>
    </xmlCellPr>
  </singleXmlCell>
  <singleXmlCell id="3797" xr6:uid="{BB7ABC22-611B-4651-945A-8F8F99161B21}" r="CQ685" connectionId="1">
    <xmlCellPr id="1" xr6:uid="{00000000-0010-0000-991D-000001000000}" uniqueName="Other_Financing_Amount3">
      <xmlPr mapId="1" xpath="/FinancialUpdate8609/FinancialUpdate8609_Construction_Financing_Bldg14/Other_Financing_Amount3" xmlDataType="string"/>
    </xmlCellPr>
  </singleXmlCell>
  <singleXmlCell id="3798" xr6:uid="{0B74169A-4C29-4581-89B5-5E9EEDE64429}" r="CQ686" connectionId="1">
    <xmlCellPr id="1" xr6:uid="{00000000-0010-0000-9B1D-000001000000}" uniqueName="Other_Financing_Amount4">
      <xmlPr mapId="1" xpath="/FinancialUpdate8609/FinancialUpdate8609_Construction_Financing_Bldg14/Other_Financing_Amount4" xmlDataType="string"/>
    </xmlCellPr>
  </singleXmlCell>
  <singleXmlCell id="3799" xr6:uid="{8CA719C7-6CA6-434B-85AF-846B263AC779}" r="CQ687" connectionId="1">
    <xmlCellPr id="1" xr6:uid="{00000000-0010-0000-9D1D-000001000000}" uniqueName="Other_Financing_Amount5">
      <xmlPr mapId="1" xpath="/FinancialUpdate8609/FinancialUpdate8609_Construction_Financing_Bldg14/Other_Financing_Amount5" xmlDataType="string"/>
    </xmlCellPr>
  </singleXmlCell>
  <singleXmlCell id="3800" xr6:uid="{804407CA-FB47-42EC-A2E0-1A11D842EB86}" r="CQ688" connectionId="1">
    <xmlCellPr id="1" xr6:uid="{00000000-0010-0000-9F1D-000001000000}" uniqueName="Total_Construction_Financing">
      <xmlPr mapId="1" xpath="/FinancialUpdate8609/FinancialUpdate8609_Construction_Financing_Bldg14/Total_Construction_Financing" xmlDataType="string"/>
    </xmlCellPr>
  </singleXmlCell>
  <singleXmlCell id="3801" xr6:uid="{B60D29F6-50ED-4696-B4B0-D820D9581C9F}" r="CQ690" connectionId="1">
    <xmlCellPr id="1" xr6:uid="{00000000-0010-0000-A11D-000001000000}" uniqueName="ApplicationNumber">
      <xmlPr mapId="1" xpath="/FinancialUpdate8609/FinancialUpdate8609_Permanent_Financing_Bldg14/ApplicationNumber" xmlDataType="string"/>
    </xmlCellPr>
  </singleXmlCell>
  <singleXmlCell id="3802" xr6:uid="{F60B6EF3-148F-4D8C-A3FF-D4FC5D647932}" r="CQ691" connectionId="1">
    <xmlCellPr id="1" xr6:uid="{00000000-0010-0000-A31D-000001000000}" uniqueName="BIN">
      <xmlPr mapId="1" xpath="/FinancialUpdate8609/FinancialUpdate8609_Permanent_Financing_Bldg14/BIN" xmlDataType="string"/>
    </xmlCellPr>
  </singleXmlCell>
  <singleXmlCell id="3803" xr6:uid="{A18F509C-56C6-454F-921F-2A79DA71C3CE}" r="CQ694" connectionId="1">
    <xmlCellPr id="1" xr6:uid="{00000000-0010-0000-A51D-000001000000}" uniqueName="HPD_Loan">
      <xmlPr mapId="1" xpath="/FinancialUpdate8609/FinancialUpdate8609_Permanent_Financing_Bldg14/HPD_Loan" xmlDataType="string"/>
    </xmlCellPr>
  </singleXmlCell>
  <singleXmlCell id="3804" xr6:uid="{F634D09D-5D42-4B72-9F1B-0673ECB46CDD}" r="CQ695" connectionId="1">
    <xmlCellPr id="1" xr6:uid="{00000000-0010-0000-A71D-000001000000}" uniqueName="HDC_Tax_Exempt_Bonds">
      <xmlPr mapId="1" xpath="/FinancialUpdate8609/FinancialUpdate8609_Permanent_Financing_Bldg14/HDC_Tax_Exempt_Bonds" xmlDataType="string"/>
    </xmlCellPr>
  </singleXmlCell>
  <singleXmlCell id="3805" xr6:uid="{1DB592BC-A8E9-4EA0-BDBD-DB79A9AA60B2}" r="CQ696" connectionId="1">
    <xmlCellPr id="1" xr6:uid="{00000000-0010-0000-A91D-000001000000}" uniqueName="HDC_Loan">
      <xmlPr mapId="1" xpath="/FinancialUpdate8609/FinancialUpdate8609_Permanent_Financing_Bldg14/HDC_Loan" xmlDataType="string"/>
    </xmlCellPr>
  </singleXmlCell>
  <singleXmlCell id="3806" xr6:uid="{8EB1FE41-BBD9-49DA-898F-A7FDEAC96C62}" r="CQ697" connectionId="1">
    <xmlCellPr id="1" xr6:uid="{00000000-0010-0000-AB1D-000001000000}" uniqueName="Deferred_Developer_Fee">
      <xmlPr mapId="1" xpath="/FinancialUpdate8609/FinancialUpdate8609_Permanent_Financing_Bldg14/Deferred_Developer_Fee" xmlDataType="string"/>
    </xmlCellPr>
  </singleXmlCell>
  <singleXmlCell id="3807" xr6:uid="{A3D00F24-09CB-49F5-8F55-539CFA5C64B9}" r="CO698" connectionId="1">
    <xmlCellPr id="1" xr6:uid="{00000000-0010-0000-AD1D-000001000000}" uniqueName="Other_Line_Description1">
      <xmlPr mapId="1" xpath="/FinancialUpdate8609/FinancialUpdate8609_Permanent_Financing_Bldg14/Other_Line_Description1" xmlDataType="string"/>
    </xmlCellPr>
  </singleXmlCell>
  <singleXmlCell id="3808" xr6:uid="{A3CAAD12-7468-4A1B-A439-A366EB0E4F80}" r="CO699" connectionId="1">
    <xmlCellPr id="1" xr6:uid="{00000000-0010-0000-AF1D-000001000000}" uniqueName="Other_Line_Description2">
      <xmlPr mapId="1" xpath="/FinancialUpdate8609/FinancialUpdate8609_Permanent_Financing_Bldg14/Other_Line_Description2" xmlDataType="string"/>
    </xmlCellPr>
  </singleXmlCell>
  <singleXmlCell id="3809" xr6:uid="{8C65AA23-B037-4CC2-BFBD-BA913F038AFC}" r="CO700" connectionId="1">
    <xmlCellPr id="1" xr6:uid="{00000000-0010-0000-B11D-000001000000}" uniqueName="Other_Line_Description3">
      <xmlPr mapId="1" xpath="/FinancialUpdate8609/FinancialUpdate8609_Permanent_Financing_Bldg14/Other_Line_Description3" xmlDataType="string"/>
    </xmlCellPr>
  </singleXmlCell>
  <singleXmlCell id="3810" xr6:uid="{FBF3AEC3-6547-4DC3-B580-26136EEE32C3}" r="CO701" connectionId="1">
    <xmlCellPr id="1" xr6:uid="{00000000-0010-0000-B31D-000001000000}" uniqueName="Other_Line_Description4">
      <xmlPr mapId="1" xpath="/FinancialUpdate8609/FinancialUpdate8609_Permanent_Financing_Bldg14/Other_Line_Description4" xmlDataType="string"/>
    </xmlCellPr>
  </singleXmlCell>
  <singleXmlCell id="3811" xr6:uid="{09D7CE86-BDCF-4E87-909D-3D8913A38832}" r="CO702" connectionId="1">
    <xmlCellPr id="1" xr6:uid="{00000000-0010-0000-B51D-000001000000}" uniqueName="Other_Line_Description5">
      <xmlPr mapId="1" xpath="/FinancialUpdate8609/FinancialUpdate8609_Permanent_Financing_Bldg14/Other_Line_Description5" xmlDataType="string"/>
    </xmlCellPr>
  </singleXmlCell>
  <singleXmlCell id="3812" xr6:uid="{2038EB2D-63E6-400D-A090-3AD8F586A447}" r="CQ698" connectionId="1">
    <xmlCellPr id="1" xr6:uid="{00000000-0010-0000-B71D-000001000000}" uniqueName="Other_Financing_Amount1">
      <xmlPr mapId="1" xpath="/FinancialUpdate8609/FinancialUpdate8609_Permanent_Financing_Bldg14/Other_Financing_Amount1" xmlDataType="string"/>
    </xmlCellPr>
  </singleXmlCell>
  <singleXmlCell id="3813" xr6:uid="{38FFCD90-DD59-4D9B-9001-A6E5AD54464A}" r="CQ699" connectionId="1">
    <xmlCellPr id="1" xr6:uid="{00000000-0010-0000-B91D-000001000000}" uniqueName="Other_Financing_Amount2">
      <xmlPr mapId="1" xpath="/FinancialUpdate8609/FinancialUpdate8609_Permanent_Financing_Bldg14/Other_Financing_Amount2" xmlDataType="string"/>
    </xmlCellPr>
  </singleXmlCell>
  <singleXmlCell id="3814" xr6:uid="{9C104DE1-94AD-452D-BF81-3C60A0A18ACF}" r="CQ700" connectionId="1">
    <xmlCellPr id="1" xr6:uid="{00000000-0010-0000-BB1D-000001000000}" uniqueName="Other_Financing_Amount3">
      <xmlPr mapId="1" xpath="/FinancialUpdate8609/FinancialUpdate8609_Permanent_Financing_Bldg14/Other_Financing_Amount3" xmlDataType="string"/>
    </xmlCellPr>
  </singleXmlCell>
  <singleXmlCell id="3815" xr6:uid="{35704F61-613B-4B6C-990C-D961A1D81318}" r="CQ701" connectionId="1">
    <xmlCellPr id="1" xr6:uid="{00000000-0010-0000-BD1D-000001000000}" uniqueName="Other_Financing_Amount4">
      <xmlPr mapId="1" xpath="/FinancialUpdate8609/FinancialUpdate8609_Permanent_Financing_Bldg14/Other_Financing_Amount4" xmlDataType="string"/>
    </xmlCellPr>
  </singleXmlCell>
  <singleXmlCell id="3816" xr6:uid="{CAD44EDD-4DEB-4BF1-AD59-62F7D3085620}" r="CQ702" connectionId="1">
    <xmlCellPr id="1" xr6:uid="{00000000-0010-0000-BF1D-000001000000}" uniqueName="Other_Financing_Amount5">
      <xmlPr mapId="1" xpath="/FinancialUpdate8609/FinancialUpdate8609_Permanent_Financing_Bldg14/Other_Financing_Amount5" xmlDataType="string"/>
    </xmlCellPr>
  </singleXmlCell>
  <singleXmlCell id="3817" xr6:uid="{366D27C6-1E27-431C-BE74-895B1C28C3AB}" r="CQ703" connectionId="1">
    <xmlCellPr id="1" xr6:uid="{00000000-0010-0000-C11D-000001000000}" uniqueName="Total_Permanent_Financing">
      <xmlPr mapId="1" xpath="/FinancialUpdate8609/FinancialUpdate8609_Permanent_Financing_Bldg14/Total_Permanent_Financing" xmlDataType="string"/>
    </xmlCellPr>
  </singleXmlCell>
  <singleXmlCell id="3818" xr6:uid="{4D5E229C-0754-4D7A-9707-7D35E98B6AF4}" r="CQ723" connectionId="1">
    <xmlCellPr id="1" xr6:uid="{00000000-0010-0000-C31D-000001000000}" uniqueName="ApplicationNumber">
      <xmlPr mapId="1" xpath="/FinancialUpdate8609/FinancialUpdate8609_Construction_Financing_Bldg15/ApplicationNumber" xmlDataType="string"/>
    </xmlCellPr>
  </singleXmlCell>
  <singleXmlCell id="3819" xr6:uid="{2E0D5341-E28D-47F0-967E-8795CE585302}" r="CQ724" connectionId="1">
    <xmlCellPr id="1" xr6:uid="{00000000-0010-0000-C51D-000001000000}" uniqueName="BIN">
      <xmlPr mapId="1" xpath="/FinancialUpdate8609/FinancialUpdate8609_Construction_Financing_Bldg15/BIN" xmlDataType="string"/>
    </xmlCellPr>
  </singleXmlCell>
  <singleXmlCell id="3820" xr6:uid="{F4C0EE72-5511-41F2-A0AA-9F784F2F33DB}" r="CQ727" connectionId="1">
    <xmlCellPr id="1" xr6:uid="{00000000-0010-0000-C71D-000001000000}" uniqueName="HPD_Loan">
      <xmlPr mapId="1" xpath="/FinancialUpdate8609/FinancialUpdate8609_Construction_Financing_Bldg15/HPD_Loan" xmlDataType="string"/>
    </xmlCellPr>
  </singleXmlCell>
  <singleXmlCell id="3821" xr6:uid="{1A619F9A-354D-45DF-893E-E66CA6373DF4}" r="CQ728" connectionId="1">
    <xmlCellPr id="1" xr6:uid="{00000000-0010-0000-C91D-000001000000}" uniqueName="HDC_Tax_Exempt_Bonds">
      <xmlPr mapId="1" xpath="/FinancialUpdate8609/FinancialUpdate8609_Construction_Financing_Bldg15/HDC_Tax_Exempt_Bonds" xmlDataType="string"/>
    </xmlCellPr>
  </singleXmlCell>
  <singleXmlCell id="3822" xr6:uid="{D6472F15-7A68-4A02-9FBA-D19B7BF6E436}" r="CQ729" connectionId="1">
    <xmlCellPr id="1" xr6:uid="{00000000-0010-0000-CB1D-000001000000}" uniqueName="HDC_Loan">
      <xmlPr mapId="1" xpath="/FinancialUpdate8609/FinancialUpdate8609_Construction_Financing_Bldg15/HDC_Loan" xmlDataType="string"/>
    </xmlCellPr>
  </singleXmlCell>
  <singleXmlCell id="3823" xr6:uid="{D5D70059-2317-45FD-8DAF-DFB2E081C270}" r="CQ730" connectionId="1">
    <xmlCellPr id="1" xr6:uid="{00000000-0010-0000-CD1D-000001000000}" uniqueName="Deferred_Developer_Fee">
      <xmlPr mapId="1" xpath="/FinancialUpdate8609/FinancialUpdate8609_Construction_Financing_Bldg15/Deferred_Developer_Fee" xmlDataType="string"/>
    </xmlCellPr>
  </singleXmlCell>
  <singleXmlCell id="3824" xr6:uid="{5A8C541B-539C-4DCE-9149-272FF37BE5C1}" r="CO731" connectionId="1">
    <xmlCellPr id="1" xr6:uid="{00000000-0010-0000-CF1D-000001000000}" uniqueName="Other_Line_Description1">
      <xmlPr mapId="1" xpath="/FinancialUpdate8609/FinancialUpdate8609_Construction_Financing_Bldg15/Other_Line_Description1" xmlDataType="string"/>
    </xmlCellPr>
  </singleXmlCell>
  <singleXmlCell id="3825" xr6:uid="{0A64F0DE-2086-42B4-AF4D-9775DB677BAA}" r="CO732" connectionId="1">
    <xmlCellPr id="1" xr6:uid="{00000000-0010-0000-D11D-000001000000}" uniqueName="Other_Line_Description2">
      <xmlPr mapId="1" xpath="/FinancialUpdate8609/FinancialUpdate8609_Construction_Financing_Bldg15/Other_Line_Description2" xmlDataType="string"/>
    </xmlCellPr>
  </singleXmlCell>
  <singleXmlCell id="3826" xr6:uid="{5B0DCC39-D753-43BB-998D-DF1B2E0C4F59}" r="CO733" connectionId="1">
    <xmlCellPr id="1" xr6:uid="{00000000-0010-0000-D31D-000001000000}" uniqueName="Other_Line_Description3">
      <xmlPr mapId="1" xpath="/FinancialUpdate8609/FinancialUpdate8609_Construction_Financing_Bldg15/Other_Line_Description3" xmlDataType="string"/>
    </xmlCellPr>
  </singleXmlCell>
  <singleXmlCell id="3827" xr6:uid="{5D6F0CC8-68FC-456A-B927-C9CBD6333D53}" r="CO734" connectionId="1">
    <xmlCellPr id="1" xr6:uid="{00000000-0010-0000-D51D-000001000000}" uniqueName="Other_Line_Description4">
      <xmlPr mapId="1" xpath="/FinancialUpdate8609/FinancialUpdate8609_Construction_Financing_Bldg15/Other_Line_Description4" xmlDataType="string"/>
    </xmlCellPr>
  </singleXmlCell>
  <singleXmlCell id="3828" xr6:uid="{71D5071B-FE3E-41E7-8127-1C983B5B399D}" r="CO735" connectionId="1">
    <xmlCellPr id="1" xr6:uid="{00000000-0010-0000-D71D-000001000000}" uniqueName="Other_Line_Description5">
      <xmlPr mapId="1" xpath="/FinancialUpdate8609/FinancialUpdate8609_Construction_Financing_Bldg15/Other_Line_Description5" xmlDataType="string"/>
    </xmlCellPr>
  </singleXmlCell>
  <singleXmlCell id="3829" xr6:uid="{EB2D2003-8C76-4737-849F-A6535EF73853}" r="CQ731" connectionId="1">
    <xmlCellPr id="1" xr6:uid="{00000000-0010-0000-D91D-000001000000}" uniqueName="Other_Financing_Amount1">
      <xmlPr mapId="1" xpath="/FinancialUpdate8609/FinancialUpdate8609_Construction_Financing_Bldg15/Other_Financing_Amount1" xmlDataType="string"/>
    </xmlCellPr>
  </singleXmlCell>
  <singleXmlCell id="3830" xr6:uid="{CFFD316C-C00E-44BE-99EE-BECE571E122E}" r="CQ732" connectionId="1">
    <xmlCellPr id="1" xr6:uid="{00000000-0010-0000-DB1D-000001000000}" uniqueName="Other_Financing_Amount2">
      <xmlPr mapId="1" xpath="/FinancialUpdate8609/FinancialUpdate8609_Construction_Financing_Bldg15/Other_Financing_Amount2" xmlDataType="string"/>
    </xmlCellPr>
  </singleXmlCell>
  <singleXmlCell id="3831" xr6:uid="{E9C3D3C2-78B9-43AF-8815-3E8E362DDA97}" r="CQ733" connectionId="1">
    <xmlCellPr id="1" xr6:uid="{00000000-0010-0000-DD1D-000001000000}" uniqueName="Other_Financing_Amount3">
      <xmlPr mapId="1" xpath="/FinancialUpdate8609/FinancialUpdate8609_Construction_Financing_Bldg15/Other_Financing_Amount3" xmlDataType="string"/>
    </xmlCellPr>
  </singleXmlCell>
  <singleXmlCell id="3832" xr6:uid="{6247504F-ECA9-485E-8E91-10052CDD1305}" r="CQ734" connectionId="1">
    <xmlCellPr id="1" xr6:uid="{00000000-0010-0000-DF1D-000001000000}" uniqueName="Other_Financing_Amount4">
      <xmlPr mapId="1" xpath="/FinancialUpdate8609/FinancialUpdate8609_Construction_Financing_Bldg15/Other_Financing_Amount4" xmlDataType="string"/>
    </xmlCellPr>
  </singleXmlCell>
  <singleXmlCell id="3833" xr6:uid="{83C1B2A4-4F08-4126-BC53-41E93C7BF13A}" r="CQ735" connectionId="1">
    <xmlCellPr id="1" xr6:uid="{00000000-0010-0000-E11D-000001000000}" uniqueName="Other_Financing_Amount5">
      <xmlPr mapId="1" xpath="/FinancialUpdate8609/FinancialUpdate8609_Construction_Financing_Bldg15/Other_Financing_Amount5" xmlDataType="string"/>
    </xmlCellPr>
  </singleXmlCell>
  <singleXmlCell id="3834" xr6:uid="{13F91BBD-2C46-4B65-A50E-CE3C12377D3C}" r="CQ736" connectionId="1">
    <xmlCellPr id="1" xr6:uid="{00000000-0010-0000-E31D-000001000000}" uniqueName="Total_Construction_Financing">
      <xmlPr mapId="1" xpath="/FinancialUpdate8609/FinancialUpdate8609_Construction_Financing_Bldg15/Total_Construction_Financing" xmlDataType="string"/>
    </xmlCellPr>
  </singleXmlCell>
  <singleXmlCell id="3835" xr6:uid="{FCC8AA1B-3BFD-41E6-B081-A7B29BBE2EC9}" r="CQ738" connectionId="1">
    <xmlCellPr id="1" xr6:uid="{00000000-0010-0000-E51D-000001000000}" uniqueName="ApplicationNumber">
      <xmlPr mapId="1" xpath="/FinancialUpdate8609/FinancialUpdate8609_Permanent_Financing_Bldg15/ApplicationNumber" xmlDataType="string"/>
    </xmlCellPr>
  </singleXmlCell>
  <singleXmlCell id="3836" xr6:uid="{84A5F18B-A114-4CF6-9B07-8257681BF8F3}" r="CQ739" connectionId="1">
    <xmlCellPr id="1" xr6:uid="{00000000-0010-0000-E71D-000001000000}" uniqueName="BIN">
      <xmlPr mapId="1" xpath="/FinancialUpdate8609/FinancialUpdate8609_Permanent_Financing_Bldg15/BIN" xmlDataType="string"/>
    </xmlCellPr>
  </singleXmlCell>
  <singleXmlCell id="3837" xr6:uid="{3C8576CF-39C5-497F-A157-BB47C5661C4C}" r="CQ742" connectionId="1">
    <xmlCellPr id="1" xr6:uid="{00000000-0010-0000-E91D-000001000000}" uniqueName="HPD_Loan">
      <xmlPr mapId="1" xpath="/FinancialUpdate8609/FinancialUpdate8609_Permanent_Financing_Bldg15/HPD_Loan" xmlDataType="string"/>
    </xmlCellPr>
  </singleXmlCell>
  <singleXmlCell id="3838" xr6:uid="{84365E8D-EDA4-462D-B7C3-0CD97FA8514F}" r="CQ743" connectionId="1">
    <xmlCellPr id="1" xr6:uid="{00000000-0010-0000-EB1D-000001000000}" uniqueName="HDC_Tax_Exempt_Bonds">
      <xmlPr mapId="1" xpath="/FinancialUpdate8609/FinancialUpdate8609_Permanent_Financing_Bldg15/HDC_Tax_Exempt_Bonds" xmlDataType="string"/>
    </xmlCellPr>
  </singleXmlCell>
  <singleXmlCell id="3839" xr6:uid="{2F7A2227-BFA3-4CCA-B215-7A088CBC5EC8}" r="CQ744" connectionId="1">
    <xmlCellPr id="1" xr6:uid="{00000000-0010-0000-ED1D-000001000000}" uniqueName="HDC_Loan">
      <xmlPr mapId="1" xpath="/FinancialUpdate8609/FinancialUpdate8609_Permanent_Financing_Bldg15/HDC_Loan" xmlDataType="string"/>
    </xmlCellPr>
  </singleXmlCell>
  <singleXmlCell id="3840" xr6:uid="{E011FAC5-D9DE-499A-B9E1-02C73570DB18}" r="CQ745" connectionId="1">
    <xmlCellPr id="1" xr6:uid="{00000000-0010-0000-EF1D-000001000000}" uniqueName="Deferred_Developer_Fee">
      <xmlPr mapId="1" xpath="/FinancialUpdate8609/FinancialUpdate8609_Permanent_Financing_Bldg15/Deferred_Developer_Fee" xmlDataType="string"/>
    </xmlCellPr>
  </singleXmlCell>
  <singleXmlCell id="3841" xr6:uid="{765C0B5E-A22F-4D0E-B90F-7B75B9303123}" r="CO746" connectionId="1">
    <xmlCellPr id="1" xr6:uid="{00000000-0010-0000-F11D-000001000000}" uniqueName="Other_Line_Description1">
      <xmlPr mapId="1" xpath="/FinancialUpdate8609/FinancialUpdate8609_Permanent_Financing_Bldg15/Other_Line_Description1" xmlDataType="string"/>
    </xmlCellPr>
  </singleXmlCell>
  <singleXmlCell id="3842" xr6:uid="{0FC41DDB-FCDA-4900-958F-8E605BE65638}" r="CO747" connectionId="1">
    <xmlCellPr id="1" xr6:uid="{00000000-0010-0000-F31D-000001000000}" uniqueName="Other_Line_Description2">
      <xmlPr mapId="1" xpath="/FinancialUpdate8609/FinancialUpdate8609_Permanent_Financing_Bldg15/Other_Line_Description2" xmlDataType="string"/>
    </xmlCellPr>
  </singleXmlCell>
  <singleXmlCell id="3843" xr6:uid="{1D05CCB4-C802-4984-9424-A812AB6DDCE6}" r="CO748" connectionId="1">
    <xmlCellPr id="1" xr6:uid="{00000000-0010-0000-F51D-000001000000}" uniqueName="Other_Line_Description3">
      <xmlPr mapId="1" xpath="/FinancialUpdate8609/FinancialUpdate8609_Permanent_Financing_Bldg15/Other_Line_Description3" xmlDataType="string"/>
    </xmlCellPr>
  </singleXmlCell>
  <singleXmlCell id="3844" xr6:uid="{D981C9C3-0F48-4703-9C5C-53D781AB68C7}" r="CO749" connectionId="1">
    <xmlCellPr id="1" xr6:uid="{00000000-0010-0000-F71D-000001000000}" uniqueName="Other_Line_Description4">
      <xmlPr mapId="1" xpath="/FinancialUpdate8609/FinancialUpdate8609_Permanent_Financing_Bldg15/Other_Line_Description4" xmlDataType="string"/>
    </xmlCellPr>
  </singleXmlCell>
  <singleXmlCell id="3845" xr6:uid="{7D9E3604-1D83-409C-98F8-EF8163131318}" r="CO750" connectionId="1">
    <xmlCellPr id="1" xr6:uid="{00000000-0010-0000-F91D-000001000000}" uniqueName="Other_Line_Description5">
      <xmlPr mapId="1" xpath="/FinancialUpdate8609/FinancialUpdate8609_Permanent_Financing_Bldg15/Other_Line_Description5" xmlDataType="string"/>
    </xmlCellPr>
  </singleXmlCell>
  <singleXmlCell id="3846" xr6:uid="{09449290-9A13-4275-89F6-EB331CC2B8FD}" r="CQ746" connectionId="1">
    <xmlCellPr id="1" xr6:uid="{00000000-0010-0000-FB1D-000001000000}" uniqueName="Other_Financing_Amount1">
      <xmlPr mapId="1" xpath="/FinancialUpdate8609/FinancialUpdate8609_Permanent_Financing_Bldg15/Other_Financing_Amount1" xmlDataType="string"/>
    </xmlCellPr>
  </singleXmlCell>
  <singleXmlCell id="3847" xr6:uid="{8DC08C60-F2FB-4836-A619-8FD5FCD32D18}" r="CQ747" connectionId="1">
    <xmlCellPr id="1" xr6:uid="{00000000-0010-0000-FD1D-000001000000}" uniqueName="Other_Financing_Amount2">
      <xmlPr mapId="1" xpath="/FinancialUpdate8609/FinancialUpdate8609_Permanent_Financing_Bldg15/Other_Financing_Amount2" xmlDataType="string"/>
    </xmlCellPr>
  </singleXmlCell>
  <singleXmlCell id="3848" xr6:uid="{7C9084D8-1C1F-4A0D-BD00-09E710E66515}" r="CQ748" connectionId="1">
    <xmlCellPr id="1" xr6:uid="{00000000-0010-0000-FF1D-000001000000}" uniqueName="Other_Financing_Amount3">
      <xmlPr mapId="1" xpath="/FinancialUpdate8609/FinancialUpdate8609_Permanent_Financing_Bldg15/Other_Financing_Amount3" xmlDataType="string"/>
    </xmlCellPr>
  </singleXmlCell>
  <singleXmlCell id="3849" xr6:uid="{9163588A-CB87-4FBD-AA3E-731AC348949B}" r="CQ749" connectionId="1">
    <xmlCellPr id="1" xr6:uid="{00000000-0010-0000-011E-000001000000}" uniqueName="Other_Financing_Amount4">
      <xmlPr mapId="1" xpath="/FinancialUpdate8609/FinancialUpdate8609_Permanent_Financing_Bldg15/Other_Financing_Amount4" xmlDataType="string"/>
    </xmlCellPr>
  </singleXmlCell>
  <singleXmlCell id="3850" xr6:uid="{071958F5-A993-4CF2-B858-7B1DA9EAB30C}" r="CQ750" connectionId="1">
    <xmlCellPr id="1" xr6:uid="{00000000-0010-0000-031E-000001000000}" uniqueName="Other_Financing_Amount5">
      <xmlPr mapId="1" xpath="/FinancialUpdate8609/FinancialUpdate8609_Permanent_Financing_Bldg15/Other_Financing_Amount5" xmlDataType="string"/>
    </xmlCellPr>
  </singleXmlCell>
  <singleXmlCell id="3851" xr6:uid="{4102E756-A860-4B0E-B9C7-3D86D62A4AE1}" r="CQ751" connectionId="1">
    <xmlCellPr id="1" xr6:uid="{00000000-0010-0000-051E-000001000000}" uniqueName="Total_Permanent_Financing">
      <xmlPr mapId="1" xpath="/FinancialUpdate8609/FinancialUpdate8609_Permanent_Financing_Bldg15/Total_Permanent_Financing" xmlDataType="string"/>
    </xmlCellPr>
  </singleXmlCell>
  <singleXmlCell id="3853" xr6:uid="{51319BF8-2245-4767-AB91-2D5FC006E565}" r="CQ771" connectionId="1">
    <xmlCellPr id="1" xr6:uid="{00000000-0010-0000-071E-000001000000}" uniqueName="ApplicationNumber">
      <xmlPr mapId="1" xpath="/FinancialUpdate8609/FinancialUpdate8609_Construction_Financing_Bldg16/ApplicationNumber" xmlDataType="string"/>
    </xmlCellPr>
  </singleXmlCell>
  <singleXmlCell id="3854" xr6:uid="{EA911E16-5142-4DBE-A3BB-BC33A8793319}" r="CQ772" connectionId="1">
    <xmlCellPr id="1" xr6:uid="{00000000-0010-0000-091E-000001000000}" uniqueName="BIN">
      <xmlPr mapId="1" xpath="/FinancialUpdate8609/FinancialUpdate8609_Construction_Financing_Bldg16/BIN" xmlDataType="string"/>
    </xmlCellPr>
  </singleXmlCell>
  <singleXmlCell id="3855" xr6:uid="{9248B677-22CC-4C04-AE83-C03FD532AACF}" r="CQ775" connectionId="1">
    <xmlCellPr id="1" xr6:uid="{00000000-0010-0000-0B1E-000001000000}" uniqueName="HPD_Loan">
      <xmlPr mapId="1" xpath="/FinancialUpdate8609/FinancialUpdate8609_Construction_Financing_Bldg16/HPD_Loan" xmlDataType="string"/>
    </xmlCellPr>
  </singleXmlCell>
  <singleXmlCell id="3856" xr6:uid="{3835E86E-93D0-419A-95B1-45EFD4920A25}" r="CQ776" connectionId="1">
    <xmlCellPr id="1" xr6:uid="{00000000-0010-0000-0D1E-000001000000}" uniqueName="HDC_Tax_Exempt_Bonds">
      <xmlPr mapId="1" xpath="/FinancialUpdate8609/FinancialUpdate8609_Construction_Financing_Bldg16/HDC_Tax_Exempt_Bonds" xmlDataType="string"/>
    </xmlCellPr>
  </singleXmlCell>
  <singleXmlCell id="3857" xr6:uid="{4A5444B3-2BBF-4F32-9549-2784CCFCEF39}" r="CQ777" connectionId="1">
    <xmlCellPr id="1" xr6:uid="{00000000-0010-0000-0F1E-000001000000}" uniqueName="HDC_Loan">
      <xmlPr mapId="1" xpath="/FinancialUpdate8609/FinancialUpdate8609_Construction_Financing_Bldg16/HDC_Loan" xmlDataType="string"/>
    </xmlCellPr>
  </singleXmlCell>
  <singleXmlCell id="3858" xr6:uid="{66E56369-9A6F-46D6-BD9F-D72D2B4D124C}" r="CQ778" connectionId="1">
    <xmlCellPr id="1" xr6:uid="{00000000-0010-0000-111E-000001000000}" uniqueName="Deferred_Developer_Fee">
      <xmlPr mapId="1" xpath="/FinancialUpdate8609/FinancialUpdate8609_Construction_Financing_Bldg16/Deferred_Developer_Fee" xmlDataType="string"/>
    </xmlCellPr>
  </singleXmlCell>
  <singleXmlCell id="3859" xr6:uid="{CFCA36A4-7F05-4A9D-B020-BB3B9176054D}" r="CO779" connectionId="1">
    <xmlCellPr id="1" xr6:uid="{00000000-0010-0000-131E-000001000000}" uniqueName="Other_Line_Description1">
      <xmlPr mapId="1" xpath="/FinancialUpdate8609/FinancialUpdate8609_Construction_Financing_Bldg16/Other_Line_Description1" xmlDataType="string"/>
    </xmlCellPr>
  </singleXmlCell>
  <singleXmlCell id="3860" xr6:uid="{6968100D-D529-4012-BEA0-D4002E29A7DF}" r="CO780" connectionId="1">
    <xmlCellPr id="1" xr6:uid="{00000000-0010-0000-151E-000001000000}" uniqueName="Other_Line_Description2">
      <xmlPr mapId="1" xpath="/FinancialUpdate8609/FinancialUpdate8609_Construction_Financing_Bldg16/Other_Line_Description2" xmlDataType="string"/>
    </xmlCellPr>
  </singleXmlCell>
  <singleXmlCell id="3861" xr6:uid="{C47069B0-B9F6-4E84-8AE7-CA37277D39A1}" r="CO781" connectionId="1">
    <xmlCellPr id="1" xr6:uid="{00000000-0010-0000-171E-000001000000}" uniqueName="Other_Line_Description3">
      <xmlPr mapId="1" xpath="/FinancialUpdate8609/FinancialUpdate8609_Construction_Financing_Bldg16/Other_Line_Description3" xmlDataType="string"/>
    </xmlCellPr>
  </singleXmlCell>
  <singleXmlCell id="3862" xr6:uid="{E1EBD1C8-F5B8-41C5-AE0A-A79689D740D3}" r="CO782" connectionId="1">
    <xmlCellPr id="1" xr6:uid="{00000000-0010-0000-191E-000001000000}" uniqueName="Other_Line_Description4">
      <xmlPr mapId="1" xpath="/FinancialUpdate8609/FinancialUpdate8609_Construction_Financing_Bldg16/Other_Line_Description4" xmlDataType="string"/>
    </xmlCellPr>
  </singleXmlCell>
  <singleXmlCell id="3863" xr6:uid="{F1B7A482-44FC-48CD-AB88-2F293314B74E}" r="CO783" connectionId="1">
    <xmlCellPr id="1" xr6:uid="{00000000-0010-0000-1B1E-000001000000}" uniqueName="Other_Line_Description5">
      <xmlPr mapId="1" xpath="/FinancialUpdate8609/FinancialUpdate8609_Construction_Financing_Bldg16/Other_Line_Description5" xmlDataType="string"/>
    </xmlCellPr>
  </singleXmlCell>
  <singleXmlCell id="3864" xr6:uid="{B749B661-7901-400E-8018-BC23A0E42F6A}" r="CQ779" connectionId="1">
    <xmlCellPr id="1" xr6:uid="{00000000-0010-0000-1D1E-000001000000}" uniqueName="Other_Financing_Amount1">
      <xmlPr mapId="1" xpath="/FinancialUpdate8609/FinancialUpdate8609_Construction_Financing_Bldg16/Other_Financing_Amount1" xmlDataType="string"/>
    </xmlCellPr>
  </singleXmlCell>
  <singleXmlCell id="3865" xr6:uid="{BFFC23C8-F183-4AC2-B243-D63D5E6F05B3}" r="CQ780" connectionId="1">
    <xmlCellPr id="1" xr6:uid="{00000000-0010-0000-1F1E-000001000000}" uniqueName="Other_Financing_Amount2">
      <xmlPr mapId="1" xpath="/FinancialUpdate8609/FinancialUpdate8609_Construction_Financing_Bldg16/Other_Financing_Amount2" xmlDataType="string"/>
    </xmlCellPr>
  </singleXmlCell>
  <singleXmlCell id="3866" xr6:uid="{CB4B073F-8B00-4ED2-B284-ACDF55197849}" r="CQ781" connectionId="1">
    <xmlCellPr id="1" xr6:uid="{00000000-0010-0000-211E-000001000000}" uniqueName="Other_Financing_Amount3">
      <xmlPr mapId="1" xpath="/FinancialUpdate8609/FinancialUpdate8609_Construction_Financing_Bldg16/Other_Financing_Amount3" xmlDataType="string"/>
    </xmlCellPr>
  </singleXmlCell>
  <singleXmlCell id="3867" xr6:uid="{25C03474-3FB8-4C34-B95A-85FEFDE9297F}" r="CQ782" connectionId="1">
    <xmlCellPr id="1" xr6:uid="{00000000-0010-0000-231E-000001000000}" uniqueName="Other_Financing_Amount4">
      <xmlPr mapId="1" xpath="/FinancialUpdate8609/FinancialUpdate8609_Construction_Financing_Bldg16/Other_Financing_Amount4" xmlDataType="string"/>
    </xmlCellPr>
  </singleXmlCell>
  <singleXmlCell id="3868" xr6:uid="{BE7571EA-4DD5-469E-AE42-2C1F8F7A28E7}" r="CQ783" connectionId="1">
    <xmlCellPr id="1" xr6:uid="{00000000-0010-0000-251E-000001000000}" uniqueName="Other_Financing_Amount5">
      <xmlPr mapId="1" xpath="/FinancialUpdate8609/FinancialUpdate8609_Construction_Financing_Bldg16/Other_Financing_Amount5" xmlDataType="string"/>
    </xmlCellPr>
  </singleXmlCell>
  <singleXmlCell id="3869" xr6:uid="{92277A66-B4BB-4540-85EB-122AB3EBE080}" r="CQ784" connectionId="1">
    <xmlCellPr id="1" xr6:uid="{00000000-0010-0000-271E-000001000000}" uniqueName="Total_Construction_Financing">
      <xmlPr mapId="1" xpath="/FinancialUpdate8609/FinancialUpdate8609_Construction_Financing_Bldg16/Total_Construction_Financing" xmlDataType="string"/>
    </xmlCellPr>
  </singleXmlCell>
  <singleXmlCell id="3870" xr6:uid="{BC9DC638-A476-47EB-A39A-8ABA089E638C}" r="CQ786" connectionId="1">
    <xmlCellPr id="1" xr6:uid="{00000000-0010-0000-291E-000001000000}" uniqueName="ApplicationNumber">
      <xmlPr mapId="1" xpath="/FinancialUpdate8609/FinancialUpdate8609_Permanent_Financing_Bldg16/ApplicationNumber" xmlDataType="string"/>
    </xmlCellPr>
  </singleXmlCell>
  <singleXmlCell id="3871" xr6:uid="{7662BEBC-586A-4166-9915-D03CD6358CA7}" r="CQ787" connectionId="1">
    <xmlCellPr id="1" xr6:uid="{00000000-0010-0000-2B1E-000001000000}" uniqueName="BIN">
      <xmlPr mapId="1" xpath="/FinancialUpdate8609/FinancialUpdate8609_Permanent_Financing_Bldg16/BIN" xmlDataType="string"/>
    </xmlCellPr>
  </singleXmlCell>
  <singleXmlCell id="3872" xr6:uid="{187D51F3-C5D7-4E81-9A71-37D5EECEE95E}" r="CQ790" connectionId="1">
    <xmlCellPr id="1" xr6:uid="{00000000-0010-0000-2D1E-000001000000}" uniqueName="HPD_Loan">
      <xmlPr mapId="1" xpath="/FinancialUpdate8609/FinancialUpdate8609_Permanent_Financing_Bldg16/HPD_Loan" xmlDataType="string"/>
    </xmlCellPr>
  </singleXmlCell>
  <singleXmlCell id="3873" xr6:uid="{041A438F-634C-461E-B321-B898127D03F5}" r="CQ791" connectionId="1">
    <xmlCellPr id="1" xr6:uid="{00000000-0010-0000-2F1E-000001000000}" uniqueName="HDC_Tax_Exempt_Bonds">
      <xmlPr mapId="1" xpath="/FinancialUpdate8609/FinancialUpdate8609_Permanent_Financing_Bldg16/HDC_Tax_Exempt_Bonds" xmlDataType="string"/>
    </xmlCellPr>
  </singleXmlCell>
  <singleXmlCell id="3874" xr6:uid="{CD18BDE8-F46F-4CE2-9BF1-77029C9895B0}" r="CQ792" connectionId="1">
    <xmlCellPr id="1" xr6:uid="{00000000-0010-0000-311E-000001000000}" uniqueName="HDC_Loan">
      <xmlPr mapId="1" xpath="/FinancialUpdate8609/FinancialUpdate8609_Permanent_Financing_Bldg16/HDC_Loan" xmlDataType="string"/>
    </xmlCellPr>
  </singleXmlCell>
  <singleXmlCell id="3875" xr6:uid="{B9A8F62E-01C2-43E1-9678-AF2D524FAC5A}" r="CQ793" connectionId="1">
    <xmlCellPr id="1" xr6:uid="{00000000-0010-0000-331E-000001000000}" uniqueName="Deferred_Developer_Fee">
      <xmlPr mapId="1" xpath="/FinancialUpdate8609/FinancialUpdate8609_Permanent_Financing_Bldg16/Deferred_Developer_Fee" xmlDataType="string"/>
    </xmlCellPr>
  </singleXmlCell>
  <singleXmlCell id="3876" xr6:uid="{ACC8A76E-6740-45E5-BBE5-D5513793208A}" r="CO794" connectionId="1">
    <xmlCellPr id="1" xr6:uid="{00000000-0010-0000-351E-000001000000}" uniqueName="Other_Line_Description1">
      <xmlPr mapId="1" xpath="/FinancialUpdate8609/FinancialUpdate8609_Permanent_Financing_Bldg16/Other_Line_Description1" xmlDataType="string"/>
    </xmlCellPr>
  </singleXmlCell>
  <singleXmlCell id="3877" xr6:uid="{73CCCF6B-F988-47E3-B522-438F37029765}" r="CO795" connectionId="1">
    <xmlCellPr id="1" xr6:uid="{00000000-0010-0000-371E-000001000000}" uniqueName="Other_Line_Description2">
      <xmlPr mapId="1" xpath="/FinancialUpdate8609/FinancialUpdate8609_Permanent_Financing_Bldg16/Other_Line_Description2" xmlDataType="string"/>
    </xmlCellPr>
  </singleXmlCell>
  <singleXmlCell id="3878" xr6:uid="{080AC8A8-A7BB-47FB-814A-6E3FDAC99B2B}" r="CO796" connectionId="1">
    <xmlCellPr id="1" xr6:uid="{00000000-0010-0000-391E-000001000000}" uniqueName="Other_Line_Description3">
      <xmlPr mapId="1" xpath="/FinancialUpdate8609/FinancialUpdate8609_Permanent_Financing_Bldg16/Other_Line_Description3" xmlDataType="string"/>
    </xmlCellPr>
  </singleXmlCell>
  <singleXmlCell id="3879" xr6:uid="{C3861233-B768-4C76-BF6E-44457950E692}" r="CO797" connectionId="1">
    <xmlCellPr id="1" xr6:uid="{00000000-0010-0000-3B1E-000001000000}" uniqueName="Other_Line_Description4">
      <xmlPr mapId="1" xpath="/FinancialUpdate8609/FinancialUpdate8609_Permanent_Financing_Bldg16/Other_Line_Description4" xmlDataType="string"/>
    </xmlCellPr>
  </singleXmlCell>
  <singleXmlCell id="3880" xr6:uid="{C4BAD095-BCBE-4301-8275-E407D3B255B9}" r="CO798" connectionId="1">
    <xmlCellPr id="1" xr6:uid="{00000000-0010-0000-3D1E-000001000000}" uniqueName="Other_Line_Description5">
      <xmlPr mapId="1" xpath="/FinancialUpdate8609/FinancialUpdate8609_Permanent_Financing_Bldg16/Other_Line_Description5" xmlDataType="string"/>
    </xmlCellPr>
  </singleXmlCell>
  <singleXmlCell id="3881" xr6:uid="{E71104B1-BA78-4EBD-8BCD-0145719E7808}" r="CQ794" connectionId="1">
    <xmlCellPr id="1" xr6:uid="{00000000-0010-0000-3F1E-000001000000}" uniqueName="Other_Financing_Amount1">
      <xmlPr mapId="1" xpath="/FinancialUpdate8609/FinancialUpdate8609_Permanent_Financing_Bldg16/Other_Financing_Amount1" xmlDataType="string"/>
    </xmlCellPr>
  </singleXmlCell>
  <singleXmlCell id="3882" xr6:uid="{2CFB1576-9D50-499C-8193-21677C3633B4}" r="CQ795" connectionId="1">
    <xmlCellPr id="1" xr6:uid="{00000000-0010-0000-411E-000001000000}" uniqueName="Other_Financing_Amount2">
      <xmlPr mapId="1" xpath="/FinancialUpdate8609/FinancialUpdate8609_Permanent_Financing_Bldg16/Other_Financing_Amount2" xmlDataType="string"/>
    </xmlCellPr>
  </singleXmlCell>
  <singleXmlCell id="3883" xr6:uid="{9346C6EB-160F-4744-B5C3-7F19E0AF50EF}" r="CQ796" connectionId="1">
    <xmlCellPr id="1" xr6:uid="{00000000-0010-0000-431E-000001000000}" uniqueName="Other_Financing_Amount3">
      <xmlPr mapId="1" xpath="/FinancialUpdate8609/FinancialUpdate8609_Permanent_Financing_Bldg16/Other_Financing_Amount3" xmlDataType="string"/>
    </xmlCellPr>
  </singleXmlCell>
  <singleXmlCell id="3884" xr6:uid="{97D7FBC7-ECDB-4700-BCFB-185B785DB827}" r="CQ797" connectionId="1">
    <xmlCellPr id="1" xr6:uid="{00000000-0010-0000-451E-000001000000}" uniqueName="Other_Financing_Amount4">
      <xmlPr mapId="1" xpath="/FinancialUpdate8609/FinancialUpdate8609_Permanent_Financing_Bldg16/Other_Financing_Amount4" xmlDataType="string"/>
    </xmlCellPr>
  </singleXmlCell>
  <singleXmlCell id="3885" xr6:uid="{6FA1A72E-2A9F-413B-8257-C9557BF9A43A}" r="CQ798" connectionId="1">
    <xmlCellPr id="1" xr6:uid="{00000000-0010-0000-471E-000001000000}" uniqueName="Other_Financing_Amount5">
      <xmlPr mapId="1" xpath="/FinancialUpdate8609/FinancialUpdate8609_Permanent_Financing_Bldg16/Other_Financing_Amount5" xmlDataType="string"/>
    </xmlCellPr>
  </singleXmlCell>
  <singleXmlCell id="3886" xr6:uid="{3DFE1638-8E70-4E58-A9E4-4B5EAE804B59}" r="CQ799" connectionId="1">
    <xmlCellPr id="1" xr6:uid="{00000000-0010-0000-491E-000001000000}" uniqueName="Total_Permanent_Financing">
      <xmlPr mapId="1" xpath="/FinancialUpdate8609/FinancialUpdate8609_Permanent_Financing_Bldg16/Total_Permanent_Financing" xmlDataType="string"/>
    </xmlCellPr>
  </singleXmlCell>
  <singleXmlCell id="3887" xr6:uid="{14A265BC-062E-48BB-87FC-A5224FF7C344}" r="CQ819" connectionId="1">
    <xmlCellPr id="1" xr6:uid="{00000000-0010-0000-4B1E-000001000000}" uniqueName="ApplicationNumber">
      <xmlPr mapId="1" xpath="/FinancialUpdate8609/FinancialUpdate8609_Construction_Financing_Bldg17/ApplicationNumber" xmlDataType="string"/>
    </xmlCellPr>
  </singleXmlCell>
  <singleXmlCell id="3888" xr6:uid="{074A4ADD-BA59-4D13-AD3A-6C9F98A3111C}" r="CQ820" connectionId="1">
    <xmlCellPr id="1" xr6:uid="{00000000-0010-0000-4D1E-000001000000}" uniqueName="BIN">
      <xmlPr mapId="1" xpath="/FinancialUpdate8609/FinancialUpdate8609_Construction_Financing_Bldg17/BIN" xmlDataType="string"/>
    </xmlCellPr>
  </singleXmlCell>
  <singleXmlCell id="3889" xr6:uid="{83F7072A-3299-4D7C-B23C-2F5E9EE44160}" r="CQ823" connectionId="1">
    <xmlCellPr id="1" xr6:uid="{00000000-0010-0000-4F1E-000001000000}" uniqueName="HPD_Loan">
      <xmlPr mapId="1" xpath="/FinancialUpdate8609/FinancialUpdate8609_Construction_Financing_Bldg17/HPD_Loan" xmlDataType="string"/>
    </xmlCellPr>
  </singleXmlCell>
  <singleXmlCell id="3890" xr6:uid="{403D745F-D39A-4323-A19D-D635FF24453C}" r="CQ824" connectionId="1">
    <xmlCellPr id="1" xr6:uid="{00000000-0010-0000-511E-000001000000}" uniqueName="HDC_Tax_Exempt_Bonds">
      <xmlPr mapId="1" xpath="/FinancialUpdate8609/FinancialUpdate8609_Construction_Financing_Bldg17/HDC_Tax_Exempt_Bonds" xmlDataType="string"/>
    </xmlCellPr>
  </singleXmlCell>
  <singleXmlCell id="3891" xr6:uid="{7E2A761F-9420-4346-8181-39F7266C1D51}" r="CQ825" connectionId="1">
    <xmlCellPr id="1" xr6:uid="{00000000-0010-0000-531E-000001000000}" uniqueName="HDC_Loan">
      <xmlPr mapId="1" xpath="/FinancialUpdate8609/FinancialUpdate8609_Construction_Financing_Bldg17/HDC_Loan" xmlDataType="string"/>
    </xmlCellPr>
  </singleXmlCell>
  <singleXmlCell id="3892" xr6:uid="{A3F6E9EE-C97E-427E-A71F-FFA16584D88F}" r="CQ826" connectionId="1">
    <xmlCellPr id="1" xr6:uid="{00000000-0010-0000-551E-000001000000}" uniqueName="Deferred_Developer_Fee">
      <xmlPr mapId="1" xpath="/FinancialUpdate8609/FinancialUpdate8609_Construction_Financing_Bldg17/Deferred_Developer_Fee" xmlDataType="string"/>
    </xmlCellPr>
  </singleXmlCell>
  <singleXmlCell id="3893" xr6:uid="{32B5A641-818C-4C17-B05A-FE5E831CA8C1}" r="CO827" connectionId="1">
    <xmlCellPr id="1" xr6:uid="{00000000-0010-0000-571E-000001000000}" uniqueName="Other_Line_Description1">
      <xmlPr mapId="1" xpath="/FinancialUpdate8609/FinancialUpdate8609_Construction_Financing_Bldg17/Other_Line_Description1" xmlDataType="string"/>
    </xmlCellPr>
  </singleXmlCell>
  <singleXmlCell id="3894" xr6:uid="{BE606B1E-6FED-4A2F-AC53-DF9B15E02444}" r="CO828" connectionId="1">
    <xmlCellPr id="1" xr6:uid="{00000000-0010-0000-591E-000001000000}" uniqueName="Other_Line_Description2">
      <xmlPr mapId="1" xpath="/FinancialUpdate8609/FinancialUpdate8609_Construction_Financing_Bldg17/Other_Line_Description2" xmlDataType="string"/>
    </xmlCellPr>
  </singleXmlCell>
  <singleXmlCell id="3895" xr6:uid="{AB763F87-3483-4122-8974-6B96A5486694}" r="CO829" connectionId="1">
    <xmlCellPr id="1" xr6:uid="{00000000-0010-0000-5B1E-000001000000}" uniqueName="Other_Line_Description3">
      <xmlPr mapId="1" xpath="/FinancialUpdate8609/FinancialUpdate8609_Construction_Financing_Bldg17/Other_Line_Description3" xmlDataType="string"/>
    </xmlCellPr>
  </singleXmlCell>
  <singleXmlCell id="3896" xr6:uid="{1309ABEB-FA6D-457B-A7E2-56C9E54E0C8A}" r="CO830" connectionId="1">
    <xmlCellPr id="1" xr6:uid="{00000000-0010-0000-5D1E-000001000000}" uniqueName="Other_Line_Description4">
      <xmlPr mapId="1" xpath="/FinancialUpdate8609/FinancialUpdate8609_Construction_Financing_Bldg17/Other_Line_Description4" xmlDataType="string"/>
    </xmlCellPr>
  </singleXmlCell>
  <singleXmlCell id="3897" xr6:uid="{8AD291D1-35A5-4F0D-827C-2272D1DAB0A7}" r="CO831" connectionId="1">
    <xmlCellPr id="1" xr6:uid="{00000000-0010-0000-5F1E-000001000000}" uniqueName="Other_Line_Description5">
      <xmlPr mapId="1" xpath="/FinancialUpdate8609/FinancialUpdate8609_Construction_Financing_Bldg17/Other_Line_Description5" xmlDataType="string"/>
    </xmlCellPr>
  </singleXmlCell>
  <singleXmlCell id="3898" xr6:uid="{D480DBA8-6CFE-450F-B3F1-6CD1BA3B731C}" r="CQ827" connectionId="1">
    <xmlCellPr id="1" xr6:uid="{00000000-0010-0000-611E-000001000000}" uniqueName="Other_Financing_Amount1">
      <xmlPr mapId="1" xpath="/FinancialUpdate8609/FinancialUpdate8609_Construction_Financing_Bldg17/Other_Financing_Amount1" xmlDataType="string"/>
    </xmlCellPr>
  </singleXmlCell>
  <singleXmlCell id="3899" xr6:uid="{908A3B0F-5101-41CC-BB0E-51B5A8A51AA3}" r="CQ828" connectionId="1">
    <xmlCellPr id="1" xr6:uid="{00000000-0010-0000-631E-000001000000}" uniqueName="Other_Financing_Amount2">
      <xmlPr mapId="1" xpath="/FinancialUpdate8609/FinancialUpdate8609_Construction_Financing_Bldg17/Other_Financing_Amount2" xmlDataType="string"/>
    </xmlCellPr>
  </singleXmlCell>
  <singleXmlCell id="3900" xr6:uid="{5583B523-82AF-4C05-88C3-F8221B5139FA}" r="CQ829" connectionId="1">
    <xmlCellPr id="1" xr6:uid="{00000000-0010-0000-651E-000001000000}" uniqueName="Other_Financing_Amount3">
      <xmlPr mapId="1" xpath="/FinancialUpdate8609/FinancialUpdate8609_Construction_Financing_Bldg17/Other_Financing_Amount3" xmlDataType="string"/>
    </xmlCellPr>
  </singleXmlCell>
  <singleXmlCell id="3901" xr6:uid="{554975E4-05C4-4EAC-BB15-D0B6436D62ED}" r="CQ830" connectionId="1">
    <xmlCellPr id="1" xr6:uid="{00000000-0010-0000-671E-000001000000}" uniqueName="Other_Financing_Amount4">
      <xmlPr mapId="1" xpath="/FinancialUpdate8609/FinancialUpdate8609_Construction_Financing_Bldg17/Other_Financing_Amount4" xmlDataType="string"/>
    </xmlCellPr>
  </singleXmlCell>
  <singleXmlCell id="3902" xr6:uid="{9713797C-FCA0-4517-8370-AE08E144615A}" r="CQ831" connectionId="1">
    <xmlCellPr id="1" xr6:uid="{00000000-0010-0000-691E-000001000000}" uniqueName="Other_Financing_Amount5">
      <xmlPr mapId="1" xpath="/FinancialUpdate8609/FinancialUpdate8609_Construction_Financing_Bldg17/Other_Financing_Amount5" xmlDataType="string"/>
    </xmlCellPr>
  </singleXmlCell>
  <singleXmlCell id="3903" xr6:uid="{FECB699C-FCF8-4475-9D3E-55B5083BF6C2}" r="CQ832" connectionId="1">
    <xmlCellPr id="1" xr6:uid="{00000000-0010-0000-6B1E-000001000000}" uniqueName="Total_Construction_Financing">
      <xmlPr mapId="1" xpath="/FinancialUpdate8609/FinancialUpdate8609_Construction_Financing_Bldg17/Total_Construction_Financing" xmlDataType="string"/>
    </xmlCellPr>
  </singleXmlCell>
  <singleXmlCell id="3904" xr6:uid="{6B804EE9-B857-4984-BC23-8B35AB775513}" r="CQ834" connectionId="1">
    <xmlCellPr id="1" xr6:uid="{00000000-0010-0000-6D1E-000001000000}" uniqueName="ApplicationNumber">
      <xmlPr mapId="1" xpath="/FinancialUpdate8609/FinancialUpdate8609_Permanent_Financing_Bldg17/ApplicationNumber" xmlDataType="string"/>
    </xmlCellPr>
  </singleXmlCell>
  <singleXmlCell id="3905" xr6:uid="{B598D161-BD12-4158-8BB9-9AA6ED8EEA6E}" r="CQ835" connectionId="1">
    <xmlCellPr id="1" xr6:uid="{00000000-0010-0000-6F1E-000001000000}" uniqueName="BIN">
      <xmlPr mapId="1" xpath="/FinancialUpdate8609/FinancialUpdate8609_Permanent_Financing_Bldg17/BIN" xmlDataType="string"/>
    </xmlCellPr>
  </singleXmlCell>
  <singleXmlCell id="3906" xr6:uid="{7B5A7A36-35B4-4A43-BBA8-B0F2FE3A8024}" r="CQ838" connectionId="1">
    <xmlCellPr id="1" xr6:uid="{00000000-0010-0000-711E-000001000000}" uniqueName="HPD_Loan">
      <xmlPr mapId="1" xpath="/FinancialUpdate8609/FinancialUpdate8609_Permanent_Financing_Bldg17/HPD_Loan" xmlDataType="string"/>
    </xmlCellPr>
  </singleXmlCell>
  <singleXmlCell id="3907" xr6:uid="{694ADFE4-3670-4D06-AF2D-99050155F18E}" r="CQ839" connectionId="1">
    <xmlCellPr id="1" xr6:uid="{00000000-0010-0000-731E-000001000000}" uniqueName="HDC_Tax_Exempt_Bonds">
      <xmlPr mapId="1" xpath="/FinancialUpdate8609/FinancialUpdate8609_Permanent_Financing_Bldg17/HDC_Tax_Exempt_Bonds" xmlDataType="string"/>
    </xmlCellPr>
  </singleXmlCell>
  <singleXmlCell id="3908" xr6:uid="{2B7CFEDC-DEC2-434D-A08D-47E6E432D60A}" r="CQ840" connectionId="1">
    <xmlCellPr id="1" xr6:uid="{00000000-0010-0000-751E-000001000000}" uniqueName="HDC_Loan">
      <xmlPr mapId="1" xpath="/FinancialUpdate8609/FinancialUpdate8609_Permanent_Financing_Bldg17/HDC_Loan" xmlDataType="string"/>
    </xmlCellPr>
  </singleXmlCell>
  <singleXmlCell id="3909" xr6:uid="{A7AE0570-554F-4F79-B2B7-8BE1D0CD9A54}" r="CQ841" connectionId="1">
    <xmlCellPr id="1" xr6:uid="{00000000-0010-0000-771E-000001000000}" uniqueName="Deferred_Developer_Fee">
      <xmlPr mapId="1" xpath="/FinancialUpdate8609/FinancialUpdate8609_Permanent_Financing_Bldg17/Deferred_Developer_Fee" xmlDataType="string"/>
    </xmlCellPr>
  </singleXmlCell>
  <singleXmlCell id="3910" xr6:uid="{17B9F66A-AA86-4F0A-8CEF-BE52B5D538D2}" r="CO842" connectionId="1">
    <xmlCellPr id="1" xr6:uid="{00000000-0010-0000-791E-000001000000}" uniqueName="Other_Line_Description1">
      <xmlPr mapId="1" xpath="/FinancialUpdate8609/FinancialUpdate8609_Permanent_Financing_Bldg17/Other_Line_Description1" xmlDataType="string"/>
    </xmlCellPr>
  </singleXmlCell>
  <singleXmlCell id="3911" xr6:uid="{42FA4ED5-4F3E-4B15-B4FF-A431313E737E}" r="CO843" connectionId="1">
    <xmlCellPr id="1" xr6:uid="{00000000-0010-0000-7B1E-000001000000}" uniqueName="Other_Line_Description2">
      <xmlPr mapId="1" xpath="/FinancialUpdate8609/FinancialUpdate8609_Permanent_Financing_Bldg17/Other_Line_Description2" xmlDataType="string"/>
    </xmlCellPr>
  </singleXmlCell>
  <singleXmlCell id="3912" xr6:uid="{CD2D9ABB-160A-4F7B-BED1-7C8891C4704C}" r="CO844" connectionId="1">
    <xmlCellPr id="1" xr6:uid="{00000000-0010-0000-7D1E-000001000000}" uniqueName="Other_Line_Description3">
      <xmlPr mapId="1" xpath="/FinancialUpdate8609/FinancialUpdate8609_Permanent_Financing_Bldg17/Other_Line_Description3" xmlDataType="string"/>
    </xmlCellPr>
  </singleXmlCell>
  <singleXmlCell id="3913" xr6:uid="{C23A9FA2-C33F-4C24-933F-08BD5B3D2EF7}" r="CO845" connectionId="1">
    <xmlCellPr id="1" xr6:uid="{00000000-0010-0000-7F1E-000001000000}" uniqueName="Other_Line_Description4">
      <xmlPr mapId="1" xpath="/FinancialUpdate8609/FinancialUpdate8609_Permanent_Financing_Bldg17/Other_Line_Description4" xmlDataType="string"/>
    </xmlCellPr>
  </singleXmlCell>
  <singleXmlCell id="3914" xr6:uid="{E0357B6E-C0F3-472D-8FF3-36D5A9E6E637}" r="CO846" connectionId="1">
    <xmlCellPr id="1" xr6:uid="{00000000-0010-0000-811E-000001000000}" uniqueName="Other_Line_Description5">
      <xmlPr mapId="1" xpath="/FinancialUpdate8609/FinancialUpdate8609_Permanent_Financing_Bldg17/Other_Line_Description5" xmlDataType="string"/>
    </xmlCellPr>
  </singleXmlCell>
  <singleXmlCell id="3915" xr6:uid="{534860C9-B77E-4FB9-B9B0-8D7B29AC687C}" r="CQ842" connectionId="1">
    <xmlCellPr id="1" xr6:uid="{00000000-0010-0000-831E-000001000000}" uniqueName="Other_Financing_Amount1">
      <xmlPr mapId="1" xpath="/FinancialUpdate8609/FinancialUpdate8609_Permanent_Financing_Bldg17/Other_Financing_Amount1" xmlDataType="string"/>
    </xmlCellPr>
  </singleXmlCell>
  <singleXmlCell id="3916" xr6:uid="{9421A1A3-9079-4092-AC5D-69F68FF2BF58}" r="CQ843" connectionId="1">
    <xmlCellPr id="1" xr6:uid="{00000000-0010-0000-851E-000001000000}" uniqueName="Other_Financing_Amount2">
      <xmlPr mapId="1" xpath="/FinancialUpdate8609/FinancialUpdate8609_Permanent_Financing_Bldg17/Other_Financing_Amount2" xmlDataType="string"/>
    </xmlCellPr>
  </singleXmlCell>
  <singleXmlCell id="3917" xr6:uid="{6DD26FDD-C129-4E70-AAE7-44F540A8849D}" r="CQ844" connectionId="1">
    <xmlCellPr id="1" xr6:uid="{00000000-0010-0000-871E-000001000000}" uniqueName="Other_Financing_Amount3">
      <xmlPr mapId="1" xpath="/FinancialUpdate8609/FinancialUpdate8609_Permanent_Financing_Bldg17/Other_Financing_Amount3" xmlDataType="string"/>
    </xmlCellPr>
  </singleXmlCell>
  <singleXmlCell id="3918" xr6:uid="{5A7F97F8-B4CD-46C4-B44A-0E76ECDE27E2}" r="CQ845" connectionId="1">
    <xmlCellPr id="1" xr6:uid="{00000000-0010-0000-891E-000001000000}" uniqueName="Other_Financing_Amount4">
      <xmlPr mapId="1" xpath="/FinancialUpdate8609/FinancialUpdate8609_Permanent_Financing_Bldg17/Other_Financing_Amount4" xmlDataType="string"/>
    </xmlCellPr>
  </singleXmlCell>
  <singleXmlCell id="3919" xr6:uid="{71128ECC-C90F-416B-AABF-09C545B899D6}" r="CQ846" connectionId="1">
    <xmlCellPr id="1" xr6:uid="{00000000-0010-0000-8B1E-000001000000}" uniqueName="Other_Financing_Amount5">
      <xmlPr mapId="1" xpath="/FinancialUpdate8609/FinancialUpdate8609_Permanent_Financing_Bldg17/Other_Financing_Amount5" xmlDataType="string"/>
    </xmlCellPr>
  </singleXmlCell>
  <singleXmlCell id="3920" xr6:uid="{48E57939-97CE-4DF1-AB73-5752631222FB}" r="CQ847" connectionId="1">
    <xmlCellPr id="1" xr6:uid="{00000000-0010-0000-8D1E-000001000000}" uniqueName="Total_Permanent_Financing">
      <xmlPr mapId="1" xpath="/FinancialUpdate8609/FinancialUpdate8609_Permanent_Financing_Bldg17/Total_Permanent_Financing" xmlDataType="string"/>
    </xmlCellPr>
  </singleXmlCell>
  <singleXmlCell id="3921" xr6:uid="{BC9FDD0E-B9A4-4264-B61F-50F3B70922F6}" r="AH214" connectionId="1">
    <xmlCellPr id="1" xr6:uid="{00000000-0010-0000-8F1E-000001000000}" uniqueName="ApplicationNumber">
      <xmlPr mapId="1" xpath="/FinancialUpdate8609/FinancialUpdate8609_UnitDistribution/FinancialUpdate8609_UnitDistribution_Building13/ApplicationNumber" xmlDataType="string"/>
    </xmlCellPr>
  </singleXmlCell>
  <singleXmlCell id="3922" xr6:uid="{16D8836E-B8E0-4B5B-ADA1-93D90F1A9CED}" r="AJ214" connectionId="1">
    <xmlCellPr id="1" xr6:uid="{00000000-0010-0000-911E-000001000000}" uniqueName="BIN">
      <xmlPr mapId="1" xpath="/FinancialUpdate8609/FinancialUpdate8609_UnitDistribution/FinancialUpdate8609_UnitDistribution_Building13/BIN" xmlDataType="string"/>
    </xmlCellPr>
  </singleXmlCell>
  <singleXmlCell id="3923" xr6:uid="{2FC3ABA5-013F-44B3-8477-D63BB643E0D5}" r="AC214" connectionId="1">
    <xmlCellPr id="1" xr6:uid="{00000000-0010-0000-931E-000001000000}" uniqueName="Super_Unit">
      <xmlPr mapId="1" xpath="/FinancialUpdate8609/FinancialUpdate8609_UnitDistribution/FinancialUpdate8609_UnitDistribution_Building13/Super_Unit" xmlDataType="string"/>
    </xmlCellPr>
  </singleXmlCell>
  <singleXmlCell id="3924" xr6:uid="{B1717453-64EE-4B72-ACD5-70F36BBF75D2}" r="D214" connectionId="1">
    <xmlCellPr id="1" xr6:uid="{00000000-0010-0000-951E-000001000000}" uniqueName="AMI_30_or_Less_BR_0">
      <xmlPr mapId="1" xpath="/FinancialUpdate8609/FinancialUpdate8609_UnitDistribution/FinancialUpdate8609_UnitDistribution_Building13/AMI_30_or_Less_BR_0" xmlDataType="string"/>
    </xmlCellPr>
  </singleXmlCell>
  <singleXmlCell id="3925" xr6:uid="{A595892E-8947-417E-9D88-97148826A078}" r="E214" connectionId="1">
    <xmlCellPr id="1" xr6:uid="{00000000-0010-0000-971E-000001000000}" uniqueName="AMI_30_or_Less_BR_1">
      <xmlPr mapId="1" xpath="/FinancialUpdate8609/FinancialUpdate8609_UnitDistribution/FinancialUpdate8609_UnitDistribution_Building13/AMI_30_or_Less_BR_1" xmlDataType="string"/>
    </xmlCellPr>
  </singleXmlCell>
  <singleXmlCell id="3926" xr6:uid="{D425EA3D-85C5-4EFD-BD6C-FF7E94D8247C}" r="F214" connectionId="1">
    <xmlCellPr id="1" xr6:uid="{00000000-0010-0000-991E-000001000000}" uniqueName="AMI_30_or_Less_BR_2">
      <xmlPr mapId="1" xpath="/FinancialUpdate8609/FinancialUpdate8609_UnitDistribution/FinancialUpdate8609_UnitDistribution_Building13/AMI_30_or_Less_BR_2" xmlDataType="string"/>
    </xmlCellPr>
  </singleXmlCell>
  <singleXmlCell id="3927" xr6:uid="{2676F5FB-C750-4496-9341-712A1CCC6CA1}" r="G214" connectionId="1">
    <xmlCellPr id="1" xr6:uid="{00000000-0010-0000-9B1E-000001000000}" uniqueName="AMI_30_or_Less_BR_3">
      <xmlPr mapId="1" xpath="/FinancialUpdate8609/FinancialUpdate8609_UnitDistribution/FinancialUpdate8609_UnitDistribution_Building13/AMI_30_or_Less_BR_3" xmlDataType="string"/>
    </xmlCellPr>
  </singleXmlCell>
  <singleXmlCell id="3928" xr6:uid="{0D945E68-4029-431D-B17C-054054868866}" r="H214" connectionId="1">
    <xmlCellPr id="1" xr6:uid="{00000000-0010-0000-9D1E-000001000000}" uniqueName="AMI_30_or_Less_BR_4">
      <xmlPr mapId="1" xpath="/FinancialUpdate8609/FinancialUpdate8609_UnitDistribution/FinancialUpdate8609_UnitDistribution_Building13/AMI_30_or_Less_BR_4" xmlDataType="string"/>
    </xmlCellPr>
  </singleXmlCell>
  <singleXmlCell id="3929" xr6:uid="{EECE9E3D-2C7E-4BEE-8BF8-93903200675F}" r="I214" connectionId="1">
    <xmlCellPr id="1" xr6:uid="{00000000-0010-0000-9F1E-000001000000}" uniqueName="AMI_31to40_BR_0">
      <xmlPr mapId="1" xpath="/FinancialUpdate8609/FinancialUpdate8609_UnitDistribution/FinancialUpdate8609_UnitDistribution_Building13/AMI_31to40_BR_0" xmlDataType="string"/>
    </xmlCellPr>
  </singleXmlCell>
  <singleXmlCell id="3930" xr6:uid="{2E92E810-132D-46FC-8384-8D26F9390279}" r="J214" connectionId="1">
    <xmlCellPr id="1" xr6:uid="{00000000-0010-0000-A11E-000001000000}" uniqueName="AMI_31to40_BR_1">
      <xmlPr mapId="1" xpath="/FinancialUpdate8609/FinancialUpdate8609_UnitDistribution/FinancialUpdate8609_UnitDistribution_Building13/AMI_31to40_BR_1" xmlDataType="string"/>
    </xmlCellPr>
  </singleXmlCell>
  <singleXmlCell id="3931" xr6:uid="{84CA7BA0-3A9B-4D3F-B372-90BFF9B16C58}" r="K214" connectionId="1">
    <xmlCellPr id="1" xr6:uid="{00000000-0010-0000-A31E-000001000000}" uniqueName="AMI_31to40_BR_2">
      <xmlPr mapId="1" xpath="/FinancialUpdate8609/FinancialUpdate8609_UnitDistribution/FinancialUpdate8609_UnitDistribution_Building13/AMI_31to40_BR_2" xmlDataType="string"/>
    </xmlCellPr>
  </singleXmlCell>
  <singleXmlCell id="3932" xr6:uid="{CAF78D6B-DF8F-4A6E-BA38-1495E13D1EFA}" r="L214" connectionId="1">
    <xmlCellPr id="1" xr6:uid="{00000000-0010-0000-A51E-000001000000}" uniqueName="AMI_31to40_BR_3">
      <xmlPr mapId="1" xpath="/FinancialUpdate8609/FinancialUpdate8609_UnitDistribution/FinancialUpdate8609_UnitDistribution_Building13/AMI_31to40_BR_3" xmlDataType="string"/>
    </xmlCellPr>
  </singleXmlCell>
  <singleXmlCell id="3933" xr6:uid="{B3A0F4FB-AEE0-47AE-B1DF-985EC6FB4357}" r="M214" connectionId="1">
    <xmlCellPr id="1" xr6:uid="{00000000-0010-0000-A71E-000001000000}" uniqueName="AMI_31to40_BR_4">
      <xmlPr mapId="1" xpath="/FinancialUpdate8609/FinancialUpdate8609_UnitDistribution/FinancialUpdate8609_UnitDistribution_Building13/AMI_31to40_BR_4" xmlDataType="string"/>
    </xmlCellPr>
  </singleXmlCell>
  <singleXmlCell id="3934" xr6:uid="{291F9B45-0938-4EE6-9246-F5129932D5AD}" r="N214" connectionId="1">
    <xmlCellPr id="1" xr6:uid="{00000000-0010-0000-A91E-000001000000}" uniqueName="AMI_41to50_BR_0">
      <xmlPr mapId="1" xpath="/FinancialUpdate8609/FinancialUpdate8609_UnitDistribution/FinancialUpdate8609_UnitDistribution_Building13/AMI_41to50_BR_0" xmlDataType="string"/>
    </xmlCellPr>
  </singleXmlCell>
  <singleXmlCell id="3935" xr6:uid="{E60134F0-1DA3-412B-A768-BF3C4A86573D}" r="O214" connectionId="1">
    <xmlCellPr id="1" xr6:uid="{00000000-0010-0000-AB1E-000001000000}" uniqueName="AMI_41to50_BR_1">
      <xmlPr mapId="1" xpath="/FinancialUpdate8609/FinancialUpdate8609_UnitDistribution/FinancialUpdate8609_UnitDistribution_Building13/AMI_41to50_BR_1" xmlDataType="string"/>
    </xmlCellPr>
  </singleXmlCell>
  <singleXmlCell id="3936" xr6:uid="{3921BE5B-8636-4E90-BB2E-74CB134C691B}" r="P214" connectionId="1">
    <xmlCellPr id="1" xr6:uid="{00000000-0010-0000-AD1E-000001000000}" uniqueName="AMI_41to50_BR_2">
      <xmlPr mapId="1" xpath="/FinancialUpdate8609/FinancialUpdate8609_UnitDistribution/FinancialUpdate8609_UnitDistribution_Building13/AMI_41to50_BR_2" xmlDataType="string"/>
    </xmlCellPr>
  </singleXmlCell>
  <singleXmlCell id="3937" xr6:uid="{9FCF24CF-AA45-4B21-8408-504F3E6205C6}" r="Q214" connectionId="1">
    <xmlCellPr id="1" xr6:uid="{00000000-0010-0000-AF1E-000001000000}" uniqueName="AMI_41to50_BR_3">
      <xmlPr mapId="1" xpath="/FinancialUpdate8609/FinancialUpdate8609_UnitDistribution/FinancialUpdate8609_UnitDistribution_Building13/AMI_41to50_BR_3" xmlDataType="string"/>
    </xmlCellPr>
  </singleXmlCell>
  <singleXmlCell id="3938" xr6:uid="{B1C6AE76-B3B5-41F8-833D-BBFEAA0957B8}" r="R214" connectionId="1">
    <xmlCellPr id="1" xr6:uid="{00000000-0010-0000-B11E-000001000000}" uniqueName="AMI_41to50_BR_4">
      <xmlPr mapId="1" xpath="/FinancialUpdate8609/FinancialUpdate8609_UnitDistribution/FinancialUpdate8609_UnitDistribution_Building13/AMI_41to50_BR_4" xmlDataType="string"/>
    </xmlCellPr>
  </singleXmlCell>
  <singleXmlCell id="3939" xr6:uid="{8D31A730-E05C-401E-A7F3-20182E34AAD7}" r="S214" connectionId="1">
    <xmlCellPr id="1" xr6:uid="{00000000-0010-0000-B31E-000001000000}" uniqueName="AMI_51to60_BR_0">
      <xmlPr mapId="1" xpath="/FinancialUpdate8609/FinancialUpdate8609_UnitDistribution/FinancialUpdate8609_UnitDistribution_Building13/AMI_51to60_BR_0" xmlDataType="string"/>
    </xmlCellPr>
  </singleXmlCell>
  <singleXmlCell id="3940" xr6:uid="{1DF05926-1FF2-49E1-BD64-D719FD0976B6}" r="T214" connectionId="1">
    <xmlCellPr id="1" xr6:uid="{00000000-0010-0000-B51E-000001000000}" uniqueName="AMI_51to60_BR_1">
      <xmlPr mapId="1" xpath="/FinancialUpdate8609/FinancialUpdate8609_UnitDistribution/FinancialUpdate8609_UnitDistribution_Building13/AMI_51to60_BR_1" xmlDataType="string"/>
    </xmlCellPr>
  </singleXmlCell>
  <singleXmlCell id="3941" xr6:uid="{4632C402-CD80-4422-A8E9-9907E577D0A0}" r="U214" connectionId="1">
    <xmlCellPr id="1" xr6:uid="{00000000-0010-0000-B71E-000001000000}" uniqueName="AMI_51to60_BR_2">
      <xmlPr mapId="1" xpath="/FinancialUpdate8609/FinancialUpdate8609_UnitDistribution/FinancialUpdate8609_UnitDistribution_Building13/AMI_51to60_BR_2" xmlDataType="string"/>
    </xmlCellPr>
  </singleXmlCell>
  <singleXmlCell id="3942" xr6:uid="{AEB67A12-B20E-48D5-A9AF-3C094F744413}" r="V214" connectionId="1">
    <xmlCellPr id="1" xr6:uid="{00000000-0010-0000-B91E-000001000000}" uniqueName="AMI_51to60_BR_3">
      <xmlPr mapId="1" xpath="/FinancialUpdate8609/FinancialUpdate8609_UnitDistribution/FinancialUpdate8609_UnitDistribution_Building13/AMI_51to60_BR_3" xmlDataType="string"/>
    </xmlCellPr>
  </singleXmlCell>
  <singleXmlCell id="3943" xr6:uid="{95DB6C34-EAAD-4D04-B228-CDEA5A9D2200}" r="W214" connectionId="1">
    <xmlCellPr id="1" xr6:uid="{00000000-0010-0000-BB1E-000001000000}" uniqueName="AMI_51to60_BR_4">
      <xmlPr mapId="1" xpath="/FinancialUpdate8609/FinancialUpdate8609_UnitDistribution/FinancialUpdate8609_UnitDistribution_Building13/AMI_51to60_BR_4" xmlDataType="string"/>
    </xmlCellPr>
  </singleXmlCell>
  <singleXmlCell id="3944" xr6:uid="{154B6274-A1A6-430D-8099-725CE06C966B}" r="X214" connectionId="1">
    <xmlCellPr id="1" xr6:uid="{00000000-0010-0000-BD1E-000001000000}" uniqueName="Greater_Than_60_AMI_BR_0">
      <xmlPr mapId="1" xpath="/FinancialUpdate8609/FinancialUpdate8609_UnitDistribution/FinancialUpdate8609_UnitDistribution_Building13/Greater_Than_60_AMI_BR_0" xmlDataType="string"/>
    </xmlCellPr>
  </singleXmlCell>
  <singleXmlCell id="3945" xr6:uid="{88DF3C4C-4BF6-455E-91E9-FD01C4351FC1}" r="Y214" connectionId="1">
    <xmlCellPr id="1" xr6:uid="{00000000-0010-0000-BF1E-000001000000}" uniqueName="Greater_Than_60_AMI_BR_1">
      <xmlPr mapId="1" xpath="/FinancialUpdate8609/FinancialUpdate8609_UnitDistribution/FinancialUpdate8609_UnitDistribution_Building13/Greater_Than_60_AMI_BR_1" xmlDataType="string"/>
    </xmlCellPr>
  </singleXmlCell>
  <singleXmlCell id="3946" xr6:uid="{B8A72961-F5BE-4E0C-AF18-32CA74CD69CC}" r="Z214" connectionId="1">
    <xmlCellPr id="1" xr6:uid="{00000000-0010-0000-C11E-000001000000}" uniqueName="Greater_Than_60_AMI_BR_2">
      <xmlPr mapId="1" xpath="/FinancialUpdate8609/FinancialUpdate8609_UnitDistribution/FinancialUpdate8609_UnitDistribution_Building13/Greater_Than_60_AMI_BR_2" xmlDataType="string"/>
    </xmlCellPr>
  </singleXmlCell>
  <singleXmlCell id="3947" xr6:uid="{9F79A914-1FE4-47A0-B467-C19AC3149AD6}" r="AA214" connectionId="1">
    <xmlCellPr id="1" xr6:uid="{00000000-0010-0000-C31E-000001000000}" uniqueName="Greater_Than_60_AMI_BR_3">
      <xmlPr mapId="1" xpath="/FinancialUpdate8609/FinancialUpdate8609_UnitDistribution/FinancialUpdate8609_UnitDistribution_Building13/Greater_Than_60_AMI_BR_3" xmlDataType="string"/>
    </xmlCellPr>
  </singleXmlCell>
  <singleXmlCell id="3948" xr6:uid="{5A41A035-61E9-46A9-9523-5B4620DB1342}" r="AB214" connectionId="1">
    <xmlCellPr id="1" xr6:uid="{00000000-0010-0000-C51E-000001000000}" uniqueName="Greater_Than_60_AMI_BR_4">
      <xmlPr mapId="1" xpath="/FinancialUpdate8609/FinancialUpdate8609_UnitDistribution/FinancialUpdate8609_UnitDistribution_Building13/Greater_Than_60_AMI_BR_4" xmlDataType="string"/>
    </xmlCellPr>
  </singleXmlCell>
  <singleXmlCell id="3949" xr6:uid="{FE653AA2-69D2-4728-8598-93873B46F039}" r="AH215" connectionId="1">
    <xmlCellPr id="1" xr6:uid="{00000000-0010-0000-C71E-000001000000}" uniqueName="ApplicationNumber">
      <xmlPr mapId="1" xpath="/FinancialUpdate8609/FinancialUpdate8609_UnitDistribution/FinancialUpdate8609_UnitDistribution_Building14/ApplicationNumber" xmlDataType="string"/>
    </xmlCellPr>
  </singleXmlCell>
  <singleXmlCell id="3950" xr6:uid="{E6EA3588-71C5-4C27-A14C-4A657B6468B3}" r="AJ215" connectionId="1">
    <xmlCellPr id="1" xr6:uid="{00000000-0010-0000-C91E-000001000000}" uniqueName="BIN">
      <xmlPr mapId="1" xpath="/FinancialUpdate8609/FinancialUpdate8609_UnitDistribution/FinancialUpdate8609_UnitDistribution_Building14/BIN" xmlDataType="string"/>
    </xmlCellPr>
  </singleXmlCell>
  <singleXmlCell id="3951" xr6:uid="{E6395688-25C2-418E-9469-DEF47B8451B2}" r="AC215" connectionId="1">
    <xmlCellPr id="1" xr6:uid="{00000000-0010-0000-CB1E-000001000000}" uniqueName="Super_Unit">
      <xmlPr mapId="1" xpath="/FinancialUpdate8609/FinancialUpdate8609_UnitDistribution/FinancialUpdate8609_UnitDistribution_Building14/Super_Unit" xmlDataType="string"/>
    </xmlCellPr>
  </singleXmlCell>
  <singleXmlCell id="3952" xr6:uid="{8413C444-2766-4C8E-83B4-C11876631617}" r="D215" connectionId="1">
    <xmlCellPr id="1" xr6:uid="{00000000-0010-0000-CD1E-000001000000}" uniqueName="AMI_30_or_Less_BR_0">
      <xmlPr mapId="1" xpath="/FinancialUpdate8609/FinancialUpdate8609_UnitDistribution/FinancialUpdate8609_UnitDistribution_Building14/AMI_30_or_Less_BR_0" xmlDataType="string"/>
    </xmlCellPr>
  </singleXmlCell>
  <singleXmlCell id="3953" xr6:uid="{51BB4A22-877C-4209-B1E9-4EEAED0BEB17}" r="E215" connectionId="1">
    <xmlCellPr id="1" xr6:uid="{00000000-0010-0000-CF1E-000001000000}" uniqueName="AMI_30_or_Less_BR_1">
      <xmlPr mapId="1" xpath="/FinancialUpdate8609/FinancialUpdate8609_UnitDistribution/FinancialUpdate8609_UnitDistribution_Building14/AMI_30_or_Less_BR_1" xmlDataType="string"/>
    </xmlCellPr>
  </singleXmlCell>
  <singleXmlCell id="3954" xr6:uid="{FB3AB0BF-5F08-4E2A-9380-D5FB2727525B}" r="F215" connectionId="1">
    <xmlCellPr id="1" xr6:uid="{00000000-0010-0000-D11E-000001000000}" uniqueName="AMI_30_or_Less_BR_2">
      <xmlPr mapId="1" xpath="/FinancialUpdate8609/FinancialUpdate8609_UnitDistribution/FinancialUpdate8609_UnitDistribution_Building14/AMI_30_or_Less_BR_2" xmlDataType="string"/>
    </xmlCellPr>
  </singleXmlCell>
  <singleXmlCell id="3955" xr6:uid="{F0FF7871-88C7-49B9-B07F-C4DCC091E8FC}" r="G215" connectionId="1">
    <xmlCellPr id="1" xr6:uid="{00000000-0010-0000-D31E-000001000000}" uniqueName="AMI_30_or_Less_BR_3">
      <xmlPr mapId="1" xpath="/FinancialUpdate8609/FinancialUpdate8609_UnitDistribution/FinancialUpdate8609_UnitDistribution_Building14/AMI_30_or_Less_BR_3" xmlDataType="string"/>
    </xmlCellPr>
  </singleXmlCell>
  <singleXmlCell id="3956" xr6:uid="{6F9AEF96-06D1-44CB-8A56-C6172A8629B9}" r="H215" connectionId="1">
    <xmlCellPr id="1" xr6:uid="{00000000-0010-0000-D51E-000001000000}" uniqueName="AMI_30_or_Less_BR_4">
      <xmlPr mapId="1" xpath="/FinancialUpdate8609/FinancialUpdate8609_UnitDistribution/FinancialUpdate8609_UnitDistribution_Building14/AMI_30_or_Less_BR_4" xmlDataType="string"/>
    </xmlCellPr>
  </singleXmlCell>
  <singleXmlCell id="3957" xr6:uid="{AAF02C4D-7D04-4988-8011-1E46863F4CDD}" r="I215" connectionId="1">
    <xmlCellPr id="1" xr6:uid="{00000000-0010-0000-D71E-000001000000}" uniqueName="AMI_31to40_BR_0">
      <xmlPr mapId="1" xpath="/FinancialUpdate8609/FinancialUpdate8609_UnitDistribution/FinancialUpdate8609_UnitDistribution_Building14/AMI_31to40_BR_0" xmlDataType="string"/>
    </xmlCellPr>
  </singleXmlCell>
  <singleXmlCell id="3958" xr6:uid="{5EC9596F-B963-49F5-8F7D-7AF7684EDEA0}" r="J215" connectionId="1">
    <xmlCellPr id="1" xr6:uid="{00000000-0010-0000-D91E-000001000000}" uniqueName="AMI_31to40_BR_1">
      <xmlPr mapId="1" xpath="/FinancialUpdate8609/FinancialUpdate8609_UnitDistribution/FinancialUpdate8609_UnitDistribution_Building14/AMI_31to40_BR_1" xmlDataType="string"/>
    </xmlCellPr>
  </singleXmlCell>
  <singleXmlCell id="3959" xr6:uid="{F0816333-D328-424C-88DA-CE8DDF8F514C}" r="K215" connectionId="1">
    <xmlCellPr id="1" xr6:uid="{00000000-0010-0000-DB1E-000001000000}" uniqueName="AMI_31to40_BR_2">
      <xmlPr mapId="1" xpath="/FinancialUpdate8609/FinancialUpdate8609_UnitDistribution/FinancialUpdate8609_UnitDistribution_Building14/AMI_31to40_BR_2" xmlDataType="string"/>
    </xmlCellPr>
  </singleXmlCell>
  <singleXmlCell id="3960" xr6:uid="{8A676B52-D7B9-44E0-B201-4A5728C5E8CA}" r="L215" connectionId="1">
    <xmlCellPr id="1" xr6:uid="{00000000-0010-0000-DD1E-000001000000}" uniqueName="AMI_31to40_BR_3">
      <xmlPr mapId="1" xpath="/FinancialUpdate8609/FinancialUpdate8609_UnitDistribution/FinancialUpdate8609_UnitDistribution_Building14/AMI_31to40_BR_3" xmlDataType="string"/>
    </xmlCellPr>
  </singleXmlCell>
  <singleXmlCell id="3961" xr6:uid="{9F805FF8-72C2-4D40-B583-A468A229DE9C}" r="M215" connectionId="1">
    <xmlCellPr id="1" xr6:uid="{00000000-0010-0000-DF1E-000001000000}" uniqueName="AMI_31to40_BR_4">
      <xmlPr mapId="1" xpath="/FinancialUpdate8609/FinancialUpdate8609_UnitDistribution/FinancialUpdate8609_UnitDistribution_Building14/AMI_31to40_BR_4" xmlDataType="string"/>
    </xmlCellPr>
  </singleXmlCell>
  <singleXmlCell id="3976" xr6:uid="{4DCF8F36-CBA6-4BBE-9F8C-1E278920B873}" r="N215" connectionId="1">
    <xmlCellPr id="1" xr6:uid="{00000000-0010-0000-E11E-000001000000}" uniqueName="AMI_41to50_BR_0">
      <xmlPr mapId="1" xpath="/FinancialUpdate8609/FinancialUpdate8609_UnitDistribution/FinancialUpdate8609_UnitDistribution_Building14/AMI_41to50_BR_0" xmlDataType="string"/>
    </xmlCellPr>
  </singleXmlCell>
  <singleXmlCell id="3977" xr6:uid="{5E3F0DBA-07E2-4B8E-AB19-8D3CDBE44B12}" r="O215" connectionId="1">
    <xmlCellPr id="1" xr6:uid="{00000000-0010-0000-E31E-000001000000}" uniqueName="AMI_41to50_BR_1">
      <xmlPr mapId="1" xpath="/FinancialUpdate8609/FinancialUpdate8609_UnitDistribution/FinancialUpdate8609_UnitDistribution_Building14/AMI_41to50_BR_1" xmlDataType="string"/>
    </xmlCellPr>
  </singleXmlCell>
  <singleXmlCell id="3978" xr6:uid="{D9AA425B-6FE2-40F3-9BC1-C7CB10B8C57E}" r="P215" connectionId="1">
    <xmlCellPr id="1" xr6:uid="{00000000-0010-0000-E51E-000001000000}" uniqueName="AMI_41to50_BR_2">
      <xmlPr mapId="1" xpath="/FinancialUpdate8609/FinancialUpdate8609_UnitDistribution/FinancialUpdate8609_UnitDistribution_Building14/AMI_41to50_BR_2" xmlDataType="string"/>
    </xmlCellPr>
  </singleXmlCell>
  <singleXmlCell id="3979" xr6:uid="{780D0184-12C9-411B-9DB4-57C991EFB50C}" r="Q215" connectionId="1">
    <xmlCellPr id="1" xr6:uid="{00000000-0010-0000-E71E-000001000000}" uniqueName="AMI_41to50_BR_3">
      <xmlPr mapId="1" xpath="/FinancialUpdate8609/FinancialUpdate8609_UnitDistribution/FinancialUpdate8609_UnitDistribution_Building14/AMI_41to50_BR_3" xmlDataType="string"/>
    </xmlCellPr>
  </singleXmlCell>
  <singleXmlCell id="3980" xr6:uid="{AA124091-B733-4F6C-91E1-0E7B186746B9}" r="R215" connectionId="1">
    <xmlCellPr id="1" xr6:uid="{00000000-0010-0000-E91E-000001000000}" uniqueName="AMI_41to50_BR_4">
      <xmlPr mapId="1" xpath="/FinancialUpdate8609/FinancialUpdate8609_UnitDistribution/FinancialUpdate8609_UnitDistribution_Building14/AMI_41to50_BR_4" xmlDataType="string"/>
    </xmlCellPr>
  </singleXmlCell>
  <singleXmlCell id="3981" xr6:uid="{DFD89345-4E74-470A-8FE0-76E57CF3B561}" r="S215" connectionId="1">
    <xmlCellPr id="1" xr6:uid="{00000000-0010-0000-EB1E-000001000000}" uniqueName="AMI_51to60_BR_0">
      <xmlPr mapId="1" xpath="/FinancialUpdate8609/FinancialUpdate8609_UnitDistribution/FinancialUpdate8609_UnitDistribution_Building14/AMI_51to60_BR_0" xmlDataType="string"/>
    </xmlCellPr>
  </singleXmlCell>
  <singleXmlCell id="3982" xr6:uid="{CD33DD74-EC9D-4B98-AA1F-4AB9A85A82AC}" r="T215" connectionId="1">
    <xmlCellPr id="1" xr6:uid="{00000000-0010-0000-ED1E-000001000000}" uniqueName="AMI_51to60_BR_1">
      <xmlPr mapId="1" xpath="/FinancialUpdate8609/FinancialUpdate8609_UnitDistribution/FinancialUpdate8609_UnitDistribution_Building14/AMI_51to60_BR_1" xmlDataType="string"/>
    </xmlCellPr>
  </singleXmlCell>
  <singleXmlCell id="3983" xr6:uid="{AAF09C36-048A-43B2-BBDA-AB0DA92E7833}" r="U215" connectionId="1">
    <xmlCellPr id="1" xr6:uid="{00000000-0010-0000-EF1E-000001000000}" uniqueName="AMI_51to60_BR_2">
      <xmlPr mapId="1" xpath="/FinancialUpdate8609/FinancialUpdate8609_UnitDistribution/FinancialUpdate8609_UnitDistribution_Building14/AMI_51to60_BR_2" xmlDataType="string"/>
    </xmlCellPr>
  </singleXmlCell>
  <singleXmlCell id="3984" xr6:uid="{1D6B99DD-A52A-4487-A7FB-5871BC304B97}" r="V215" connectionId="1">
    <xmlCellPr id="1" xr6:uid="{00000000-0010-0000-F11E-000001000000}" uniqueName="AMI_51to60_BR_3">
      <xmlPr mapId="1" xpath="/FinancialUpdate8609/FinancialUpdate8609_UnitDistribution/FinancialUpdate8609_UnitDistribution_Building14/AMI_51to60_BR_3" xmlDataType="string"/>
    </xmlCellPr>
  </singleXmlCell>
  <singleXmlCell id="3985" xr6:uid="{9D28FC17-EEC9-461B-82BD-AC21285EFBEF}" r="W215" connectionId="1">
    <xmlCellPr id="1" xr6:uid="{00000000-0010-0000-F31E-000001000000}" uniqueName="AMI_51to60_BR_4">
      <xmlPr mapId="1" xpath="/FinancialUpdate8609/FinancialUpdate8609_UnitDistribution/FinancialUpdate8609_UnitDistribution_Building14/AMI_51to60_BR_4" xmlDataType="string"/>
    </xmlCellPr>
  </singleXmlCell>
  <singleXmlCell id="3986" xr6:uid="{F6BD12CB-2F37-4496-B6A9-087A5E58037A}" r="X215" connectionId="1">
    <xmlCellPr id="1" xr6:uid="{00000000-0010-0000-F51E-000001000000}" uniqueName="Greater_Than_60_AMI_BR_0">
      <xmlPr mapId="1" xpath="/FinancialUpdate8609/FinancialUpdate8609_UnitDistribution/FinancialUpdate8609_UnitDistribution_Building14/Greater_Than_60_AMI_BR_0" xmlDataType="string"/>
    </xmlCellPr>
  </singleXmlCell>
  <singleXmlCell id="3987" xr6:uid="{F6829065-7404-49F4-BDB9-8EB5A9729252}" r="Y215" connectionId="1">
    <xmlCellPr id="1" xr6:uid="{00000000-0010-0000-F71E-000001000000}" uniqueName="Greater_Than_60_AMI_BR_1">
      <xmlPr mapId="1" xpath="/FinancialUpdate8609/FinancialUpdate8609_UnitDistribution/FinancialUpdate8609_UnitDistribution_Building14/Greater_Than_60_AMI_BR_1" xmlDataType="string"/>
    </xmlCellPr>
  </singleXmlCell>
  <singleXmlCell id="3988" xr6:uid="{69FDD78A-3FED-414E-9C56-9460E760C614}" r="Z215" connectionId="1">
    <xmlCellPr id="1" xr6:uid="{00000000-0010-0000-F91E-000001000000}" uniqueName="Greater_Than_60_AMI_BR_2">
      <xmlPr mapId="1" xpath="/FinancialUpdate8609/FinancialUpdate8609_UnitDistribution/FinancialUpdate8609_UnitDistribution_Building14/Greater_Than_60_AMI_BR_2" xmlDataType="string"/>
    </xmlCellPr>
  </singleXmlCell>
  <singleXmlCell id="3989" xr6:uid="{85CBA92C-54D5-48E1-B7D2-E2F45A3CA64C}" r="AA215" connectionId="1">
    <xmlCellPr id="1" xr6:uid="{00000000-0010-0000-FB1E-000001000000}" uniqueName="Greater_Than_60_AMI_BR_3">
      <xmlPr mapId="1" xpath="/FinancialUpdate8609/FinancialUpdate8609_UnitDistribution/FinancialUpdate8609_UnitDistribution_Building14/Greater_Than_60_AMI_BR_3" xmlDataType="string"/>
    </xmlCellPr>
  </singleXmlCell>
  <singleXmlCell id="3990" xr6:uid="{79CE4491-38FE-4BAD-BC0C-D14B14DA9B65}" r="AB215" connectionId="1">
    <xmlCellPr id="1" xr6:uid="{00000000-0010-0000-FD1E-000001000000}" uniqueName="Greater_Than_60_AMI_BR_4">
      <xmlPr mapId="1" xpath="/FinancialUpdate8609/FinancialUpdate8609_UnitDistribution/FinancialUpdate8609_UnitDistribution_Building14/Greater_Than_60_AMI_BR_4" xmlDataType="string"/>
    </xmlCellPr>
  </singleXmlCell>
  <singleXmlCell id="3991" xr6:uid="{E604D804-AF57-438C-A5F6-94813379C18E}" r="AH216" connectionId="1">
    <xmlCellPr id="1" xr6:uid="{00000000-0010-0000-FF1E-000001000000}" uniqueName="ApplicationNumber">
      <xmlPr mapId="1" xpath="/FinancialUpdate8609/FinancialUpdate8609_UnitDistribution/FinancialUpdate8609_UnitDistribution_Building15/ApplicationNumber" xmlDataType="string"/>
    </xmlCellPr>
  </singleXmlCell>
  <singleXmlCell id="3992" xr6:uid="{7B75DC1D-E6F1-43A1-BDDD-518597E1B45E}" r="AJ216" connectionId="1">
    <xmlCellPr id="1" xr6:uid="{00000000-0010-0000-011F-000001000000}" uniqueName="BIN">
      <xmlPr mapId="1" xpath="/FinancialUpdate8609/FinancialUpdate8609_UnitDistribution/FinancialUpdate8609_UnitDistribution_Building15/BIN" xmlDataType="string"/>
    </xmlCellPr>
  </singleXmlCell>
  <singleXmlCell id="3993" xr6:uid="{3B4B277C-A2E1-4E44-8FF0-A162D8CAA6E0}" r="AC216" connectionId="1">
    <xmlCellPr id="1" xr6:uid="{00000000-0010-0000-031F-000001000000}" uniqueName="Super_Unit">
      <xmlPr mapId="1" xpath="/FinancialUpdate8609/FinancialUpdate8609_UnitDistribution/FinancialUpdate8609_UnitDistribution_Building15/Super_Unit" xmlDataType="string"/>
    </xmlCellPr>
  </singleXmlCell>
  <singleXmlCell id="3994" xr6:uid="{271033F4-2FDD-4B98-B098-88D37D15ADC7}" r="D216" connectionId="1">
    <xmlCellPr id="1" xr6:uid="{00000000-0010-0000-051F-000001000000}" uniqueName="AMI_30_or_Less_BR_0">
      <xmlPr mapId="1" xpath="/FinancialUpdate8609/FinancialUpdate8609_UnitDistribution/FinancialUpdate8609_UnitDistribution_Building15/AMI_30_or_Less_BR_0" xmlDataType="string"/>
    </xmlCellPr>
  </singleXmlCell>
  <singleXmlCell id="3995" xr6:uid="{54A90501-EB7F-40C9-BEBC-E2EF866D9FB0}" r="E216" connectionId="1">
    <xmlCellPr id="1" xr6:uid="{00000000-0010-0000-071F-000001000000}" uniqueName="AMI_30_or_Less_BR_1">
      <xmlPr mapId="1" xpath="/FinancialUpdate8609/FinancialUpdate8609_UnitDistribution/FinancialUpdate8609_UnitDistribution_Building15/AMI_30_or_Less_BR_1" xmlDataType="string"/>
    </xmlCellPr>
  </singleXmlCell>
  <singleXmlCell id="3996" xr6:uid="{498164B9-6619-4C37-B79E-D622F8F9F1ED}" r="F216" connectionId="1">
    <xmlCellPr id="1" xr6:uid="{00000000-0010-0000-091F-000001000000}" uniqueName="AMI_30_or_Less_BR_2">
      <xmlPr mapId="1" xpath="/FinancialUpdate8609/FinancialUpdate8609_UnitDistribution/FinancialUpdate8609_UnitDistribution_Building15/AMI_30_or_Less_BR_2" xmlDataType="string"/>
    </xmlCellPr>
  </singleXmlCell>
  <singleXmlCell id="3997" xr6:uid="{02A509E7-CC3E-4261-8EB0-4D98D32C2B14}" r="G216" connectionId="1">
    <xmlCellPr id="1" xr6:uid="{00000000-0010-0000-0B1F-000001000000}" uniqueName="AMI_30_or_Less_BR_3">
      <xmlPr mapId="1" xpath="/FinancialUpdate8609/FinancialUpdate8609_UnitDistribution/FinancialUpdate8609_UnitDistribution_Building15/AMI_30_or_Less_BR_3" xmlDataType="string"/>
    </xmlCellPr>
  </singleXmlCell>
  <singleXmlCell id="3998" xr6:uid="{9FA77A7C-F192-43E0-AD0A-B6360EFF4901}" r="H216" connectionId="1">
    <xmlCellPr id="1" xr6:uid="{00000000-0010-0000-0D1F-000001000000}" uniqueName="AMI_30_or_Less_BR_4">
      <xmlPr mapId="1" xpath="/FinancialUpdate8609/FinancialUpdate8609_UnitDistribution/FinancialUpdate8609_UnitDistribution_Building15/AMI_30_or_Less_BR_4" xmlDataType="string"/>
    </xmlCellPr>
  </singleXmlCell>
  <singleXmlCell id="3999" xr6:uid="{35361BA3-76D6-4828-AF55-46D155EEE686}" r="I216" connectionId="1">
    <xmlCellPr id="1" xr6:uid="{00000000-0010-0000-0F1F-000001000000}" uniqueName="AMI_31to40_BR_0">
      <xmlPr mapId="1" xpath="/FinancialUpdate8609/FinancialUpdate8609_UnitDistribution/FinancialUpdate8609_UnitDistribution_Building15/AMI_31to40_BR_0" xmlDataType="string"/>
    </xmlCellPr>
  </singleXmlCell>
  <singleXmlCell id="4000" xr6:uid="{83A9B924-4F36-48C4-AA9A-51678F61B776}" r="J216" connectionId="1">
    <xmlCellPr id="1" xr6:uid="{00000000-0010-0000-111F-000001000000}" uniqueName="AMI_31to40_BR_1">
      <xmlPr mapId="1" xpath="/FinancialUpdate8609/FinancialUpdate8609_UnitDistribution/FinancialUpdate8609_UnitDistribution_Building15/AMI_31to40_BR_1" xmlDataType="string"/>
    </xmlCellPr>
  </singleXmlCell>
  <singleXmlCell id="4001" xr6:uid="{8D9AC16D-A3BB-4113-BF35-408A66E2DA57}" r="K216" connectionId="1">
    <xmlCellPr id="1" xr6:uid="{00000000-0010-0000-131F-000001000000}" uniqueName="AMI_31to40_BR_2">
      <xmlPr mapId="1" xpath="/FinancialUpdate8609/FinancialUpdate8609_UnitDistribution/FinancialUpdate8609_UnitDistribution_Building15/AMI_31to40_BR_2" xmlDataType="string"/>
    </xmlCellPr>
  </singleXmlCell>
  <singleXmlCell id="4002" xr6:uid="{D1871C72-BFE8-4529-AD6D-D04BC4FDDAC8}" r="L216" connectionId="1">
    <xmlCellPr id="1" xr6:uid="{00000000-0010-0000-151F-000001000000}" uniqueName="AMI_31to40_BR_3">
      <xmlPr mapId="1" xpath="/FinancialUpdate8609/FinancialUpdate8609_UnitDistribution/FinancialUpdate8609_UnitDistribution_Building15/AMI_31to40_BR_3" xmlDataType="string"/>
    </xmlCellPr>
  </singleXmlCell>
  <singleXmlCell id="4003" xr6:uid="{C2053E02-3C96-4163-AF37-DC71ABB8504A}" r="M216" connectionId="1">
    <xmlCellPr id="1" xr6:uid="{00000000-0010-0000-171F-000001000000}" uniqueName="AMI_31to40_BR_4">
      <xmlPr mapId="1" xpath="/FinancialUpdate8609/FinancialUpdate8609_UnitDistribution/FinancialUpdate8609_UnitDistribution_Building15/AMI_31to40_BR_4" xmlDataType="string"/>
    </xmlCellPr>
  </singleXmlCell>
  <singleXmlCell id="4004" xr6:uid="{EA5E7D87-91DF-4029-8A73-B113A6592D33}" r="N216" connectionId="1">
    <xmlCellPr id="1" xr6:uid="{00000000-0010-0000-191F-000001000000}" uniqueName="AMI_41to50_BR_0">
      <xmlPr mapId="1" xpath="/FinancialUpdate8609/FinancialUpdate8609_UnitDistribution/FinancialUpdate8609_UnitDistribution_Building15/AMI_41to50_BR_0" xmlDataType="string"/>
    </xmlCellPr>
  </singleXmlCell>
  <singleXmlCell id="4005" xr6:uid="{665EA197-F406-48DA-942D-06D0DB8FB749}" r="O216" connectionId="1">
    <xmlCellPr id="1" xr6:uid="{00000000-0010-0000-1B1F-000001000000}" uniqueName="AMI_41to50_BR_1">
      <xmlPr mapId="1" xpath="/FinancialUpdate8609/FinancialUpdate8609_UnitDistribution/FinancialUpdate8609_UnitDistribution_Building15/AMI_41to50_BR_1" xmlDataType="string"/>
    </xmlCellPr>
  </singleXmlCell>
  <singleXmlCell id="4006" xr6:uid="{00A5A46D-4F9E-4904-8861-8C5D67497A1B}" r="P216" connectionId="1">
    <xmlCellPr id="1" xr6:uid="{00000000-0010-0000-1D1F-000001000000}" uniqueName="AMI_41to50_BR_2">
      <xmlPr mapId="1" xpath="/FinancialUpdate8609/FinancialUpdate8609_UnitDistribution/FinancialUpdate8609_UnitDistribution_Building15/AMI_41to50_BR_2" xmlDataType="string"/>
    </xmlCellPr>
  </singleXmlCell>
  <singleXmlCell id="4007" xr6:uid="{A21A3A84-9F0B-4384-A895-E4FD9A780F3F}" r="Q216" connectionId="1">
    <xmlCellPr id="1" xr6:uid="{00000000-0010-0000-1F1F-000001000000}" uniqueName="AMI_41to50_BR_3">
      <xmlPr mapId="1" xpath="/FinancialUpdate8609/FinancialUpdate8609_UnitDistribution/FinancialUpdate8609_UnitDistribution_Building15/AMI_41to50_BR_3" xmlDataType="string"/>
    </xmlCellPr>
  </singleXmlCell>
  <singleXmlCell id="4008" xr6:uid="{1D3D1D44-4C0D-4816-82E9-DEBA662AAA4D}" r="R216" connectionId="1">
    <xmlCellPr id="1" xr6:uid="{00000000-0010-0000-211F-000001000000}" uniqueName="AMI_41to50_BR_4">
      <xmlPr mapId="1" xpath="/FinancialUpdate8609/FinancialUpdate8609_UnitDistribution/FinancialUpdate8609_UnitDistribution_Building15/AMI_41to50_BR_4" xmlDataType="string"/>
    </xmlCellPr>
  </singleXmlCell>
  <singleXmlCell id="4009" xr6:uid="{D782F9DF-132B-43BA-821C-5A2F5FC925AF}" r="S216" connectionId="1">
    <xmlCellPr id="1" xr6:uid="{00000000-0010-0000-231F-000001000000}" uniqueName="AMI_51to60_BR_0">
      <xmlPr mapId="1" xpath="/FinancialUpdate8609/FinancialUpdate8609_UnitDistribution/FinancialUpdate8609_UnitDistribution_Building15/AMI_51to60_BR_0" xmlDataType="string"/>
    </xmlCellPr>
  </singleXmlCell>
  <singleXmlCell id="4010" xr6:uid="{D3CDCCA1-E40C-42B1-9545-4DCB0A83EB6C}" r="T216" connectionId="1">
    <xmlCellPr id="1" xr6:uid="{00000000-0010-0000-251F-000001000000}" uniqueName="AMI_51to60_BR_1">
      <xmlPr mapId="1" xpath="/FinancialUpdate8609/FinancialUpdate8609_UnitDistribution/FinancialUpdate8609_UnitDistribution_Building15/AMI_51to60_BR_1" xmlDataType="string"/>
    </xmlCellPr>
  </singleXmlCell>
  <singleXmlCell id="4011" xr6:uid="{6545B083-9720-430E-8D6F-F156CEA0D368}" r="U216" connectionId="1">
    <xmlCellPr id="1" xr6:uid="{00000000-0010-0000-271F-000001000000}" uniqueName="AMI_51to60_BR_2">
      <xmlPr mapId="1" xpath="/FinancialUpdate8609/FinancialUpdate8609_UnitDistribution/FinancialUpdate8609_UnitDistribution_Building15/AMI_51to60_BR_2" xmlDataType="string"/>
    </xmlCellPr>
  </singleXmlCell>
  <singleXmlCell id="4012" xr6:uid="{30154936-5B5B-499B-8501-B21775C7399B}" r="V216" connectionId="1">
    <xmlCellPr id="1" xr6:uid="{00000000-0010-0000-291F-000001000000}" uniqueName="AMI_51to60_BR_3">
      <xmlPr mapId="1" xpath="/FinancialUpdate8609/FinancialUpdate8609_UnitDistribution/FinancialUpdate8609_UnitDistribution_Building15/AMI_51to60_BR_3" xmlDataType="string"/>
    </xmlCellPr>
  </singleXmlCell>
  <singleXmlCell id="4013" xr6:uid="{77F3D7DC-1DD5-440A-BF3F-12973C262B3D}" r="W216" connectionId="1">
    <xmlCellPr id="1" xr6:uid="{00000000-0010-0000-2B1F-000001000000}" uniqueName="AMI_51to60_BR_4">
      <xmlPr mapId="1" xpath="/FinancialUpdate8609/FinancialUpdate8609_UnitDistribution/FinancialUpdate8609_UnitDistribution_Building15/AMI_51to60_BR_4" xmlDataType="string"/>
    </xmlCellPr>
  </singleXmlCell>
  <singleXmlCell id="4014" xr6:uid="{39B5FE9C-8FC9-48E6-926B-2915F571863D}" r="X216" connectionId="1">
    <xmlCellPr id="1" xr6:uid="{00000000-0010-0000-2D1F-000001000000}" uniqueName="Greater_Than_60_AMI_BR_0">
      <xmlPr mapId="1" xpath="/FinancialUpdate8609/FinancialUpdate8609_UnitDistribution/FinancialUpdate8609_UnitDistribution_Building15/Greater_Than_60_AMI_BR_0" xmlDataType="string"/>
    </xmlCellPr>
  </singleXmlCell>
  <singleXmlCell id="4015" xr6:uid="{FD2DE9CF-0041-4CA0-8B09-087BD63B96FD}" r="Y216" connectionId="1">
    <xmlCellPr id="1" xr6:uid="{00000000-0010-0000-2F1F-000001000000}" uniqueName="Greater_Than_60_AMI_BR_1">
      <xmlPr mapId="1" xpath="/FinancialUpdate8609/FinancialUpdate8609_UnitDistribution/FinancialUpdate8609_UnitDistribution_Building15/Greater_Than_60_AMI_BR_1" xmlDataType="string"/>
    </xmlCellPr>
  </singleXmlCell>
  <singleXmlCell id="4016" xr6:uid="{33DAB5FB-73A6-4F67-BE9F-686AEBDDC631}" r="Z216" connectionId="1">
    <xmlCellPr id="1" xr6:uid="{00000000-0010-0000-311F-000001000000}" uniqueName="Greater_Than_60_AMI_BR_2">
      <xmlPr mapId="1" xpath="/FinancialUpdate8609/FinancialUpdate8609_UnitDistribution/FinancialUpdate8609_UnitDistribution_Building15/Greater_Than_60_AMI_BR_2" xmlDataType="string"/>
    </xmlCellPr>
  </singleXmlCell>
  <singleXmlCell id="4017" xr6:uid="{D9C3670A-5AF3-4619-B340-DBFBE52832FD}" r="AA216" connectionId="1">
    <xmlCellPr id="1" xr6:uid="{00000000-0010-0000-331F-000001000000}" uniqueName="Greater_Than_60_AMI_BR_3">
      <xmlPr mapId="1" xpath="/FinancialUpdate8609/FinancialUpdate8609_UnitDistribution/FinancialUpdate8609_UnitDistribution_Building15/Greater_Than_60_AMI_BR_3" xmlDataType="string"/>
    </xmlCellPr>
  </singleXmlCell>
  <singleXmlCell id="4018" xr6:uid="{91D1CC97-DC2B-42EB-978E-EF94E4523D47}" r="AB216" connectionId="1">
    <xmlCellPr id="1" xr6:uid="{00000000-0010-0000-351F-000001000000}" uniqueName="Greater_Than_60_AMI_BR_4">
      <xmlPr mapId="1" xpath="/FinancialUpdate8609/FinancialUpdate8609_UnitDistribution/FinancialUpdate8609_UnitDistribution_Building15/Greater_Than_60_AMI_BR_4" xmlDataType="string"/>
    </xmlCellPr>
  </singleXmlCell>
  <singleXmlCell id="4019" xr6:uid="{72696F21-0413-4900-AD15-346D75A15D3E}" r="AH217" connectionId="1">
    <xmlCellPr id="1" xr6:uid="{00000000-0010-0000-371F-000001000000}" uniqueName="ApplicationNumber">
      <xmlPr mapId="1" xpath="/FinancialUpdate8609/FinancialUpdate8609_UnitDistribution/FinancialUpdate8609_UnitDistribution_Building16/ApplicationNumber" xmlDataType="string"/>
    </xmlCellPr>
  </singleXmlCell>
  <singleXmlCell id="4020" xr6:uid="{CAFFAA89-1A94-45A9-BAE9-F856527FA603}" r="AJ217" connectionId="1">
    <xmlCellPr id="1" xr6:uid="{00000000-0010-0000-391F-000001000000}" uniqueName="BIN">
      <xmlPr mapId="1" xpath="/FinancialUpdate8609/FinancialUpdate8609_UnitDistribution/FinancialUpdate8609_UnitDistribution_Building16/BIN" xmlDataType="string"/>
    </xmlCellPr>
  </singleXmlCell>
  <singleXmlCell id="4021" xr6:uid="{AFD37FA3-D1AD-4985-99DE-C8598841F4C8}" r="AC217" connectionId="1">
    <xmlCellPr id="1" xr6:uid="{00000000-0010-0000-3B1F-000001000000}" uniqueName="Super_Unit">
      <xmlPr mapId="1" xpath="/FinancialUpdate8609/FinancialUpdate8609_UnitDistribution/FinancialUpdate8609_UnitDistribution_Building16/Super_Unit" xmlDataType="string"/>
    </xmlCellPr>
  </singleXmlCell>
  <singleXmlCell id="4022" xr6:uid="{26170AE4-2267-4C3A-8DB0-21A90BC9A75A}" r="D217" connectionId="1">
    <xmlCellPr id="1" xr6:uid="{00000000-0010-0000-3D1F-000001000000}" uniqueName="AMI_30_or_Less_BR_0">
      <xmlPr mapId="1" xpath="/FinancialUpdate8609/FinancialUpdate8609_UnitDistribution/FinancialUpdate8609_UnitDistribution_Building16/AMI_30_or_Less_BR_0" xmlDataType="string"/>
    </xmlCellPr>
  </singleXmlCell>
  <singleXmlCell id="4023" xr6:uid="{BF5AC21C-4F84-487D-AA2C-CCC1ABF7A3E1}" r="E217" connectionId="1">
    <xmlCellPr id="1" xr6:uid="{00000000-0010-0000-3F1F-000001000000}" uniqueName="AMI_30_or_Less_BR_1">
      <xmlPr mapId="1" xpath="/FinancialUpdate8609/FinancialUpdate8609_UnitDistribution/FinancialUpdate8609_UnitDistribution_Building16/AMI_30_or_Less_BR_1" xmlDataType="string"/>
    </xmlCellPr>
  </singleXmlCell>
  <singleXmlCell id="4024" xr6:uid="{AF750BA7-35F8-4C4A-ABA8-3E7B39923F58}" r="F217" connectionId="1">
    <xmlCellPr id="1" xr6:uid="{00000000-0010-0000-411F-000001000000}" uniqueName="AMI_30_or_Less_BR_2">
      <xmlPr mapId="1" xpath="/FinancialUpdate8609/FinancialUpdate8609_UnitDistribution/FinancialUpdate8609_UnitDistribution_Building16/AMI_30_or_Less_BR_2" xmlDataType="string"/>
    </xmlCellPr>
  </singleXmlCell>
  <singleXmlCell id="4025" xr6:uid="{144CC322-F12E-4221-B6EE-5320259E829E}" r="G217" connectionId="1">
    <xmlCellPr id="1" xr6:uid="{00000000-0010-0000-431F-000001000000}" uniqueName="AMI_30_or_Less_BR_3">
      <xmlPr mapId="1" xpath="/FinancialUpdate8609/FinancialUpdate8609_UnitDistribution/FinancialUpdate8609_UnitDistribution_Building16/AMI_30_or_Less_BR_3" xmlDataType="string"/>
    </xmlCellPr>
  </singleXmlCell>
  <singleXmlCell id="4026" xr6:uid="{DDBF2679-63BD-4DBE-87B8-6E3930D583FB}" r="H217" connectionId="1">
    <xmlCellPr id="1" xr6:uid="{00000000-0010-0000-451F-000001000000}" uniqueName="AMI_30_or_Less_BR_4">
      <xmlPr mapId="1" xpath="/FinancialUpdate8609/FinancialUpdate8609_UnitDistribution/FinancialUpdate8609_UnitDistribution_Building16/AMI_30_or_Less_BR_4" xmlDataType="string"/>
    </xmlCellPr>
  </singleXmlCell>
  <singleXmlCell id="4027" xr6:uid="{F85BA09C-24CB-4937-83F2-5441647B7676}" r="I217" connectionId="1">
    <xmlCellPr id="1" xr6:uid="{00000000-0010-0000-471F-000001000000}" uniqueName="AMI_31to40_BR_0">
      <xmlPr mapId="1" xpath="/FinancialUpdate8609/FinancialUpdate8609_UnitDistribution/FinancialUpdate8609_UnitDistribution_Building16/AMI_31to40_BR_0" xmlDataType="string"/>
    </xmlCellPr>
  </singleXmlCell>
  <singleXmlCell id="4028" xr6:uid="{295CED3D-0080-4C2E-A19C-6A4647F7653A}" r="J217" connectionId="1">
    <xmlCellPr id="1" xr6:uid="{00000000-0010-0000-491F-000001000000}" uniqueName="AMI_31to40_BR_1">
      <xmlPr mapId="1" xpath="/FinancialUpdate8609/FinancialUpdate8609_UnitDistribution/FinancialUpdate8609_UnitDistribution_Building16/AMI_31to40_BR_1" xmlDataType="string"/>
    </xmlCellPr>
  </singleXmlCell>
  <singleXmlCell id="4029" xr6:uid="{C7AB111F-D7F3-44F9-8340-9CAF803BBB57}" r="K217" connectionId="1">
    <xmlCellPr id="1" xr6:uid="{00000000-0010-0000-4B1F-000001000000}" uniqueName="AMI_31to40_BR_2">
      <xmlPr mapId="1" xpath="/FinancialUpdate8609/FinancialUpdate8609_UnitDistribution/FinancialUpdate8609_UnitDistribution_Building16/AMI_31to40_BR_2" xmlDataType="string"/>
    </xmlCellPr>
  </singleXmlCell>
  <singleXmlCell id="4030" xr6:uid="{A0F9E8A4-06E2-4979-858D-66EE6A20BDF4}" r="L217" connectionId="1">
    <xmlCellPr id="1" xr6:uid="{00000000-0010-0000-4D1F-000001000000}" uniqueName="AMI_31to40_BR_3">
      <xmlPr mapId="1" xpath="/FinancialUpdate8609/FinancialUpdate8609_UnitDistribution/FinancialUpdate8609_UnitDistribution_Building16/AMI_31to40_BR_3" xmlDataType="string"/>
    </xmlCellPr>
  </singleXmlCell>
  <singleXmlCell id="4031" xr6:uid="{AB48A61D-1CE7-438B-80D5-28A0D52FDACF}" r="M217" connectionId="1">
    <xmlCellPr id="1" xr6:uid="{00000000-0010-0000-4F1F-000001000000}" uniqueName="AMI_31to40_BR_4">
      <xmlPr mapId="1" xpath="/FinancialUpdate8609/FinancialUpdate8609_UnitDistribution/FinancialUpdate8609_UnitDistribution_Building16/AMI_31to40_BR_4" xmlDataType="string"/>
    </xmlCellPr>
  </singleXmlCell>
  <singleXmlCell id="4032" xr6:uid="{007C6249-81C2-4FB5-A9A6-CDF7ACDC8988}" r="N217" connectionId="1">
    <xmlCellPr id="1" xr6:uid="{00000000-0010-0000-511F-000001000000}" uniqueName="AMI_41to50_BR_0">
      <xmlPr mapId="1" xpath="/FinancialUpdate8609/FinancialUpdate8609_UnitDistribution/FinancialUpdate8609_UnitDistribution_Building16/AMI_41to50_BR_0" xmlDataType="string"/>
    </xmlCellPr>
  </singleXmlCell>
  <singleXmlCell id="4033" xr6:uid="{B2306742-9640-46EE-B290-CD361E5EB9C6}" r="O217" connectionId="1">
    <xmlCellPr id="1" xr6:uid="{00000000-0010-0000-531F-000001000000}" uniqueName="AMI_41to50_BR_1">
      <xmlPr mapId="1" xpath="/FinancialUpdate8609/FinancialUpdate8609_UnitDistribution/FinancialUpdate8609_UnitDistribution_Building16/AMI_41to50_BR_1" xmlDataType="string"/>
    </xmlCellPr>
  </singleXmlCell>
  <singleXmlCell id="4034" xr6:uid="{96B3A617-53D1-4962-9B39-526D1FBE3CE7}" r="P217" connectionId="1">
    <xmlCellPr id="1" xr6:uid="{00000000-0010-0000-551F-000001000000}" uniqueName="AMI_41to50_BR_2">
      <xmlPr mapId="1" xpath="/FinancialUpdate8609/FinancialUpdate8609_UnitDistribution/FinancialUpdate8609_UnitDistribution_Building16/AMI_41to50_BR_2" xmlDataType="string"/>
    </xmlCellPr>
  </singleXmlCell>
  <singleXmlCell id="4035" xr6:uid="{964AA1D2-16DE-44FD-9E13-EC085534D829}" r="Q217" connectionId="1">
    <xmlCellPr id="1" xr6:uid="{00000000-0010-0000-571F-000001000000}" uniqueName="AMI_41to50_BR_3">
      <xmlPr mapId="1" xpath="/FinancialUpdate8609/FinancialUpdate8609_UnitDistribution/FinancialUpdate8609_UnitDistribution_Building16/AMI_41to50_BR_3" xmlDataType="string"/>
    </xmlCellPr>
  </singleXmlCell>
  <singleXmlCell id="4036" xr6:uid="{E37E1E95-0637-4C2C-A8F5-EA44CE6A593D}" r="R217" connectionId="1">
    <xmlCellPr id="1" xr6:uid="{00000000-0010-0000-591F-000001000000}" uniqueName="AMI_41to50_BR_4">
      <xmlPr mapId="1" xpath="/FinancialUpdate8609/FinancialUpdate8609_UnitDistribution/FinancialUpdate8609_UnitDistribution_Building16/AMI_41to50_BR_4" xmlDataType="string"/>
    </xmlCellPr>
  </singleXmlCell>
  <singleXmlCell id="4037" xr6:uid="{70C4DB9F-FB71-4313-A249-A69AD239D8F6}" r="S217" connectionId="1">
    <xmlCellPr id="1" xr6:uid="{00000000-0010-0000-5B1F-000001000000}" uniqueName="AMI_51to60_BR_0">
      <xmlPr mapId="1" xpath="/FinancialUpdate8609/FinancialUpdate8609_UnitDistribution/FinancialUpdate8609_UnitDistribution_Building16/AMI_51to60_BR_0" xmlDataType="string"/>
    </xmlCellPr>
  </singleXmlCell>
  <singleXmlCell id="4038" xr6:uid="{69C01580-08C7-4B0B-99F6-3C50C3353172}" r="T217" connectionId="1">
    <xmlCellPr id="1" xr6:uid="{00000000-0010-0000-5D1F-000001000000}" uniqueName="AMI_51to60_BR_1">
      <xmlPr mapId="1" xpath="/FinancialUpdate8609/FinancialUpdate8609_UnitDistribution/FinancialUpdate8609_UnitDistribution_Building16/AMI_51to60_BR_1" xmlDataType="string"/>
    </xmlCellPr>
  </singleXmlCell>
  <singleXmlCell id="4039" xr6:uid="{EB4C0D76-1ACA-407D-AB5D-C3717D163EC1}" r="U217" connectionId="1">
    <xmlCellPr id="1" xr6:uid="{00000000-0010-0000-5F1F-000001000000}" uniqueName="AMI_51to60_BR_2">
      <xmlPr mapId="1" xpath="/FinancialUpdate8609/FinancialUpdate8609_UnitDistribution/FinancialUpdate8609_UnitDistribution_Building16/AMI_51to60_BR_2" xmlDataType="string"/>
    </xmlCellPr>
  </singleXmlCell>
  <singleXmlCell id="4040" xr6:uid="{5DECAC77-520F-40C2-B8E9-750D1E15D106}" r="V217" connectionId="1">
    <xmlCellPr id="1" xr6:uid="{00000000-0010-0000-611F-000001000000}" uniqueName="AMI_51to60_BR_3">
      <xmlPr mapId="1" xpath="/FinancialUpdate8609/FinancialUpdate8609_UnitDistribution/FinancialUpdate8609_UnitDistribution_Building16/AMI_51to60_BR_3" xmlDataType="string"/>
    </xmlCellPr>
  </singleXmlCell>
  <singleXmlCell id="4041" xr6:uid="{99E56C14-D65F-46BB-8618-9BCE9FEFCC77}" r="W217" connectionId="1">
    <xmlCellPr id="1" xr6:uid="{00000000-0010-0000-631F-000001000000}" uniqueName="AMI_51to60_BR_4">
      <xmlPr mapId="1" xpath="/FinancialUpdate8609/FinancialUpdate8609_UnitDistribution/FinancialUpdate8609_UnitDistribution_Building16/AMI_51to60_BR_4" xmlDataType="string"/>
    </xmlCellPr>
  </singleXmlCell>
  <singleXmlCell id="4042" xr6:uid="{E4C8965C-DC8E-4403-9A9B-EB2C365A66EB}" r="X217" connectionId="1">
    <xmlCellPr id="1" xr6:uid="{00000000-0010-0000-651F-000001000000}" uniqueName="Greater_Than_60_AMI_BR_0">
      <xmlPr mapId="1" xpath="/FinancialUpdate8609/FinancialUpdate8609_UnitDistribution/FinancialUpdate8609_UnitDistribution_Building16/Greater_Than_60_AMI_BR_0" xmlDataType="string"/>
    </xmlCellPr>
  </singleXmlCell>
  <singleXmlCell id="4043" xr6:uid="{2E233D54-67D4-47B3-8CBE-BBA7F4073428}" r="Y217" connectionId="1">
    <xmlCellPr id="1" xr6:uid="{00000000-0010-0000-671F-000001000000}" uniqueName="Greater_Than_60_AMI_BR_1">
      <xmlPr mapId="1" xpath="/FinancialUpdate8609/FinancialUpdate8609_UnitDistribution/FinancialUpdate8609_UnitDistribution_Building16/Greater_Than_60_AMI_BR_1" xmlDataType="string"/>
    </xmlCellPr>
  </singleXmlCell>
  <singleXmlCell id="4044" xr6:uid="{5BB060C6-5041-4994-8B30-AD6D05DBE1EA}" r="Z217" connectionId="1">
    <xmlCellPr id="1" xr6:uid="{00000000-0010-0000-691F-000001000000}" uniqueName="Greater_Than_60_AMI_BR_2">
      <xmlPr mapId="1" xpath="/FinancialUpdate8609/FinancialUpdate8609_UnitDistribution/FinancialUpdate8609_UnitDistribution_Building16/Greater_Than_60_AMI_BR_2" xmlDataType="string"/>
    </xmlCellPr>
  </singleXmlCell>
  <singleXmlCell id="4045" xr6:uid="{155F9CBD-F12F-4FC6-97B1-D1361D5A467F}" r="AA217" connectionId="1">
    <xmlCellPr id="1" xr6:uid="{00000000-0010-0000-6B1F-000001000000}" uniqueName="Greater_Than_60_AMI_BR_3">
      <xmlPr mapId="1" xpath="/FinancialUpdate8609/FinancialUpdate8609_UnitDistribution/FinancialUpdate8609_UnitDistribution_Building16/Greater_Than_60_AMI_BR_3" xmlDataType="string"/>
    </xmlCellPr>
  </singleXmlCell>
  <singleXmlCell id="4046" xr6:uid="{BA180639-BCCB-4093-A0C9-A1B7410048C5}" r="AB217" connectionId="1">
    <xmlCellPr id="1" xr6:uid="{00000000-0010-0000-6D1F-000001000000}" uniqueName="Greater_Than_60_AMI_BR_4">
      <xmlPr mapId="1" xpath="/FinancialUpdate8609/FinancialUpdate8609_UnitDistribution/FinancialUpdate8609_UnitDistribution_Building16/Greater_Than_60_AMI_BR_4" xmlDataType="string"/>
    </xmlCellPr>
  </singleXmlCell>
  <singleXmlCell id="4047" xr6:uid="{F199D282-D455-467E-9022-21301EFAAA26}" r="AH218" connectionId="1">
    <xmlCellPr id="1" xr6:uid="{00000000-0010-0000-6F1F-000001000000}" uniqueName="ApplicationNumber">
      <xmlPr mapId="1" xpath="/FinancialUpdate8609/FinancialUpdate8609_UnitDistribution/FinancialUpdate8609_UnitDistribution_Building17/ApplicationNumber" xmlDataType="string"/>
    </xmlCellPr>
  </singleXmlCell>
  <singleXmlCell id="4048" xr6:uid="{955FBA93-513E-4701-B8C7-432AAFEF0B09}" r="AJ218" connectionId="1">
    <xmlCellPr id="1" xr6:uid="{00000000-0010-0000-711F-000001000000}" uniqueName="BIN">
      <xmlPr mapId="1" xpath="/FinancialUpdate8609/FinancialUpdate8609_UnitDistribution/FinancialUpdate8609_UnitDistribution_Building17/BIN" xmlDataType="string"/>
    </xmlCellPr>
  </singleXmlCell>
  <singleXmlCell id="4049" xr6:uid="{0717ECCB-B1FC-484A-A333-D02EB8D95230}" r="AC218" connectionId="1">
    <xmlCellPr id="1" xr6:uid="{00000000-0010-0000-731F-000001000000}" uniqueName="Super_Unit">
      <xmlPr mapId="1" xpath="/FinancialUpdate8609/FinancialUpdate8609_UnitDistribution/FinancialUpdate8609_UnitDistribution_Building17/Super_Unit" xmlDataType="string"/>
    </xmlCellPr>
  </singleXmlCell>
  <singleXmlCell id="4050" xr6:uid="{A5B8A8B3-9F89-4B63-B1CC-5E18BC4195C2}" r="D218" connectionId="1">
    <xmlCellPr id="1" xr6:uid="{00000000-0010-0000-751F-000001000000}" uniqueName="AMI_30_or_Less_BR_0">
      <xmlPr mapId="1" xpath="/FinancialUpdate8609/FinancialUpdate8609_UnitDistribution/FinancialUpdate8609_UnitDistribution_Building17/AMI_30_or_Less_BR_0" xmlDataType="string"/>
    </xmlCellPr>
  </singleXmlCell>
  <singleXmlCell id="4051" xr6:uid="{4E2C289F-6691-41C4-B8C7-2F3234F2989D}" r="E218" connectionId="1">
    <xmlCellPr id="1" xr6:uid="{00000000-0010-0000-771F-000001000000}" uniqueName="AMI_30_or_Less_BR_1">
      <xmlPr mapId="1" xpath="/FinancialUpdate8609/FinancialUpdate8609_UnitDistribution/FinancialUpdate8609_UnitDistribution_Building17/AMI_30_or_Less_BR_1" xmlDataType="string"/>
    </xmlCellPr>
  </singleXmlCell>
  <singleXmlCell id="4052" xr6:uid="{51FA249E-A568-4B33-B8F7-E22FD10F22C3}" r="F218" connectionId="1">
    <xmlCellPr id="1" xr6:uid="{00000000-0010-0000-791F-000001000000}" uniqueName="AMI_30_or_Less_BR_2">
      <xmlPr mapId="1" xpath="/FinancialUpdate8609/FinancialUpdate8609_UnitDistribution/FinancialUpdate8609_UnitDistribution_Building17/AMI_30_or_Less_BR_2" xmlDataType="string"/>
    </xmlCellPr>
  </singleXmlCell>
  <singleXmlCell id="4053" xr6:uid="{7448F798-E833-49FF-AA90-5E420DE6C0BB}" r="G218" connectionId="1">
    <xmlCellPr id="1" xr6:uid="{00000000-0010-0000-7B1F-000001000000}" uniqueName="AMI_30_or_Less_BR_3">
      <xmlPr mapId="1" xpath="/FinancialUpdate8609/FinancialUpdate8609_UnitDistribution/FinancialUpdate8609_UnitDistribution_Building17/AMI_30_or_Less_BR_3" xmlDataType="string"/>
    </xmlCellPr>
  </singleXmlCell>
  <singleXmlCell id="4054" xr6:uid="{FC7C28D7-849A-48EE-9A19-DBD3EE4CCAF9}" r="H218" connectionId="1">
    <xmlCellPr id="1" xr6:uid="{00000000-0010-0000-7D1F-000001000000}" uniqueName="AMI_30_or_Less_BR_4">
      <xmlPr mapId="1" xpath="/FinancialUpdate8609/FinancialUpdate8609_UnitDistribution/FinancialUpdate8609_UnitDistribution_Building17/AMI_30_or_Less_BR_4" xmlDataType="string"/>
    </xmlCellPr>
  </singleXmlCell>
  <singleXmlCell id="4055" xr6:uid="{939D87FC-2DCA-4D42-9901-96AEA64E348A}" r="I218" connectionId="1">
    <xmlCellPr id="1" xr6:uid="{00000000-0010-0000-7F1F-000001000000}" uniqueName="AMI_31to40_BR_0">
      <xmlPr mapId="1" xpath="/FinancialUpdate8609/FinancialUpdate8609_UnitDistribution/FinancialUpdate8609_UnitDistribution_Building17/AMI_31to40_BR_0" xmlDataType="string"/>
    </xmlCellPr>
  </singleXmlCell>
  <singleXmlCell id="4056" xr6:uid="{A85B571C-A48B-4B6F-A848-1CA8321C3D13}" r="J218" connectionId="1">
    <xmlCellPr id="1" xr6:uid="{00000000-0010-0000-811F-000001000000}" uniqueName="AMI_31to40_BR_1">
      <xmlPr mapId="1" xpath="/FinancialUpdate8609/FinancialUpdate8609_UnitDistribution/FinancialUpdate8609_UnitDistribution_Building17/AMI_31to40_BR_1" xmlDataType="string"/>
    </xmlCellPr>
  </singleXmlCell>
  <singleXmlCell id="4057" xr6:uid="{7C5890AB-3733-4C7B-BA90-82BD2C1C4C62}" r="K218" connectionId="1">
    <xmlCellPr id="1" xr6:uid="{00000000-0010-0000-831F-000001000000}" uniqueName="AMI_31to40_BR_2">
      <xmlPr mapId="1" xpath="/FinancialUpdate8609/FinancialUpdate8609_UnitDistribution/FinancialUpdate8609_UnitDistribution_Building17/AMI_31to40_BR_2" xmlDataType="string"/>
    </xmlCellPr>
  </singleXmlCell>
  <singleXmlCell id="4058" xr6:uid="{E84367F7-1E13-4C9A-970E-E4940F6649C3}" r="L218" connectionId="1">
    <xmlCellPr id="1" xr6:uid="{00000000-0010-0000-851F-000001000000}" uniqueName="AMI_31to40_BR_3">
      <xmlPr mapId="1" xpath="/FinancialUpdate8609/FinancialUpdate8609_UnitDistribution/FinancialUpdate8609_UnitDistribution_Building17/AMI_31to40_BR_3" xmlDataType="string"/>
    </xmlCellPr>
  </singleXmlCell>
  <singleXmlCell id="4059" xr6:uid="{3A435047-700A-4787-9A57-45D7BDAD176E}" r="M218" connectionId="1">
    <xmlCellPr id="1" xr6:uid="{00000000-0010-0000-871F-000001000000}" uniqueName="AMI_31to40_BR_4">
      <xmlPr mapId="1" xpath="/FinancialUpdate8609/FinancialUpdate8609_UnitDistribution/FinancialUpdate8609_UnitDistribution_Building17/AMI_31to40_BR_4" xmlDataType="string"/>
    </xmlCellPr>
  </singleXmlCell>
  <singleXmlCell id="4060" xr6:uid="{11A1D41E-9FC1-4A20-B36D-88B2B1EB302E}" r="N218" connectionId="1">
    <xmlCellPr id="1" xr6:uid="{00000000-0010-0000-891F-000001000000}" uniqueName="AMI_41to50_BR_0">
      <xmlPr mapId="1" xpath="/FinancialUpdate8609/FinancialUpdate8609_UnitDistribution/FinancialUpdate8609_UnitDistribution_Building17/AMI_41to50_BR_0" xmlDataType="string"/>
    </xmlCellPr>
  </singleXmlCell>
  <singleXmlCell id="4061" xr6:uid="{02235D00-F1E5-4406-8C96-B4232BAB2AFA}" r="O218" connectionId="1">
    <xmlCellPr id="1" xr6:uid="{00000000-0010-0000-8B1F-000001000000}" uniqueName="AMI_41to50_BR_1">
      <xmlPr mapId="1" xpath="/FinancialUpdate8609/FinancialUpdate8609_UnitDistribution/FinancialUpdate8609_UnitDistribution_Building17/AMI_41to50_BR_1" xmlDataType="string"/>
    </xmlCellPr>
  </singleXmlCell>
  <singleXmlCell id="4062" xr6:uid="{E54D269D-3D7F-47FF-AA9F-F1E1D9743A01}" r="P218" connectionId="1">
    <xmlCellPr id="1" xr6:uid="{00000000-0010-0000-8D1F-000001000000}" uniqueName="AMI_41to50_BR_2">
      <xmlPr mapId="1" xpath="/FinancialUpdate8609/FinancialUpdate8609_UnitDistribution/FinancialUpdate8609_UnitDistribution_Building17/AMI_41to50_BR_2" xmlDataType="string"/>
    </xmlCellPr>
  </singleXmlCell>
  <singleXmlCell id="4063" xr6:uid="{3A5C241D-7EEC-44AF-B227-09E466D03D56}" r="Q218" connectionId="1">
    <xmlCellPr id="1" xr6:uid="{00000000-0010-0000-8F1F-000001000000}" uniqueName="AMI_41to50_BR_3">
      <xmlPr mapId="1" xpath="/FinancialUpdate8609/FinancialUpdate8609_UnitDistribution/FinancialUpdate8609_UnitDistribution_Building17/AMI_41to50_BR_3" xmlDataType="string"/>
    </xmlCellPr>
  </singleXmlCell>
  <singleXmlCell id="4064" xr6:uid="{D5737FA4-266B-45C4-ABA7-2B0E062F53D5}" r="R218" connectionId="1">
    <xmlCellPr id="1" xr6:uid="{00000000-0010-0000-911F-000001000000}" uniqueName="AMI_41to50_BR_4">
      <xmlPr mapId="1" xpath="/FinancialUpdate8609/FinancialUpdate8609_UnitDistribution/FinancialUpdate8609_UnitDistribution_Building17/AMI_41to50_BR_4" xmlDataType="string"/>
    </xmlCellPr>
  </singleXmlCell>
  <singleXmlCell id="4065" xr6:uid="{07EA41FE-53A5-47BB-B717-6F76816579C5}" r="S218" connectionId="1">
    <xmlCellPr id="1" xr6:uid="{00000000-0010-0000-931F-000001000000}" uniqueName="AMI_51to60_BR_0">
      <xmlPr mapId="1" xpath="/FinancialUpdate8609/FinancialUpdate8609_UnitDistribution/FinancialUpdate8609_UnitDistribution_Building17/AMI_51to60_BR_0" xmlDataType="string"/>
    </xmlCellPr>
  </singleXmlCell>
  <singleXmlCell id="4066" xr6:uid="{D004F435-B4C2-4F3A-A8E2-979D20C9FC15}" r="T218" connectionId="1">
    <xmlCellPr id="1" xr6:uid="{00000000-0010-0000-951F-000001000000}" uniqueName="AMI_51to60_BR_1">
      <xmlPr mapId="1" xpath="/FinancialUpdate8609/FinancialUpdate8609_UnitDistribution/FinancialUpdate8609_UnitDistribution_Building17/AMI_51to60_BR_1" xmlDataType="string"/>
    </xmlCellPr>
  </singleXmlCell>
  <singleXmlCell id="4067" xr6:uid="{89173539-F747-47C3-AF2D-16F90DBBF3E0}" r="U218" connectionId="1">
    <xmlCellPr id="1" xr6:uid="{00000000-0010-0000-971F-000001000000}" uniqueName="AMI_51to60_BR_2">
      <xmlPr mapId="1" xpath="/FinancialUpdate8609/FinancialUpdate8609_UnitDistribution/FinancialUpdate8609_UnitDistribution_Building17/AMI_51to60_BR_2" xmlDataType="string"/>
    </xmlCellPr>
  </singleXmlCell>
  <singleXmlCell id="4068" xr6:uid="{97F706D2-E880-4A6B-BFDA-D31A32E4B743}" r="V218" connectionId="1">
    <xmlCellPr id="1" xr6:uid="{00000000-0010-0000-991F-000001000000}" uniqueName="AMI_51to60_BR_3">
      <xmlPr mapId="1" xpath="/FinancialUpdate8609/FinancialUpdate8609_UnitDistribution/FinancialUpdate8609_UnitDistribution_Building17/AMI_51to60_BR_3" xmlDataType="string"/>
    </xmlCellPr>
  </singleXmlCell>
  <singleXmlCell id="4069" xr6:uid="{6C01667B-1EE7-4268-BC9B-29EF39D113CE}" r="W218" connectionId="1">
    <xmlCellPr id="1" xr6:uid="{00000000-0010-0000-9B1F-000001000000}" uniqueName="AMI_51to60_BR_4">
      <xmlPr mapId="1" xpath="/FinancialUpdate8609/FinancialUpdate8609_UnitDistribution/FinancialUpdate8609_UnitDistribution_Building17/AMI_51to60_BR_4" xmlDataType="string"/>
    </xmlCellPr>
  </singleXmlCell>
  <singleXmlCell id="4070" xr6:uid="{3AA8DDEA-AD45-4F34-AAD0-74947AF87C4D}" r="X218" connectionId="1">
    <xmlCellPr id="1" xr6:uid="{00000000-0010-0000-9D1F-000001000000}" uniqueName="Greater_Than_60_AMI_BR_0">
      <xmlPr mapId="1" xpath="/FinancialUpdate8609/FinancialUpdate8609_UnitDistribution/FinancialUpdate8609_UnitDistribution_Building17/Greater_Than_60_AMI_BR_0" xmlDataType="string"/>
    </xmlCellPr>
  </singleXmlCell>
  <singleXmlCell id="4071" xr6:uid="{5CCCB246-E3F3-4214-8DD2-C8ACA7101FF5}" r="Y218" connectionId="1">
    <xmlCellPr id="1" xr6:uid="{00000000-0010-0000-9F1F-000001000000}" uniqueName="Greater_Than_60_AMI_BR_1">
      <xmlPr mapId="1" xpath="/FinancialUpdate8609/FinancialUpdate8609_UnitDistribution/FinancialUpdate8609_UnitDistribution_Building17/Greater_Than_60_AMI_BR_1" xmlDataType="string"/>
    </xmlCellPr>
  </singleXmlCell>
  <singleXmlCell id="4072" xr6:uid="{C300C19C-2C84-4701-A29E-F43E5E7ADD4D}" r="Z218" connectionId="1">
    <xmlCellPr id="1" xr6:uid="{00000000-0010-0000-A11F-000001000000}" uniqueName="Greater_Than_60_AMI_BR_2">
      <xmlPr mapId="1" xpath="/FinancialUpdate8609/FinancialUpdate8609_UnitDistribution/FinancialUpdate8609_UnitDistribution_Building17/Greater_Than_60_AMI_BR_2" xmlDataType="string"/>
    </xmlCellPr>
  </singleXmlCell>
  <singleXmlCell id="4073" xr6:uid="{BBCB96D2-02F1-411E-9303-CF4DC8AC09FB}" r="AA218" connectionId="1">
    <xmlCellPr id="1" xr6:uid="{00000000-0010-0000-A31F-000001000000}" uniqueName="Greater_Than_60_AMI_BR_3">
      <xmlPr mapId="1" xpath="/FinancialUpdate8609/FinancialUpdate8609_UnitDistribution/FinancialUpdate8609_UnitDistribution_Building17/Greater_Than_60_AMI_BR_3" xmlDataType="string"/>
    </xmlCellPr>
  </singleXmlCell>
  <singleXmlCell id="4074" xr6:uid="{249C7BCD-EB67-478D-A84D-2A9EBF6FD5CB}" r="AB218" connectionId="1">
    <xmlCellPr id="1" xr6:uid="{00000000-0010-0000-A51F-000001000000}" uniqueName="Greater_Than_60_AMI_BR_4">
      <xmlPr mapId="1" xpath="/FinancialUpdate8609/FinancialUpdate8609_UnitDistribution/FinancialUpdate8609_UnitDistribution_Building17/Greater_Than_60_AMI_BR_4" xmlDataType="string"/>
    </xmlCellPr>
  </singleXmlCell>
  <singleXmlCell id="4075" xr6:uid="{023E114C-1932-4E70-9C19-A8404B40A7BF}" r="AF125" connectionId="1">
    <xmlCellPr id="1" xr6:uid="{00000000-0010-0000-A71F-000001000000}" uniqueName="ApplicationNumber">
      <xmlPr mapId="1" xpath="/FinancialUpdate8609/FinancialUpdate8609_Unit_SQ_FT/FinancialUpdate8609_Unit_SQ_FT_Building13/ApplicationNumber" xmlDataType="string"/>
    </xmlCellPr>
  </singleXmlCell>
  <singleXmlCell id="4076" xr6:uid="{2E9B951A-A56B-457F-93A8-605F77E809BF}" r="AF126" connectionId="1">
    <xmlCellPr id="1" xr6:uid="{00000000-0010-0000-A91F-000001000000}" uniqueName="BIN">
      <xmlPr mapId="1" xpath="/FinancialUpdate8609/FinancialUpdate8609_Unit_SQ_FT/FinancialUpdate8609_Unit_SQ_FT_Building13/BIN" xmlDataType="string"/>
    </xmlCellPr>
  </singleXmlCell>
  <singleXmlCell id="4077" xr6:uid="{617F0702-633A-4765-BBEA-0D090211F079}" r="AF127" connectionId="1">
    <xmlCellPr id="1" xr6:uid="{00000000-0010-0000-AB1F-000001000000}" uniqueName="Credit_Eligible_Sq_Ft">
      <xmlPr mapId="1" xpath="/FinancialUpdate8609/FinancialUpdate8609_Unit_SQ_FT/FinancialUpdate8609_Unit_SQ_FT_Building13/Credit_Eligible_Sq_Ft" xmlDataType="string"/>
    </xmlCellPr>
  </singleXmlCell>
  <singleXmlCell id="4078" xr6:uid="{F32746B4-F88D-4F61-ABA7-EAA5BCEB31D3}" r="AF128" connectionId="1">
    <xmlCellPr id="1" xr6:uid="{00000000-0010-0000-AD1F-000001000000}" uniqueName="Other_Resid_Rental_Sq_Ft">
      <xmlPr mapId="1" xpath="/FinancialUpdate8609/FinancialUpdate8609_Unit_SQ_FT/FinancialUpdate8609_Unit_SQ_FT_Building13/Other_Resid_Rental_Sq_Ft" xmlDataType="string"/>
    </xmlCellPr>
  </singleXmlCell>
  <singleXmlCell id="4079" xr6:uid="{1210D779-4CEC-4E06-91AF-8A23840263F9}" r="AF129" connectionId="1">
    <xmlCellPr id="1" xr6:uid="{00000000-0010-0000-AF1F-000001000000}" uniqueName="Total_Resid_Rental_Sq_Ft">
      <xmlPr mapId="1" xpath="/FinancialUpdate8609/FinancialUpdate8609_Unit_SQ_FT/FinancialUpdate8609_Unit_SQ_FT_Building13/Total_Resid_Rental_Sq_Ft" xmlDataType="string"/>
    </xmlCellPr>
  </singleXmlCell>
  <singleXmlCell id="4080" xr6:uid="{639B089B-AA56-4D53-B0C3-943FF3DB9C38}" r="AF130" connectionId="1">
    <xmlCellPr id="1" xr6:uid="{00000000-0010-0000-B11F-000001000000}" uniqueName="Non_Rent_paying_Super_Sq_Ft">
      <xmlPr mapId="1" xpath="/FinancialUpdate8609/FinancialUpdate8609_Unit_SQ_FT/FinancialUpdate8609_Unit_SQ_FT_Building13/Non_Rent_paying_Super_Sq_Ft" xmlDataType="string"/>
    </xmlCellPr>
  </singleXmlCell>
  <singleXmlCell id="4081" xr6:uid="{00926C13-2022-468B-BB70-0C9152E483C9}" r="AF131" connectionId="1">
    <xmlCellPr id="1" xr6:uid="{00000000-0010-0000-B31F-000001000000}" uniqueName="Total_Residential_Sq_Ft">
      <xmlPr mapId="1" xpath="/FinancialUpdate8609/FinancialUpdate8609_Unit_SQ_FT/FinancialUpdate8609_Unit_SQ_FT_Building13/Total_Residential_Sq_Ft" xmlDataType="string"/>
    </xmlCellPr>
  </singleXmlCell>
  <singleXmlCell id="4082" xr6:uid="{EB9BC4DA-5768-4BB2-AEFC-FB36F03078BC}" r="AF132" connectionId="1">
    <xmlCellPr id="1" xr6:uid="{00000000-0010-0000-B51F-000001000000}" uniqueName="Commercial_Sq_Ft">
      <xmlPr mapId="1" xpath="/FinancialUpdate8609/FinancialUpdate8609_Unit_SQ_FT/FinancialUpdate8609_Unit_SQ_FT_Building13/Commercial_Sq_Ft" xmlDataType="string"/>
    </xmlCellPr>
  </singleXmlCell>
  <singleXmlCell id="4083" xr6:uid="{BB0E87E6-862C-4008-81F2-1BBB4372D68C}" r="AH125" connectionId="1">
    <xmlCellPr id="1" xr6:uid="{00000000-0010-0000-B71F-000001000000}" uniqueName="ApplicationNumber">
      <xmlPr mapId="1" xpath="/FinancialUpdate8609/FinancialUpdate8609_Unit_SQ_FT/FinancialUpdate8609_Unit_SQ_FT_Building14/ApplicationNumber" xmlDataType="string"/>
    </xmlCellPr>
  </singleXmlCell>
  <singleXmlCell id="4084" xr6:uid="{993FBC6B-EFA2-4F26-BA75-4691169CE376}" r="AH126" connectionId="1">
    <xmlCellPr id="1" xr6:uid="{00000000-0010-0000-B91F-000001000000}" uniqueName="BIN">
      <xmlPr mapId="1" xpath="/FinancialUpdate8609/FinancialUpdate8609_Unit_SQ_FT/FinancialUpdate8609_Unit_SQ_FT_Building14/BIN" xmlDataType="string"/>
    </xmlCellPr>
  </singleXmlCell>
  <singleXmlCell id="4085" xr6:uid="{E26A48A9-6C39-4360-92ED-A4A775902616}" r="AH127" connectionId="1">
    <xmlCellPr id="1" xr6:uid="{00000000-0010-0000-BB1F-000001000000}" uniqueName="Credit_Eligible_Sq_Ft">
      <xmlPr mapId="1" xpath="/FinancialUpdate8609/FinancialUpdate8609_Unit_SQ_FT/FinancialUpdate8609_Unit_SQ_FT_Building14/Credit_Eligible_Sq_Ft" xmlDataType="string"/>
    </xmlCellPr>
  </singleXmlCell>
  <singleXmlCell id="4086" xr6:uid="{6B04F905-1B39-4D0C-8FFF-2052DA9B2A16}" r="AH128" connectionId="1">
    <xmlCellPr id="1" xr6:uid="{00000000-0010-0000-BD1F-000001000000}" uniqueName="Other_Resid_Rental_Sq_Ft">
      <xmlPr mapId="1" xpath="/FinancialUpdate8609/FinancialUpdate8609_Unit_SQ_FT/FinancialUpdate8609_Unit_SQ_FT_Building14/Other_Resid_Rental_Sq_Ft" xmlDataType="string"/>
    </xmlCellPr>
  </singleXmlCell>
  <singleXmlCell id="4087" xr6:uid="{EC1367F1-BF3B-4215-9D2A-CF41A8F086EF}" r="AH129" connectionId="1">
    <xmlCellPr id="1" xr6:uid="{00000000-0010-0000-BF1F-000001000000}" uniqueName="Total_Resid_Rental_Sq_Ft">
      <xmlPr mapId="1" xpath="/FinancialUpdate8609/FinancialUpdate8609_Unit_SQ_FT/FinancialUpdate8609_Unit_SQ_FT_Building14/Total_Resid_Rental_Sq_Ft" xmlDataType="string"/>
    </xmlCellPr>
  </singleXmlCell>
  <singleXmlCell id="4088" xr6:uid="{4B5BD4D7-5E78-432F-A018-95C6A8E61115}" r="AH130" connectionId="1">
    <xmlCellPr id="1" xr6:uid="{00000000-0010-0000-C11F-000001000000}" uniqueName="Non_Rent_paying_Super_Sq_Ft">
      <xmlPr mapId="1" xpath="/FinancialUpdate8609/FinancialUpdate8609_Unit_SQ_FT/FinancialUpdate8609_Unit_SQ_FT_Building14/Non_Rent_paying_Super_Sq_Ft" xmlDataType="string"/>
    </xmlCellPr>
  </singleXmlCell>
  <singleXmlCell id="4089" xr6:uid="{80C72DDE-F917-451A-9452-BB6546AC42A6}" r="AH131" connectionId="1">
    <xmlCellPr id="1" xr6:uid="{00000000-0010-0000-C31F-000001000000}" uniqueName="Total_Residential_Sq_Ft">
      <xmlPr mapId="1" xpath="/FinancialUpdate8609/FinancialUpdate8609_Unit_SQ_FT/FinancialUpdate8609_Unit_SQ_FT_Building14/Total_Residential_Sq_Ft" xmlDataType="string"/>
    </xmlCellPr>
  </singleXmlCell>
  <singleXmlCell id="4090" xr6:uid="{1CAC37F9-F1A9-46EC-B68B-22FC84139620}" r="AH132" connectionId="1">
    <xmlCellPr id="1" xr6:uid="{00000000-0010-0000-C51F-000001000000}" uniqueName="Commercial_Sq_Ft">
      <xmlPr mapId="1" xpath="/FinancialUpdate8609/FinancialUpdate8609_Unit_SQ_FT/FinancialUpdate8609_Unit_SQ_FT_Building14/Commercial_Sq_Ft" xmlDataType="string"/>
    </xmlCellPr>
  </singleXmlCell>
  <singleXmlCell id="4091" xr6:uid="{63D64899-76D6-40AD-B66D-A2B4301D94EE}" r="AJ125" connectionId="1">
    <xmlCellPr id="1" xr6:uid="{00000000-0010-0000-C71F-000001000000}" uniqueName="ApplicationNumber">
      <xmlPr mapId="1" xpath="/FinancialUpdate8609/FinancialUpdate8609_Unit_SQ_FT/FinancialUpdate8609_Unit_SQ_FT_Building15/ApplicationNumber" xmlDataType="string"/>
    </xmlCellPr>
  </singleXmlCell>
  <singleXmlCell id="4092" xr6:uid="{0CE3FCFF-D7CC-4C5C-86B2-197912F965B7}" r="AJ126" connectionId="1">
    <xmlCellPr id="1" xr6:uid="{00000000-0010-0000-C91F-000001000000}" uniqueName="BIN">
      <xmlPr mapId="1" xpath="/FinancialUpdate8609/FinancialUpdate8609_Unit_SQ_FT/FinancialUpdate8609_Unit_SQ_FT_Building15/BIN" xmlDataType="string"/>
    </xmlCellPr>
  </singleXmlCell>
  <singleXmlCell id="4093" xr6:uid="{D5581B8B-D097-4825-8F63-A28873BFE7E7}" r="AJ127" connectionId="1">
    <xmlCellPr id="1" xr6:uid="{00000000-0010-0000-CB1F-000001000000}" uniqueName="Credit_Eligible_Sq_Ft">
      <xmlPr mapId="1" xpath="/FinancialUpdate8609/FinancialUpdate8609_Unit_SQ_FT/FinancialUpdate8609_Unit_SQ_FT_Building15/Credit_Eligible_Sq_Ft" xmlDataType="string"/>
    </xmlCellPr>
  </singleXmlCell>
  <singleXmlCell id="4094" xr6:uid="{AABE8E55-F5DD-46F1-9FAE-FA72B21FC60F}" r="AJ128" connectionId="1">
    <xmlCellPr id="1" xr6:uid="{00000000-0010-0000-CD1F-000001000000}" uniqueName="Other_Resid_Rental_Sq_Ft">
      <xmlPr mapId="1" xpath="/FinancialUpdate8609/FinancialUpdate8609_Unit_SQ_FT/FinancialUpdate8609_Unit_SQ_FT_Building15/Other_Resid_Rental_Sq_Ft" xmlDataType="string"/>
    </xmlCellPr>
  </singleXmlCell>
  <singleXmlCell id="4095" xr6:uid="{A7812B61-63CE-4595-9257-F26E55027992}" r="AJ129" connectionId="1">
    <xmlCellPr id="1" xr6:uid="{00000000-0010-0000-CF1F-000001000000}" uniqueName="Total_Resid_Rental_Sq_Ft">
      <xmlPr mapId="1" xpath="/FinancialUpdate8609/FinancialUpdate8609_Unit_SQ_FT/FinancialUpdate8609_Unit_SQ_FT_Building15/Total_Resid_Rental_Sq_Ft" xmlDataType="string"/>
    </xmlCellPr>
  </singleXmlCell>
  <singleXmlCell id="4096" xr6:uid="{AB8853C5-B02E-4E77-97EC-820C96217458}" r="AJ130" connectionId="1">
    <xmlCellPr id="1" xr6:uid="{00000000-0010-0000-D11F-000001000000}" uniqueName="Non_Rent_paying_Super_Sq_Ft">
      <xmlPr mapId="1" xpath="/FinancialUpdate8609/FinancialUpdate8609_Unit_SQ_FT/FinancialUpdate8609_Unit_SQ_FT_Building15/Non_Rent_paying_Super_Sq_Ft" xmlDataType="string"/>
    </xmlCellPr>
  </singleXmlCell>
  <singleXmlCell id="4097" xr6:uid="{12E52957-6437-4E29-B1A2-62BF6DAD30BA}" r="AJ131" connectionId="1">
    <xmlCellPr id="1" xr6:uid="{00000000-0010-0000-D31F-000001000000}" uniqueName="Total_Residential_Sq_Ft">
      <xmlPr mapId="1" xpath="/FinancialUpdate8609/FinancialUpdate8609_Unit_SQ_FT/FinancialUpdate8609_Unit_SQ_FT_Building15/Total_Residential_Sq_Ft" xmlDataType="string"/>
    </xmlCellPr>
  </singleXmlCell>
  <singleXmlCell id="4098" xr6:uid="{39D712C6-289E-42A8-ADA4-B60F32412C91}" r="AJ132" connectionId="1">
    <xmlCellPr id="1" xr6:uid="{00000000-0010-0000-D51F-000001000000}" uniqueName="Commercial_Sq_Ft">
      <xmlPr mapId="1" xpath="/FinancialUpdate8609/FinancialUpdate8609_Unit_SQ_FT/FinancialUpdate8609_Unit_SQ_FT_Building15/Commercial_Sq_Ft" xmlDataType="string"/>
    </xmlCellPr>
  </singleXmlCell>
  <singleXmlCell id="4099" xr6:uid="{20003E53-7260-4B53-A445-1F58084003F1}" r="AL125" connectionId="1">
    <xmlCellPr id="1" xr6:uid="{00000000-0010-0000-D71F-000001000000}" uniqueName="ApplicationNumber">
      <xmlPr mapId="1" xpath="/FinancialUpdate8609/FinancialUpdate8609_Unit_SQ_FT/FinancialUpdate8609_Unit_SQ_FT_Building16/ApplicationNumber" xmlDataType="string"/>
    </xmlCellPr>
  </singleXmlCell>
  <singleXmlCell id="4100" xr6:uid="{16D99EF6-1850-49F4-8928-4D04D1C8DBC8}" r="AL126" connectionId="1">
    <xmlCellPr id="1" xr6:uid="{00000000-0010-0000-D91F-000001000000}" uniqueName="BIN">
      <xmlPr mapId="1" xpath="/FinancialUpdate8609/FinancialUpdate8609_Unit_SQ_FT/FinancialUpdate8609_Unit_SQ_FT_Building16/BIN" xmlDataType="string"/>
    </xmlCellPr>
  </singleXmlCell>
  <singleXmlCell id="4101" xr6:uid="{B46C7EFE-5225-4BA2-A5E3-C30887B7659E}" r="AL127" connectionId="1">
    <xmlCellPr id="1" xr6:uid="{00000000-0010-0000-DB1F-000001000000}" uniqueName="Credit_Eligible_Sq_Ft">
      <xmlPr mapId="1" xpath="/FinancialUpdate8609/FinancialUpdate8609_Unit_SQ_FT/FinancialUpdate8609_Unit_SQ_FT_Building16/Credit_Eligible_Sq_Ft" xmlDataType="string"/>
    </xmlCellPr>
  </singleXmlCell>
  <singleXmlCell id="4102" xr6:uid="{BE59B6E6-2267-49E9-876E-1263E03EEB73}" r="AL128" connectionId="1">
    <xmlCellPr id="1" xr6:uid="{00000000-0010-0000-DD1F-000001000000}" uniqueName="Other_Resid_Rental_Sq_Ft">
      <xmlPr mapId="1" xpath="/FinancialUpdate8609/FinancialUpdate8609_Unit_SQ_FT/FinancialUpdate8609_Unit_SQ_FT_Building16/Other_Resid_Rental_Sq_Ft" xmlDataType="string"/>
    </xmlCellPr>
  </singleXmlCell>
  <singleXmlCell id="4103" xr6:uid="{F218111B-4ED2-42F1-BF65-A85149DFDB44}" r="AL129" connectionId="1">
    <xmlCellPr id="1" xr6:uid="{00000000-0010-0000-DF1F-000001000000}" uniqueName="Total_Resid_Rental_Sq_Ft">
      <xmlPr mapId="1" xpath="/FinancialUpdate8609/FinancialUpdate8609_Unit_SQ_FT/FinancialUpdate8609_Unit_SQ_FT_Building16/Total_Resid_Rental_Sq_Ft" xmlDataType="string"/>
    </xmlCellPr>
  </singleXmlCell>
  <singleXmlCell id="4104" xr6:uid="{AE90A9AC-1017-48EC-BA26-1C692267BFB5}" r="AL130" connectionId="1">
    <xmlCellPr id="1" xr6:uid="{00000000-0010-0000-E11F-000001000000}" uniqueName="Non_Rent_paying_Super_Sq_Ft">
      <xmlPr mapId="1" xpath="/FinancialUpdate8609/FinancialUpdate8609_Unit_SQ_FT/FinancialUpdate8609_Unit_SQ_FT_Building16/Non_Rent_paying_Super_Sq_Ft" xmlDataType="string"/>
    </xmlCellPr>
  </singleXmlCell>
  <singleXmlCell id="4105" xr6:uid="{9267B0DC-0224-4ADB-A47E-E8F139C900BE}" r="AL131" connectionId="1">
    <xmlCellPr id="1" xr6:uid="{00000000-0010-0000-E31F-000001000000}" uniqueName="Total_Residential_Sq_Ft">
      <xmlPr mapId="1" xpath="/FinancialUpdate8609/FinancialUpdate8609_Unit_SQ_FT/FinancialUpdate8609_Unit_SQ_FT_Building16/Total_Residential_Sq_Ft" xmlDataType="string"/>
    </xmlCellPr>
  </singleXmlCell>
  <singleXmlCell id="4106" xr6:uid="{7FBC38EF-2D25-46D5-A075-2E506314CEB4}" r="AL132" connectionId="1">
    <xmlCellPr id="1" xr6:uid="{00000000-0010-0000-E51F-000001000000}" uniqueName="Commercial_Sq_Ft">
      <xmlPr mapId="1" xpath="/FinancialUpdate8609/FinancialUpdate8609_Unit_SQ_FT/FinancialUpdate8609_Unit_SQ_FT_Building16/Commercial_Sq_Ft" xmlDataType="string"/>
    </xmlCellPr>
  </singleXmlCell>
  <singleXmlCell id="4107" xr6:uid="{7C52C0F4-F9EF-4B88-A258-720022E4E70B}" r="AN125" connectionId="1">
    <xmlCellPr id="1" xr6:uid="{00000000-0010-0000-E71F-000001000000}" uniqueName="ApplicationNumber">
      <xmlPr mapId="1" xpath="/FinancialUpdate8609/FinancialUpdate8609_Unit_SQ_FT/FinancialUpdate8609_Unit_SQ_FT_Building17/ApplicationNumber" xmlDataType="string"/>
    </xmlCellPr>
  </singleXmlCell>
  <singleXmlCell id="4108" xr6:uid="{644B9230-4E5D-4183-9B2B-7204322B956F}" r="AN126" connectionId="1">
    <xmlCellPr id="1" xr6:uid="{00000000-0010-0000-E91F-000001000000}" uniqueName="BIN">
      <xmlPr mapId="1" xpath="/FinancialUpdate8609/FinancialUpdate8609_Unit_SQ_FT/FinancialUpdate8609_Unit_SQ_FT_Building17/BIN" xmlDataType="string"/>
    </xmlCellPr>
  </singleXmlCell>
  <singleXmlCell id="4109" xr6:uid="{863FE403-B04C-4C01-AEE4-BF7DA9309831}" r="AN127" connectionId="1">
    <xmlCellPr id="1" xr6:uid="{00000000-0010-0000-EB1F-000001000000}" uniqueName="Credit_Eligible_Sq_Ft">
      <xmlPr mapId="1" xpath="/FinancialUpdate8609/FinancialUpdate8609_Unit_SQ_FT/FinancialUpdate8609_Unit_SQ_FT_Building17/Credit_Eligible_Sq_Ft" xmlDataType="string"/>
    </xmlCellPr>
  </singleXmlCell>
  <singleXmlCell id="4110" xr6:uid="{9429FEDA-317A-458E-B30E-4E411A09CA6E}" r="AN128" connectionId="1">
    <xmlCellPr id="1" xr6:uid="{00000000-0010-0000-ED1F-000001000000}" uniqueName="Other_Resid_Rental_Sq_Ft">
      <xmlPr mapId="1" xpath="/FinancialUpdate8609/FinancialUpdate8609_Unit_SQ_FT/FinancialUpdate8609_Unit_SQ_FT_Building17/Other_Resid_Rental_Sq_Ft" xmlDataType="string"/>
    </xmlCellPr>
  </singleXmlCell>
  <singleXmlCell id="4111" xr6:uid="{939B43D7-66DF-4134-8E28-A9F9F7BC9A59}" r="AN129" connectionId="1">
    <xmlCellPr id="1" xr6:uid="{00000000-0010-0000-EF1F-000001000000}" uniqueName="Total_Resid_Rental_Sq_Ft">
      <xmlPr mapId="1" xpath="/FinancialUpdate8609/FinancialUpdate8609_Unit_SQ_FT/FinancialUpdate8609_Unit_SQ_FT_Building17/Total_Resid_Rental_Sq_Ft" xmlDataType="string"/>
    </xmlCellPr>
  </singleXmlCell>
  <singleXmlCell id="4112" xr6:uid="{3F066547-763D-42DA-B4BE-6F037FE0870D}" r="AN130" connectionId="1">
    <xmlCellPr id="1" xr6:uid="{00000000-0010-0000-F11F-000001000000}" uniqueName="Non_Rent_paying_Super_Sq_Ft">
      <xmlPr mapId="1" xpath="/FinancialUpdate8609/FinancialUpdate8609_Unit_SQ_FT/FinancialUpdate8609_Unit_SQ_FT_Building17/Non_Rent_paying_Super_Sq_Ft" xmlDataType="string"/>
    </xmlCellPr>
  </singleXmlCell>
  <singleXmlCell id="4113" xr6:uid="{AA81154B-312A-4283-8909-D15B04D0E331}" r="AN131" connectionId="1">
    <xmlCellPr id="1" xr6:uid="{00000000-0010-0000-F31F-000001000000}" uniqueName="Total_Residential_Sq_Ft">
      <xmlPr mapId="1" xpath="/FinancialUpdate8609/FinancialUpdate8609_Unit_SQ_FT/FinancialUpdate8609_Unit_SQ_FT_Building17/Total_Residential_Sq_Ft" xmlDataType="string"/>
    </xmlCellPr>
  </singleXmlCell>
  <singleXmlCell id="4114" xr6:uid="{435B5C31-689E-4A97-86F5-D15B22D34A0E}" r="AN132" connectionId="1">
    <xmlCellPr id="1" xr6:uid="{00000000-0010-0000-F51F-000001000000}" uniqueName="Commercial_Sq_Ft">
      <xmlPr mapId="1" xpath="/FinancialUpdate8609/FinancialUpdate8609_Unit_SQ_FT/FinancialUpdate8609_Unit_SQ_FT_Building17/Commercial_Sq_Ft" xmlDataType="string"/>
    </xmlCellPr>
  </singleXmlCell>
  <singleXmlCell id="4115" xr6:uid="{94C915CE-DF96-46B1-9EC5-83D8C237E769}" r="CA1" connectionId="1">
    <xmlCellPr id="1" xr6:uid="{00000000-0010-0000-F71F-000001000000}" uniqueName="ApplicationNumber">
      <xmlPr mapId="1" xpath="/FinancialUpdate8609/FinancialUpdate8609_DevelopmentBudget/FinancialUpdate8609_Dev_Budget_Building18/FinancialUpdate8609_Dev_Budget_Building18_Total_Costs/ApplicationNumber" xmlDataType="string"/>
    </xmlCellPr>
  </singleXmlCell>
  <singleXmlCell id="4116" xr6:uid="{7A7D3BCD-DC77-4714-B9D0-EFE045695C72}" r="CA2" connectionId="1">
    <xmlCellPr id="1" xr6:uid="{00000000-0010-0000-F91F-000001000000}" uniqueName="BIN">
      <xmlPr mapId="1" xpath="/FinancialUpdate8609/FinancialUpdate8609_DevelopmentBudget/FinancialUpdate8609_Dev_Budget_Building18/FinancialUpdate8609_Dev_Budget_Building18_Total_Costs/BIN" xmlDataType="string"/>
    </xmlCellPr>
  </singleXmlCell>
  <singleXmlCell id="4117" xr6:uid="{31C72F97-2755-451C-A19D-2B061F7A6B1B}" r="BZ7" connectionId="1">
    <xmlCellPr id="1" xr6:uid="{00000000-0010-0000-FB1F-000001000000}" uniqueName="Land_Acquisition">
      <xmlPr mapId="1" xpath="/FinancialUpdate8609/FinancialUpdate8609_DevelopmentBudget/FinancialUpdate8609_Dev_Budget_Building18/FinancialUpdate8609_Dev_Budget_Building18_Total_Costs/Land_Acquisition" xmlDataType="string"/>
    </xmlCellPr>
  </singleXmlCell>
  <singleXmlCell id="4118" xr6:uid="{CB33AFEA-5126-4C83-820F-1DB126622D4F}" r="BZ8" connectionId="1">
    <xmlCellPr id="1" xr6:uid="{00000000-0010-0000-FD1F-000001000000}" uniqueName="Building_Acquisition">
      <xmlPr mapId="1" xpath="/FinancialUpdate8609/FinancialUpdate8609_DevelopmentBudget/FinancialUpdate8609_Dev_Budget_Building18/FinancialUpdate8609_Dev_Budget_Building18_Total_Costs/Building_Acquisition" xmlDataType="string"/>
    </xmlCellPr>
  </singleXmlCell>
  <singleXmlCell id="4119" xr6:uid="{35A78515-2F0F-432E-BF8A-8E9F17B00881}" r="BZ9" connectionId="1">
    <xmlCellPr id="1" xr6:uid="{00000000-0010-0000-FF1F-000001000000}" uniqueName="Contractor_Price">
      <xmlPr mapId="1" xpath="/FinancialUpdate8609/FinancialUpdate8609_DevelopmentBudget/FinancialUpdate8609_Dev_Budget_Building18/FinancialUpdate8609_Dev_Budget_Building18_Total_Costs/Contractor_Price" xmlDataType="string"/>
    </xmlCellPr>
  </singleXmlCell>
  <singleXmlCell id="4120" xr6:uid="{CA566609-86AE-48C4-B7B5-330F8672063A}" r="BZ10" connectionId="1">
    <xmlCellPr id="1" xr6:uid="{00000000-0010-0000-0120-000001000000}" uniqueName="Furnishings">
      <xmlPr mapId="1" xpath="/FinancialUpdate8609/FinancialUpdate8609_DevelopmentBudget/FinancialUpdate8609_Dev_Budget_Building18/FinancialUpdate8609_Dev_Budget_Building18_Total_Costs/Furnishings" xmlDataType="string"/>
    </xmlCellPr>
  </singleXmlCell>
  <singleXmlCell id="4121" xr6:uid="{1C3FBC0B-2610-4BBF-983B-A48D4632CB83}" r="BZ11" connectionId="1">
    <xmlCellPr id="1" xr6:uid="{00000000-0010-0000-0320-000001000000}" uniqueName="Hard_Cost_Other_Description1">
      <xmlPr mapId="1" xpath="/FinancialUpdate8609/FinancialUpdate8609_DevelopmentBudget/FinancialUpdate8609_Dev_Budget_Building18/FinancialUpdate8609_Dev_Budget_Building18_Total_Costs/Hard_Cost_Other_Description1" xmlDataType="string"/>
    </xmlCellPr>
  </singleXmlCell>
  <singleXmlCell id="4122" xr6:uid="{B05C5BBF-E894-4571-909F-68F56F2D58F3}" r="BZ14" connectionId="1">
    <xmlCellPr id="1" xr6:uid="{00000000-0010-0000-0520-000001000000}" uniqueName="Architect">
      <xmlPr mapId="1" xpath="/FinancialUpdate8609/FinancialUpdate8609_DevelopmentBudget/FinancialUpdate8609_Dev_Budget_Building18/FinancialUpdate8609_Dev_Budget_Building18_Total_Costs/Architect" xmlDataType="string"/>
    </xmlCellPr>
  </singleXmlCell>
  <singleXmlCell id="4123" xr6:uid="{C731CFA4-CFBB-4E24-8584-62F4BA3F841E}" r="BZ15" connectionId="1">
    <xmlCellPr id="1" xr6:uid="{00000000-0010-0000-0720-000001000000}" uniqueName="Owners_Legal">
      <xmlPr mapId="1" xpath="/FinancialUpdate8609/FinancialUpdate8609_DevelopmentBudget/FinancialUpdate8609_Dev_Budget_Building18/FinancialUpdate8609_Dev_Budget_Building18_Total_Costs/Owners_Legal" xmlDataType="string"/>
    </xmlCellPr>
  </singleXmlCell>
  <singleXmlCell id="4124" xr6:uid="{CA25861E-4251-4698-AA53-D6B87D53435E}" r="BZ16" connectionId="1">
    <xmlCellPr id="1" xr6:uid="{00000000-0010-0000-0920-000001000000}" uniqueName="Development_Consultant">
      <xmlPr mapId="1" xpath="/FinancialUpdate8609/FinancialUpdate8609_DevelopmentBudget/FinancialUpdate8609_Dev_Budget_Building18/FinancialUpdate8609_Dev_Budget_Building18_Total_Costs/Development_Consultant" xmlDataType="string"/>
    </xmlCellPr>
  </singleXmlCell>
  <singleXmlCell id="4125" xr6:uid="{3F0DEAC7-AB25-4383-A035-1FE2840C06D5}" r="BZ17" connectionId="1">
    <xmlCellPr id="1" xr6:uid="{00000000-0010-0000-0B20-000001000000}" uniqueName="J51_421a_421b_Filing_Fees">
      <xmlPr mapId="1" xpath="/FinancialUpdate8609/FinancialUpdate8609_DevelopmentBudget/FinancialUpdate8609_Dev_Budget_Building18/FinancialUpdate8609_Dev_Budget_Building18_Total_Costs/J51_421a_421b_Filing_Fees" xmlDataType="string"/>
    </xmlCellPr>
  </singleXmlCell>
  <singleXmlCell id="4126" xr6:uid="{EA65A23A-5DC5-48A9-A46D-C18ED32F701F}" r="BZ18" connectionId="1">
    <xmlCellPr id="1" xr6:uid="{00000000-0010-0000-0D20-000001000000}" uniqueName="Construction_Interest">
      <xmlPr mapId="1" xpath="/FinancialUpdate8609/FinancialUpdate8609_DevelopmentBudget/FinancialUpdate8609_Dev_Budget_Building18/FinancialUpdate8609_Dev_Budget_Building18_Total_Costs/Construction_Interest" xmlDataType="string"/>
    </xmlCellPr>
  </singleXmlCell>
  <singleXmlCell id="4127" xr6:uid="{54EAAC60-A3BC-41AE-99B8-714B62472657}" r="BZ19" connectionId="1">
    <xmlCellPr id="1" xr6:uid="{00000000-0010-0000-0F20-000001000000}" uniqueName="Real_Estate_Taxes">
      <xmlPr mapId="1" xpath="/FinancialUpdate8609/FinancialUpdate8609_DevelopmentBudget/FinancialUpdate8609_Dev_Budget_Building18/FinancialUpdate8609_Dev_Budget_Building18_Total_Costs/Real_Estate_Taxes" xmlDataType="string"/>
    </xmlCellPr>
  </singleXmlCell>
  <singleXmlCell id="4128" xr6:uid="{BE57E918-7325-4EB7-AE3A-C7AA58B65174}" r="BZ20" connectionId="1">
    <xmlCellPr id="1" xr6:uid="{00000000-0010-0000-1120-000001000000}" uniqueName="Water_Sewer">
      <xmlPr mapId="1" xpath="/FinancialUpdate8609/FinancialUpdate8609_DevelopmentBudget/FinancialUpdate8609_Dev_Budget_Building18/FinancialUpdate8609_Dev_Budget_Building18_Total_Costs/Water_Sewer" xmlDataType="string"/>
    </xmlCellPr>
  </singleXmlCell>
  <singleXmlCell id="4129" xr6:uid="{4EE61679-B6E5-421D-84E2-505D468FA833}" r="BZ21" connectionId="1">
    <xmlCellPr id="1" xr6:uid="{00000000-0010-0000-1320-000001000000}" uniqueName="Title_Insurance">
      <xmlPr mapId="1" xpath="/FinancialUpdate8609/FinancialUpdate8609_DevelopmentBudget/FinancialUpdate8609_Dev_Budget_Building18/FinancialUpdate8609_Dev_Budget_Building18_Total_Costs/Title_Insurance" xmlDataType="string"/>
    </xmlCellPr>
  </singleXmlCell>
  <singleXmlCell id="4130" xr6:uid="{EC198010-78B8-45AC-B807-8BC8AAA098E8}" r="BZ22" connectionId="1">
    <xmlCellPr id="1" xr6:uid="{00000000-0010-0000-1520-000001000000}" uniqueName="Constr_Insurance">
      <xmlPr mapId="1" xpath="/FinancialUpdate8609/FinancialUpdate8609_DevelopmentBudget/FinancialUpdate8609_Dev_Budget_Building18/FinancialUpdate8609_Dev_Budget_Building18_Total_Costs/Constr_Insurance" xmlDataType="string"/>
    </xmlCellPr>
  </singleXmlCell>
  <singleXmlCell id="4131" xr6:uid="{F2F48DDB-2D5F-4B08-B28D-D18F95B94BB1}" r="BZ23" connectionId="1">
    <xmlCellPr id="1" xr6:uid="{00000000-0010-0000-1720-000001000000}" uniqueName="License_Agreement_Insurance">
      <xmlPr mapId="1" xpath="/FinancialUpdate8609/FinancialUpdate8609_DevelopmentBudget/FinancialUpdate8609_Dev_Budget_Building18/FinancialUpdate8609_Dev_Budget_Building18_Total_Costs/License_Agreement_Insurance" xmlDataType="string"/>
    </xmlCellPr>
  </singleXmlCell>
  <singleXmlCell id="4132" xr6:uid="{12AE6333-663B-45AC-8ACD-2DAF01FF00D9}" r="BZ24" connectionId="1">
    <xmlCellPr id="1" xr6:uid="{00000000-0010-0000-1920-000001000000}" uniqueName="Leasing_Marketing_Expense">
      <xmlPr mapId="1" xpath="/FinancialUpdate8609/FinancialUpdate8609_DevelopmentBudget/FinancialUpdate8609_Dev_Budget_Building18/FinancialUpdate8609_Dev_Budget_Building18_Total_Costs/Leasing_Marketing_Expense" xmlDataType="string"/>
    </xmlCellPr>
  </singleXmlCell>
  <singleXmlCell id="4133" xr6:uid="{F5531AB4-D7E4-47E3-9098-6A4BDFE8BC7D}" r="BZ25" connectionId="1">
    <xmlCellPr id="1" xr6:uid="{00000000-0010-0000-1B20-000001000000}" uniqueName="Lease_Up_Period_Expense">
      <xmlPr mapId="1" xpath="/FinancialUpdate8609/FinancialUpdate8609_DevelopmentBudget/FinancialUpdate8609_Dev_Budget_Building18/FinancialUpdate8609_Dev_Budget_Building18_Total_Costs/Lease_Up_Period_Expense" xmlDataType="string"/>
    </xmlCellPr>
  </singleXmlCell>
  <singleXmlCell id="4134" xr6:uid="{F5C68204-5AC4-47B3-B26A-6FF1FCCC9BCB}" r="BZ26" connectionId="1">
    <xmlCellPr id="1" xr6:uid="{00000000-0010-0000-1D20-000001000000}" uniqueName="Working_Capital">
      <xmlPr mapId="1" xpath="/FinancialUpdate8609/FinancialUpdate8609_DevelopmentBudget/FinancialUpdate8609_Dev_Budget_Building18/FinancialUpdate8609_Dev_Budget_Building18_Total_Costs/Working_Capital" xmlDataType="string"/>
    </xmlCellPr>
  </singleXmlCell>
  <singleXmlCell id="4135" xr6:uid="{A3FB381A-1DB6-4678-8EDA-256FD8199427}" r="BZ27" connectionId="1">
    <xmlCellPr id="1" xr6:uid="{00000000-0010-0000-1F20-000001000000}" uniqueName="Survey_Environmental_Reports">
      <xmlPr mapId="1" xpath="/FinancialUpdate8609/FinancialUpdate8609_DevelopmentBudget/FinancialUpdate8609_Dev_Budget_Building18/FinancialUpdate8609_Dev_Budget_Building18_Total_Costs/Survey_Environmental_Reports" xmlDataType="string"/>
    </xmlCellPr>
  </singleXmlCell>
  <singleXmlCell id="4136" xr6:uid="{BDDDCD23-FA10-4015-88E7-E3C4E4154AC5}" r="BZ28" connectionId="1">
    <xmlCellPr id="1" xr6:uid="{00000000-0010-0000-2120-000001000000}" uniqueName="Loan_Commitment_Fees">
      <xmlPr mapId="1" xpath="/FinancialUpdate8609/FinancialUpdate8609_DevelopmentBudget/FinancialUpdate8609_Dev_Budget_Building18/FinancialUpdate8609_Dev_Budget_Building18_Total_Costs/Loan_Commitment_Fees" xmlDataType="string"/>
    </xmlCellPr>
  </singleXmlCell>
  <singleXmlCell id="4137" xr6:uid="{F8FE39A9-1ACD-4EFA-A5BA-03A9EFECB119}" r="BZ29" connectionId="1">
    <xmlCellPr id="1" xr6:uid="{00000000-0010-0000-2320-000001000000}" uniqueName="Relocation">
      <xmlPr mapId="1" xpath="/FinancialUpdate8609/FinancialUpdate8609_DevelopmentBudget/FinancialUpdate8609_Dev_Budget_Building18/FinancialUpdate8609_Dev_Budget_Building18_Total_Costs/Relocation" xmlDataType="string"/>
    </xmlCellPr>
  </singleXmlCell>
  <singleXmlCell id="4138" xr6:uid="{E33767E3-A5F4-44AA-91AB-B236187CE470}" r="BZ30" connectionId="1">
    <xmlCellPr id="1" xr6:uid="{00000000-0010-0000-2520-000001000000}" uniqueName="NPHDFC_Administration_Fee">
      <xmlPr mapId="1" xpath="/FinancialUpdate8609/FinancialUpdate8609_DevelopmentBudget/FinancialUpdate8609_Dev_Budget_Building18/FinancialUpdate8609_Dev_Budget_Building18_Total_Costs/NPHDFC_Administration_Fee" xmlDataType="string"/>
    </xmlCellPr>
  </singleXmlCell>
  <singleXmlCell id="4139" xr6:uid="{BEF30D32-D173-4A21-873A-87B602320DBB}" r="BZ31" connectionId="1">
    <xmlCellPr id="1" xr6:uid="{00000000-0010-0000-2720-000001000000}" uniqueName="Project_Supervision">
      <xmlPr mapId="1" xpath="/FinancialUpdate8609/FinancialUpdate8609_DevelopmentBudget/FinancialUpdate8609_Dev_Budget_Building18/FinancialUpdate8609_Dev_Budget_Building18_Total_Costs/Project_Supervision" xmlDataType="string"/>
    </xmlCellPr>
  </singleXmlCell>
  <singleXmlCell id="4140" xr6:uid="{FC0F102E-BC7F-4AD2-91DD-6C112FEE3D11}" r="BZ32" connectionId="1">
    <xmlCellPr id="1" xr6:uid="{00000000-0010-0000-2920-000001000000}" uniqueName="Tax_Credit_Allocation_Fee">
      <xmlPr mapId="1" xpath="/FinancialUpdate8609/FinancialUpdate8609_DevelopmentBudget/FinancialUpdate8609_Dev_Budget_Building18/FinancialUpdate8609_Dev_Budget_Building18_Total_Costs/Tax_Credit_Allocation_Fee" xmlDataType="string"/>
    </xmlCellPr>
  </singleXmlCell>
  <singleXmlCell id="4141" xr6:uid="{7C2FA564-C696-488F-B916-87082F568A84}" r="BZ33" connectionId="1">
    <xmlCellPr id="1" xr6:uid="{00000000-0010-0000-2B20-000001000000}" uniqueName="Bond_Fees_Cost_of_Issuance_Fee">
      <xmlPr mapId="1" xpath="/FinancialUpdate8609/FinancialUpdate8609_DevelopmentBudget/FinancialUpdate8609_Dev_Budget_Building18/FinancialUpdate8609_Dev_Budget_Building18_Total_Costs/Bond_Fees_Cost_of_Issuance_Fee" xmlDataType="string"/>
    </xmlCellPr>
  </singleXmlCell>
  <singleXmlCell id="4142" xr6:uid="{25AA8CE3-C04A-48E9-84FB-58B5BDEC9E7C}" r="BZ34" connectionId="1">
    <xmlCellPr id="1" xr6:uid="{00000000-0010-0000-2D20-000001000000}" uniqueName="Letter_of_Credit_Fee">
      <xmlPr mapId="1" xpath="/FinancialUpdate8609/FinancialUpdate8609_DevelopmentBudget/FinancialUpdate8609_Dev_Budget_Building18/FinancialUpdate8609_Dev_Budget_Building18_Total_Costs/Letter_of_Credit_Fee" xmlDataType="string"/>
    </xmlCellPr>
  </singleXmlCell>
  <singleXmlCell id="4143" xr6:uid="{9F1DF7FC-87B8-4D0C-8D86-72C0031B3965}" r="BZ35" connectionId="1">
    <xmlCellPr id="1" xr6:uid="{00000000-0010-0000-2F20-000001000000}" uniqueName="Interest_Rate_Cap">
      <xmlPr mapId="1" xpath="/FinancialUpdate8609/FinancialUpdate8609_DevelopmentBudget/FinancialUpdate8609_Dev_Budget_Building18/FinancialUpdate8609_Dev_Budget_Building18_Total_Costs/Interest_Rate_Cap" xmlDataType="string"/>
    </xmlCellPr>
  </singleXmlCell>
  <singleXmlCell id="4144" xr6:uid="{2EDD4F93-B6A2-4FFB-A19F-204CAC7CE703}" r="BZ36" connectionId="1">
    <xmlCellPr id="1" xr6:uid="{00000000-0010-0000-3120-000001000000}" uniqueName="Bank_Engineering_Fee">
      <xmlPr mapId="1" xpath="/FinancialUpdate8609/FinancialUpdate8609_DevelopmentBudget/FinancialUpdate8609_Dev_Budget_Building18/FinancialUpdate8609_Dev_Budget_Building18_Total_Costs/Bank_Engineering_Fee" xmlDataType="string"/>
    </xmlCellPr>
  </singleXmlCell>
  <singleXmlCell id="4145" xr6:uid="{87CA2C9D-501B-4A90-84CC-EFEB7C3037DC}" r="BZ37" connectionId="1">
    <xmlCellPr id="1" xr6:uid="{00000000-0010-0000-3320-000001000000}" uniqueName="NYS_Transfer_Tax">
      <xmlPr mapId="1" xpath="/FinancialUpdate8609/FinancialUpdate8609_DevelopmentBudget/FinancialUpdate8609_Dev_Budget_Building18/FinancialUpdate8609_Dev_Budget_Building18_Total_Costs/NYS_Transfer_Tax" xmlDataType="string"/>
    </xmlCellPr>
  </singleXmlCell>
  <singleXmlCell id="4146" xr6:uid="{F5E6819D-4AC5-4321-93C0-85C59A09E1C7}" r="BZ38" connectionId="1">
    <xmlCellPr id="1" xr6:uid="{00000000-0010-0000-3520-000001000000}" uniqueName="Soft_Cost_Other_Description1">
      <xmlPr mapId="1" xpath="/FinancialUpdate8609/FinancialUpdate8609_DevelopmentBudget/FinancialUpdate8609_Dev_Budget_Building18/FinancialUpdate8609_Dev_Budget_Building18_Total_Costs/Soft_Cost_Other_Description1" xmlDataType="string"/>
    </xmlCellPr>
  </singleXmlCell>
  <singleXmlCell id="4147" xr6:uid="{FA80190F-8043-473E-8ABE-55B682ED8F2A}" r="BZ39" connectionId="1">
    <xmlCellPr id="1" xr6:uid="{00000000-0010-0000-3720-000001000000}" uniqueName="Soft_Cost_Other_Description2">
      <xmlPr mapId="1" xpath="/FinancialUpdate8609/FinancialUpdate8609_DevelopmentBudget/FinancialUpdate8609_Dev_Budget_Building18/FinancialUpdate8609_Dev_Budget_Building18_Total_Costs/Soft_Cost_Other_Description2" xmlDataType="string"/>
    </xmlCellPr>
  </singleXmlCell>
  <singleXmlCell id="4148" xr6:uid="{D2DCBFCF-DC52-4985-A144-26F8CE1A834B}" r="BZ40" connectionId="1">
    <xmlCellPr id="1" xr6:uid="{00000000-0010-0000-3920-000001000000}" uniqueName="Soft_Cost_Other_Description3">
      <xmlPr mapId="1" xpath="/FinancialUpdate8609/FinancialUpdate8609_DevelopmentBudget/FinancialUpdate8609_Dev_Budget_Building18/FinancialUpdate8609_Dev_Budget_Building18_Total_Costs/Soft_Cost_Other_Description3" xmlDataType="string"/>
    </xmlCellPr>
  </singleXmlCell>
  <singleXmlCell id="4149" xr6:uid="{527A81CB-ABD5-422A-B5A9-06E508A02BB8}" r="BZ41" connectionId="1">
    <xmlCellPr id="1" xr6:uid="{00000000-0010-0000-3B20-000001000000}" uniqueName="Soft_Cost_Other_Description4">
      <xmlPr mapId="1" xpath="/FinancialUpdate8609/FinancialUpdate8609_DevelopmentBudget/FinancialUpdate8609_Dev_Budget_Building18/FinancialUpdate8609_Dev_Budget_Building18_Total_Costs/Soft_Cost_Other_Description4" xmlDataType="string"/>
    </xmlCellPr>
  </singleXmlCell>
  <singleXmlCell id="4150" xr6:uid="{4E63180E-B7D9-448A-9BA5-543F1F5CFF22}" r="BZ44" connectionId="1">
    <xmlCellPr id="1" xr6:uid="{00000000-0010-0000-3D20-000001000000}" uniqueName="Developer_Financing_or_Equity">
      <xmlPr mapId="1" xpath="/FinancialUpdate8609/FinancialUpdate8609_DevelopmentBudget/FinancialUpdate8609_Dev_Budget_Building18/FinancialUpdate8609_Dev_Budget_Building18_Total_Costs/Developer_Financing_or_Equity" xmlDataType="string"/>
    </xmlCellPr>
  </singleXmlCell>
  <singleXmlCell id="4151" xr6:uid="{459AC0AB-66EF-46F0-B8FF-C6087AF8EDDF}" r="BZ45" connectionId="1">
    <xmlCellPr id="1" xr6:uid="{00000000-0010-0000-3F20-000001000000}" uniqueName="Deferred_Developer_Fee">
      <xmlPr mapId="1" xpath="/FinancialUpdate8609/FinancialUpdate8609_DevelopmentBudget/FinancialUpdate8609_Dev_Budget_Building18/FinancialUpdate8609_Dev_Budget_Building18_Total_Costs/Deferred_Developer_Fee" xmlDataType="string"/>
    </xmlCellPr>
  </singleXmlCell>
  <singleXmlCell id="4152" xr6:uid="{4EB3F21F-2606-4A54-BF0B-458DDB074D5F}" r="BZ48" connectionId="1">
    <xmlCellPr id="1" xr6:uid="{00000000-0010-0000-4120-000001000000}" uniqueName="Syndicator_Fee_and_Overhead">
      <xmlPr mapId="1" xpath="/FinancialUpdate8609/FinancialUpdate8609_DevelopmentBudget/FinancialUpdate8609_Dev_Budget_Building18/FinancialUpdate8609_Dev_Budget_Building18_Total_Costs/Syndicator_Fee_and_Overhead" xmlDataType="string"/>
    </xmlCellPr>
  </singleXmlCell>
  <singleXmlCell id="4153" xr6:uid="{55A551E0-BB4E-4A58-ADD7-2C160CCEC815}" r="BZ49" connectionId="1">
    <xmlCellPr id="1" xr6:uid="{00000000-0010-0000-4320-000001000000}" uniqueName="LP_Upper_Tier_Reserves">
      <xmlPr mapId="1" xpath="/FinancialUpdate8609/FinancialUpdate8609_DevelopmentBudget/FinancialUpdate8609_Dev_Budget_Building18/FinancialUpdate8609_Dev_Budget_Building18_Total_Costs/LP_Upper_Tier_Reserves" xmlDataType="string"/>
    </xmlCellPr>
  </singleXmlCell>
  <singleXmlCell id="4154" xr6:uid="{F450108C-936F-4FE6-845B-4387EA66C34A}" r="BZ50" connectionId="1">
    <xmlCellPr id="1" xr6:uid="{00000000-0010-0000-4520-000001000000}" uniqueName="Tax_Credit_Consultant">
      <xmlPr mapId="1" xpath="/FinancialUpdate8609/FinancialUpdate8609_DevelopmentBudget/FinancialUpdate8609_Dev_Budget_Building18/FinancialUpdate8609_Dev_Budget_Building18_Total_Costs/Tax_Credit_Consultant" xmlDataType="string"/>
    </xmlCellPr>
  </singleXmlCell>
  <singleXmlCell id="4155" xr6:uid="{AF261319-3AE9-426F-B740-E2372FCBBEAB}" r="BZ51" connectionId="1">
    <xmlCellPr id="1" xr6:uid="{00000000-0010-0000-4720-000001000000}" uniqueName="Tax_Opinion">
      <xmlPr mapId="1" xpath="/FinancialUpdate8609/FinancialUpdate8609_DevelopmentBudget/FinancialUpdate8609_Dev_Budget_Building18/FinancialUpdate8609_Dev_Budget_Building18_Total_Costs/Tax_Opinion" xmlDataType="string"/>
    </xmlCellPr>
  </singleXmlCell>
  <singleXmlCell id="4156" xr6:uid="{88BC5252-B7E3-47EB-B3A5-8FADEE463FEE}" r="BZ52" connectionId="1">
    <xmlCellPr id="1" xr6:uid="{00000000-0010-0000-4920-000001000000}" uniqueName="Accounting_Cost_Certification">
      <xmlPr mapId="1" xpath="/FinancialUpdate8609/FinancialUpdate8609_DevelopmentBudget/FinancialUpdate8609_Dev_Budget_Building18/FinancialUpdate8609_Dev_Budget_Building18_Total_Costs/Accounting_Cost_Certification" xmlDataType="string"/>
    </xmlCellPr>
  </singleXmlCell>
  <singleXmlCell id="4157" xr6:uid="{EF848847-E583-4D98-A913-313D147FE972}" r="BZ53" connectionId="1">
    <xmlCellPr id="1" xr6:uid="{00000000-0010-0000-4B20-000001000000}" uniqueName="Partnership_Management_Fee">
      <xmlPr mapId="1" xpath="/FinancialUpdate8609/FinancialUpdate8609_DevelopmentBudget/FinancialUpdate8609_Dev_Budget_Building18/FinancialUpdate8609_Dev_Budget_Building18_Total_Costs/Partnership_Management_Fee" xmlDataType="string"/>
    </xmlCellPr>
  </singleXmlCell>
  <singleXmlCell id="4158" xr6:uid="{C8E31433-ECA8-4FDA-B208-EB6B3A321FDD}" r="BZ54" connectionId="1">
    <xmlCellPr id="1" xr6:uid="{00000000-0010-0000-4D20-000001000000}" uniqueName="Partnership_Publication">
      <xmlPr mapId="1" xpath="/FinancialUpdate8609/FinancialUpdate8609_DevelopmentBudget/FinancialUpdate8609_Dev_Budget_Building18/FinancialUpdate8609_Dev_Budget_Building18_Total_Costs/Partnership_Publication" xmlDataType="string"/>
    </xmlCellPr>
  </singleXmlCell>
  <singleXmlCell id="4159" xr6:uid="{3D7C4E57-8A46-46C8-AC20-6671EC87FD21}" r="BZ55" connectionId="1">
    <xmlCellPr id="1" xr6:uid="{00000000-0010-0000-4F20-000001000000}" uniqueName="Bridge_Loan_Fees_and_Interest">
      <xmlPr mapId="1" xpath="/FinancialUpdate8609/FinancialUpdate8609_DevelopmentBudget/FinancialUpdate8609_Dev_Budget_Building18/FinancialUpdate8609_Dev_Budget_Building18_Total_Costs/Bridge_Loan_Fees_and_Interest" xmlDataType="string"/>
    </xmlCellPr>
  </singleXmlCell>
  <singleXmlCell id="4160" xr6:uid="{D55223FD-046C-412E-BB97-C977512F71B4}" r="BZ56" connectionId="1">
    <xmlCellPr id="1" xr6:uid="{00000000-0010-0000-5120-000001000000}" uniqueName="Partnership_Organization_Legal">
      <xmlPr mapId="1" xpath="/FinancialUpdate8609/FinancialUpdate8609_DevelopmentBudget/FinancialUpdate8609_Dev_Budget_Building18/FinancialUpdate8609_Dev_Budget_Building18_Total_Costs/Partnership_Organization_Legal" xmlDataType="string"/>
    </xmlCellPr>
  </singleXmlCell>
  <singleXmlCell id="4161" xr6:uid="{6DE91360-4A73-4907-977C-0762F14BCE48}" r="BZ57" connectionId="1">
    <xmlCellPr id="1" xr6:uid="{00000000-0010-0000-5320-000001000000}" uniqueName="Syndication_Expense_Other_Description1">
      <xmlPr mapId="1" xpath="/FinancialUpdate8609/FinancialUpdate8609_DevelopmentBudget/FinancialUpdate8609_Dev_Budget_Building18/FinancialUpdate8609_Dev_Budget_Building18_Total_Costs/Syndication_Expense_Other_Description1" xmlDataType="string"/>
    </xmlCellPr>
  </singleXmlCell>
  <singleXmlCell id="4162" xr6:uid="{CE280E6A-A0D5-477A-8BD4-CC608A2EDACA}" r="BZ60" connectionId="1">
    <xmlCellPr id="1" xr6:uid="{00000000-0010-0000-5520-000001000000}" uniqueName="Operating_Reserve">
      <xmlPr mapId="1" xpath="/FinancialUpdate8609/FinancialUpdate8609_DevelopmentBudget/FinancialUpdate8609_Dev_Budget_Building18/FinancialUpdate8609_Dev_Budget_Building18_Total_Costs/Operating_Reserve" xmlDataType="string"/>
    </xmlCellPr>
  </singleXmlCell>
  <singleXmlCell id="4163" xr6:uid="{A744FB5E-63D5-4403-9A10-82846FCE31C1}" r="BZ61" connectionId="1">
    <xmlCellPr id="1" xr6:uid="{00000000-0010-0000-5720-000001000000}" uniqueName="Social_Service_Reserves">
      <xmlPr mapId="1" xpath="/FinancialUpdate8609/FinancialUpdate8609_DevelopmentBudget/FinancialUpdate8609_Dev_Budget_Building18/FinancialUpdate8609_Dev_Budget_Building18_Total_Costs/Social_Service_Reserves" xmlDataType="string"/>
    </xmlCellPr>
  </singleXmlCell>
  <singleXmlCell id="4164" xr6:uid="{CA2F7780-C444-4D17-AEBE-35CFF0392584}" r="BZ62" connectionId="1">
    <xmlCellPr id="1" xr6:uid="{00000000-0010-0000-5920-000001000000}" uniqueName="Reserve_Other_Description1">
      <xmlPr mapId="1" xpath="/FinancialUpdate8609/FinancialUpdate8609_DevelopmentBudget/FinancialUpdate8609_Dev_Budget_Building18/FinancialUpdate8609_Dev_Budget_Building18_Total_Costs/Reserve_Other_Description1" xmlDataType="string"/>
    </xmlCellPr>
  </singleXmlCell>
  <singleXmlCell id="4165" xr6:uid="{42367187-10F8-405D-AA1E-90BB4223A571}" r="CB1" connectionId="1">
    <xmlCellPr id="1" xr6:uid="{00000000-0010-0000-5B20-000001000000}" uniqueName="ApplicationNumber">
      <xmlPr mapId="1" xpath="/FinancialUpdate8609/FinancialUpdate8609_DevelopmentBudget/FinancialUpdate8609_Dev_Budget_Building18/FinancialUpdate8609_Dev_Budget_Building18_Acquisition_Basis/ApplicationNumber" xmlDataType="string"/>
    </xmlCellPr>
  </singleXmlCell>
  <singleXmlCell id="4166" xr6:uid="{6D8A4E37-D44F-4FD0-92A2-937CBF1A3859}" r="CB2" connectionId="1">
    <xmlCellPr id="1" xr6:uid="{00000000-0010-0000-5D20-000001000000}" uniqueName="BIN">
      <xmlPr mapId="1" xpath="/FinancialUpdate8609/FinancialUpdate8609_DevelopmentBudget/FinancialUpdate8609_Dev_Budget_Building18/FinancialUpdate8609_Dev_Budget_Building18_Acquisition_Basis/BIN" xmlDataType="string"/>
    </xmlCellPr>
  </singleXmlCell>
  <singleXmlCell id="4167" xr6:uid="{8415EC8B-99A6-4A3A-8BC9-12D897C646BA}" r="CA7" connectionId="1">
    <xmlCellPr id="1" xr6:uid="{00000000-0010-0000-5F20-000001000000}" uniqueName="Land_Acquisition">
      <xmlPr mapId="1" xpath="/FinancialUpdate8609/FinancialUpdate8609_DevelopmentBudget/FinancialUpdate8609_Dev_Budget_Building18/FinancialUpdate8609_Dev_Budget_Building18_Acquisition_Basis/Land_Acquisition" xmlDataType="string"/>
    </xmlCellPr>
  </singleXmlCell>
  <singleXmlCell id="4168" xr6:uid="{025EBA05-0A43-4BF8-B44E-4651660C4E2F}" r="CA8" connectionId="1">
    <xmlCellPr id="1" xr6:uid="{00000000-0010-0000-6120-000001000000}" uniqueName="Building_Acquisition">
      <xmlPr mapId="1" xpath="/FinancialUpdate8609/FinancialUpdate8609_DevelopmentBudget/FinancialUpdate8609_Dev_Budget_Building18/FinancialUpdate8609_Dev_Budget_Building18_Acquisition_Basis/Building_Acquisition" xmlDataType="string"/>
    </xmlCellPr>
  </singleXmlCell>
  <singleXmlCell id="4169" xr6:uid="{4F090690-95C6-4132-AFD2-C0C43E40C300}" r="CA9" connectionId="1">
    <xmlCellPr id="1" xr6:uid="{00000000-0010-0000-6320-000001000000}" uniqueName="Contractor_Price">
      <xmlPr mapId="1" xpath="/FinancialUpdate8609/FinancialUpdate8609_DevelopmentBudget/FinancialUpdate8609_Dev_Budget_Building18/FinancialUpdate8609_Dev_Budget_Building18_Acquisition_Basis/Contractor_Price" xmlDataType="string"/>
    </xmlCellPr>
  </singleXmlCell>
  <singleXmlCell id="4170" xr6:uid="{9B38FFCD-F98B-4DB8-B319-90AD48D797D2}" r="CA10" connectionId="1">
    <xmlCellPr id="1" xr6:uid="{00000000-0010-0000-6520-000001000000}" uniqueName="Furnishings">
      <xmlPr mapId="1" xpath="/FinancialUpdate8609/FinancialUpdate8609_DevelopmentBudget/FinancialUpdate8609_Dev_Budget_Building18/FinancialUpdate8609_Dev_Budget_Building18_Acquisition_Basis/Furnishings" xmlDataType="string"/>
    </xmlCellPr>
  </singleXmlCell>
  <singleXmlCell id="4171" xr6:uid="{BC513090-70DE-4EC4-A6C8-654CC9249892}" r="CA11" connectionId="1">
    <xmlCellPr id="1" xr6:uid="{00000000-0010-0000-6720-000001000000}" uniqueName="Hard_Cost_Other_Description1">
      <xmlPr mapId="1" xpath="/FinancialUpdate8609/FinancialUpdate8609_DevelopmentBudget/FinancialUpdate8609_Dev_Budget_Building18/FinancialUpdate8609_Dev_Budget_Building18_Acquisition_Basis/Hard_Cost_Other_Description1" xmlDataType="string"/>
    </xmlCellPr>
  </singleXmlCell>
  <singleXmlCell id="4172" xr6:uid="{70B3AC4B-7464-47BF-8C6D-99E30FC8EFA0}" r="CA14" connectionId="1">
    <xmlCellPr id="1" xr6:uid="{00000000-0010-0000-6920-000001000000}" uniqueName="Architect">
      <xmlPr mapId="1" xpath="/FinancialUpdate8609/FinancialUpdate8609_DevelopmentBudget/FinancialUpdate8609_Dev_Budget_Building18/FinancialUpdate8609_Dev_Budget_Building18_Acquisition_Basis/Architect" xmlDataType="string"/>
    </xmlCellPr>
  </singleXmlCell>
  <singleXmlCell id="4173" xr6:uid="{FBD8CC08-91EF-4130-8F84-AFCDEB8C188E}" r="CA15" connectionId="1">
    <xmlCellPr id="1" xr6:uid="{00000000-0010-0000-6B20-000001000000}" uniqueName="Owners_Legal">
      <xmlPr mapId="1" xpath="/FinancialUpdate8609/FinancialUpdate8609_DevelopmentBudget/FinancialUpdate8609_Dev_Budget_Building18/FinancialUpdate8609_Dev_Budget_Building18_Acquisition_Basis/Owners_Legal" xmlDataType="string"/>
    </xmlCellPr>
  </singleXmlCell>
  <singleXmlCell id="4174" xr6:uid="{7954BA6C-821F-4038-AABE-FB9F9D23DF3E}" r="CA16" connectionId="1">
    <xmlCellPr id="1" xr6:uid="{00000000-0010-0000-6D20-000001000000}" uniqueName="Development_Consultant">
      <xmlPr mapId="1" xpath="/FinancialUpdate8609/FinancialUpdate8609_DevelopmentBudget/FinancialUpdate8609_Dev_Budget_Building18/FinancialUpdate8609_Dev_Budget_Building18_Acquisition_Basis/Development_Consultant" xmlDataType="string"/>
    </xmlCellPr>
  </singleXmlCell>
  <singleXmlCell id="4175" xr6:uid="{CBC45983-72D8-41D2-B3CB-ABA4D5CF54B7}" r="CA17" connectionId="1">
    <xmlCellPr id="1" xr6:uid="{00000000-0010-0000-6F20-000001000000}" uniqueName="J51_421a_421b_Filing_Fees">
      <xmlPr mapId="1" xpath="/FinancialUpdate8609/FinancialUpdate8609_DevelopmentBudget/FinancialUpdate8609_Dev_Budget_Building18/FinancialUpdate8609_Dev_Budget_Building18_Acquisition_Basis/J51_421a_421b_Filing_Fees" xmlDataType="string"/>
    </xmlCellPr>
  </singleXmlCell>
  <singleXmlCell id="4176" xr6:uid="{FEAE7E52-EEBF-44F3-9FC1-B96654A20AD6}" r="CA18" connectionId="1">
    <xmlCellPr id="1" xr6:uid="{00000000-0010-0000-7120-000001000000}" uniqueName="Construction_Interest">
      <xmlPr mapId="1" xpath="/FinancialUpdate8609/FinancialUpdate8609_DevelopmentBudget/FinancialUpdate8609_Dev_Budget_Building18/FinancialUpdate8609_Dev_Budget_Building18_Acquisition_Basis/Construction_Interest" xmlDataType="string"/>
    </xmlCellPr>
  </singleXmlCell>
  <singleXmlCell id="4177" xr6:uid="{45367D27-3E9B-4119-923D-2C39BA215E37}" r="CA19" connectionId="1">
    <xmlCellPr id="1" xr6:uid="{00000000-0010-0000-7320-000001000000}" uniqueName="Real_Estate_Taxes">
      <xmlPr mapId="1" xpath="/FinancialUpdate8609/FinancialUpdate8609_DevelopmentBudget/FinancialUpdate8609_Dev_Budget_Building18/FinancialUpdate8609_Dev_Budget_Building18_Acquisition_Basis/Real_Estate_Taxes" xmlDataType="string"/>
    </xmlCellPr>
  </singleXmlCell>
  <singleXmlCell id="4178" xr6:uid="{27A8F0C9-492A-4AE1-A69D-E81B7CF4D15D}" r="CA20" connectionId="1">
    <xmlCellPr id="1" xr6:uid="{00000000-0010-0000-7520-000001000000}" uniqueName="Water_Sewer">
      <xmlPr mapId="1" xpath="/FinancialUpdate8609/FinancialUpdate8609_DevelopmentBudget/FinancialUpdate8609_Dev_Budget_Building18/FinancialUpdate8609_Dev_Budget_Building18_Acquisition_Basis/Water_Sewer" xmlDataType="string"/>
    </xmlCellPr>
  </singleXmlCell>
  <singleXmlCell id="4179" xr6:uid="{0934CEC1-6190-48B7-875D-A6367145CC62}" r="CA21" connectionId="1">
    <xmlCellPr id="1" xr6:uid="{00000000-0010-0000-7720-000001000000}" uniqueName="Title_Insurance">
      <xmlPr mapId="1" xpath="/FinancialUpdate8609/FinancialUpdate8609_DevelopmentBudget/FinancialUpdate8609_Dev_Budget_Building18/FinancialUpdate8609_Dev_Budget_Building18_Acquisition_Basis/Title_Insurance" xmlDataType="string"/>
    </xmlCellPr>
  </singleXmlCell>
  <singleXmlCell id="4180" xr6:uid="{C7CD0F10-68C5-422D-ACF5-545F701B267B}" r="CA22" connectionId="1">
    <xmlCellPr id="1" xr6:uid="{00000000-0010-0000-7920-000001000000}" uniqueName="Constr_Insurance">
      <xmlPr mapId="1" xpath="/FinancialUpdate8609/FinancialUpdate8609_DevelopmentBudget/FinancialUpdate8609_Dev_Budget_Building18/FinancialUpdate8609_Dev_Budget_Building18_Acquisition_Basis/Constr_Insurance" xmlDataType="string"/>
    </xmlCellPr>
  </singleXmlCell>
  <singleXmlCell id="4181" xr6:uid="{0EACFEDC-1838-4955-89A2-DFDAF13E5AA0}" r="CA23" connectionId="1">
    <xmlCellPr id="1" xr6:uid="{00000000-0010-0000-7B20-000001000000}" uniqueName="License_Agreement_Insurance">
      <xmlPr mapId="1" xpath="/FinancialUpdate8609/FinancialUpdate8609_DevelopmentBudget/FinancialUpdate8609_Dev_Budget_Building18/FinancialUpdate8609_Dev_Budget_Building18_Acquisition_Basis/License_Agreement_Insurance" xmlDataType="string"/>
    </xmlCellPr>
  </singleXmlCell>
  <singleXmlCell id="4182" xr6:uid="{CC5BF3D1-97E1-4DF6-9C03-D425C63C33DD}" r="CA24" connectionId="1">
    <xmlCellPr id="1" xr6:uid="{00000000-0010-0000-7D20-000001000000}" uniqueName="Leasing_Marketing_Expense">
      <xmlPr mapId="1" xpath="/FinancialUpdate8609/FinancialUpdate8609_DevelopmentBudget/FinancialUpdate8609_Dev_Budget_Building18/FinancialUpdate8609_Dev_Budget_Building18_Acquisition_Basis/Leasing_Marketing_Expense" xmlDataType="string"/>
    </xmlCellPr>
  </singleXmlCell>
  <singleXmlCell id="4183" xr6:uid="{536C3EA5-924A-4E07-BD1B-74750CC0C6DE}" r="CA25" connectionId="1">
    <xmlCellPr id="1" xr6:uid="{00000000-0010-0000-7F20-000001000000}" uniqueName="Lease_Up_Period_Expense">
      <xmlPr mapId="1" xpath="/FinancialUpdate8609/FinancialUpdate8609_DevelopmentBudget/FinancialUpdate8609_Dev_Budget_Building18/FinancialUpdate8609_Dev_Budget_Building18_Acquisition_Basis/Lease_Up_Period_Expense" xmlDataType="string"/>
    </xmlCellPr>
  </singleXmlCell>
  <singleXmlCell id="4184" xr6:uid="{6ECF6A20-42AB-4203-A22B-73C13F0B519C}" r="CA26" connectionId="1">
    <xmlCellPr id="1" xr6:uid="{00000000-0010-0000-8120-000001000000}" uniqueName="Working_Capital">
      <xmlPr mapId="1" xpath="/FinancialUpdate8609/FinancialUpdate8609_DevelopmentBudget/FinancialUpdate8609_Dev_Budget_Building18/FinancialUpdate8609_Dev_Budget_Building18_Acquisition_Basis/Working_Capital" xmlDataType="string"/>
    </xmlCellPr>
  </singleXmlCell>
  <singleXmlCell id="4185" xr6:uid="{07F3861D-B983-46EF-A8AC-BA1A7DA43AFC}" r="CA27" connectionId="1">
    <xmlCellPr id="1" xr6:uid="{00000000-0010-0000-8320-000001000000}" uniqueName="Survey_Environmental_Reports">
      <xmlPr mapId="1" xpath="/FinancialUpdate8609/FinancialUpdate8609_DevelopmentBudget/FinancialUpdate8609_Dev_Budget_Building18/FinancialUpdate8609_Dev_Budget_Building18_Acquisition_Basis/Survey_Environmental_Reports" xmlDataType="string"/>
    </xmlCellPr>
  </singleXmlCell>
  <singleXmlCell id="4186" xr6:uid="{6C1E63E6-B52E-4530-9CE8-74C2832DC904}" r="CA28" connectionId="1">
    <xmlCellPr id="1" xr6:uid="{00000000-0010-0000-8520-000001000000}" uniqueName="Loan_Commitment_Fees">
      <xmlPr mapId="1" xpath="/FinancialUpdate8609/FinancialUpdate8609_DevelopmentBudget/FinancialUpdate8609_Dev_Budget_Building18/FinancialUpdate8609_Dev_Budget_Building18_Acquisition_Basis/Loan_Commitment_Fees" xmlDataType="string"/>
    </xmlCellPr>
  </singleXmlCell>
  <singleXmlCell id="4187" xr6:uid="{EA3870B7-3ABB-4515-8DA8-E700191699B9}" r="CA29" connectionId="1">
    <xmlCellPr id="1" xr6:uid="{00000000-0010-0000-8720-000001000000}" uniqueName="Relocation">
      <xmlPr mapId="1" xpath="/FinancialUpdate8609/FinancialUpdate8609_DevelopmentBudget/FinancialUpdate8609_Dev_Budget_Building18/FinancialUpdate8609_Dev_Budget_Building18_Acquisition_Basis/Relocation" xmlDataType="string"/>
    </xmlCellPr>
  </singleXmlCell>
  <singleXmlCell id="4188" xr6:uid="{52275349-B437-415B-9F53-AFDE484570A8}" r="CA30" connectionId="1">
    <xmlCellPr id="1" xr6:uid="{00000000-0010-0000-8920-000001000000}" uniqueName="NPHDFC_Administration_Fee">
      <xmlPr mapId="1" xpath="/FinancialUpdate8609/FinancialUpdate8609_DevelopmentBudget/FinancialUpdate8609_Dev_Budget_Building18/FinancialUpdate8609_Dev_Budget_Building18_Acquisition_Basis/NPHDFC_Administration_Fee" xmlDataType="string"/>
    </xmlCellPr>
  </singleXmlCell>
  <singleXmlCell id="4189" xr6:uid="{2893CCCD-BAC3-4648-BA8D-3EB957A623DB}" r="CA31" connectionId="1">
    <xmlCellPr id="1" xr6:uid="{00000000-0010-0000-8B20-000001000000}" uniqueName="Project_Supervision">
      <xmlPr mapId="1" xpath="/FinancialUpdate8609/FinancialUpdate8609_DevelopmentBudget/FinancialUpdate8609_Dev_Budget_Building18/FinancialUpdate8609_Dev_Budget_Building18_Acquisition_Basis/Project_Supervision" xmlDataType="string"/>
    </xmlCellPr>
  </singleXmlCell>
  <singleXmlCell id="4190" xr6:uid="{D5421416-E802-42E1-AE76-3C654F6119F8}" r="CA32" connectionId="1">
    <xmlCellPr id="1" xr6:uid="{00000000-0010-0000-8D20-000001000000}" uniqueName="Tax_Credit_Allocation_Fee">
      <xmlPr mapId="1" xpath="/FinancialUpdate8609/FinancialUpdate8609_DevelopmentBudget/FinancialUpdate8609_Dev_Budget_Building18/FinancialUpdate8609_Dev_Budget_Building18_Acquisition_Basis/Tax_Credit_Allocation_Fee" xmlDataType="string"/>
    </xmlCellPr>
  </singleXmlCell>
  <singleXmlCell id="4191" xr6:uid="{25BEFF9F-6CFC-4D93-AA7A-C81C91FEC537}" r="CA33" connectionId="1">
    <xmlCellPr id="1" xr6:uid="{00000000-0010-0000-8F20-000001000000}" uniqueName="Bond_Fees_Cost_of_Issuance_Fee">
      <xmlPr mapId="1" xpath="/FinancialUpdate8609/FinancialUpdate8609_DevelopmentBudget/FinancialUpdate8609_Dev_Budget_Building18/FinancialUpdate8609_Dev_Budget_Building18_Acquisition_Basis/Bond_Fees_Cost_of_Issuance_Fee" xmlDataType="string"/>
    </xmlCellPr>
  </singleXmlCell>
  <singleXmlCell id="4192" xr6:uid="{16039B35-8232-4B7C-9C11-A89C1890DF66}" r="CA34" connectionId="1">
    <xmlCellPr id="1" xr6:uid="{00000000-0010-0000-9120-000001000000}" uniqueName="Letter_of_Credit_Fee">
      <xmlPr mapId="1" xpath="/FinancialUpdate8609/FinancialUpdate8609_DevelopmentBudget/FinancialUpdate8609_Dev_Budget_Building18/FinancialUpdate8609_Dev_Budget_Building18_Acquisition_Basis/Letter_of_Credit_Fee" xmlDataType="string"/>
    </xmlCellPr>
  </singleXmlCell>
  <singleXmlCell id="4193" xr6:uid="{D3F6FC8E-1B80-46A2-806A-AB93C08EE7CF}" r="CA35" connectionId="1">
    <xmlCellPr id="1" xr6:uid="{00000000-0010-0000-9320-000001000000}" uniqueName="Interest_Rate_Cap">
      <xmlPr mapId="1" xpath="/FinancialUpdate8609/FinancialUpdate8609_DevelopmentBudget/FinancialUpdate8609_Dev_Budget_Building18/FinancialUpdate8609_Dev_Budget_Building18_Acquisition_Basis/Interest_Rate_Cap" xmlDataType="string"/>
    </xmlCellPr>
  </singleXmlCell>
  <singleXmlCell id="4194" xr6:uid="{85160944-6DC5-4652-AFAA-03D7DD45172B}" r="CA36" connectionId="1">
    <xmlCellPr id="1" xr6:uid="{00000000-0010-0000-9520-000001000000}" uniqueName="Bank_Engineering_Fee">
      <xmlPr mapId="1" xpath="/FinancialUpdate8609/FinancialUpdate8609_DevelopmentBudget/FinancialUpdate8609_Dev_Budget_Building18/FinancialUpdate8609_Dev_Budget_Building18_Acquisition_Basis/Bank_Engineering_Fee" xmlDataType="string"/>
    </xmlCellPr>
  </singleXmlCell>
  <singleXmlCell id="4195" xr6:uid="{D0523C72-727F-4A9E-AD9E-D26DB0999C13}" r="CA37" connectionId="1">
    <xmlCellPr id="1" xr6:uid="{00000000-0010-0000-9720-000001000000}" uniqueName="NYS_Transfer_Tax">
      <xmlPr mapId="1" xpath="/FinancialUpdate8609/FinancialUpdate8609_DevelopmentBudget/FinancialUpdate8609_Dev_Budget_Building18/FinancialUpdate8609_Dev_Budget_Building18_Acquisition_Basis/NYS_Transfer_Tax" xmlDataType="string"/>
    </xmlCellPr>
  </singleXmlCell>
  <singleXmlCell id="4196" xr6:uid="{D47B78A7-72AA-433A-BF0F-82F696A7EDA3}" r="CA38" connectionId="1">
    <xmlCellPr id="1" xr6:uid="{00000000-0010-0000-9920-000001000000}" uniqueName="Soft_Cost_Other_Description1">
      <xmlPr mapId="1" xpath="/FinancialUpdate8609/FinancialUpdate8609_DevelopmentBudget/FinancialUpdate8609_Dev_Budget_Building18/FinancialUpdate8609_Dev_Budget_Building18_Acquisition_Basis/Soft_Cost_Other_Description1" xmlDataType="string"/>
    </xmlCellPr>
  </singleXmlCell>
  <singleXmlCell id="4197" xr6:uid="{18606416-D687-4CC2-93A7-61E0971DF1EF}" r="CA39" connectionId="1">
    <xmlCellPr id="1" xr6:uid="{00000000-0010-0000-9B20-000001000000}" uniqueName="Soft_Cost_Other_Description2">
      <xmlPr mapId="1" xpath="/FinancialUpdate8609/FinancialUpdate8609_DevelopmentBudget/FinancialUpdate8609_Dev_Budget_Building18/FinancialUpdate8609_Dev_Budget_Building18_Acquisition_Basis/Soft_Cost_Other_Description2" xmlDataType="string"/>
    </xmlCellPr>
  </singleXmlCell>
  <singleXmlCell id="4198" xr6:uid="{EA59B591-F510-4E73-B311-FEE8FC17FB02}" r="CA40" connectionId="1">
    <xmlCellPr id="1" xr6:uid="{00000000-0010-0000-9D20-000001000000}" uniqueName="Soft_Cost_Other_Description3">
      <xmlPr mapId="1" xpath="/FinancialUpdate8609/FinancialUpdate8609_DevelopmentBudget/FinancialUpdate8609_Dev_Budget_Building18/FinancialUpdate8609_Dev_Budget_Building18_Acquisition_Basis/Soft_Cost_Other_Description3" xmlDataType="string"/>
    </xmlCellPr>
  </singleXmlCell>
  <singleXmlCell id="4199" xr6:uid="{F4A18400-C2DF-4F81-89AB-201BED77F7AB}" r="CA41" connectionId="1">
    <xmlCellPr id="1" xr6:uid="{00000000-0010-0000-9F20-000001000000}" uniqueName="Soft_Cost_Other_Description4">
      <xmlPr mapId="1" xpath="/FinancialUpdate8609/FinancialUpdate8609_DevelopmentBudget/FinancialUpdate8609_Dev_Budget_Building18/FinancialUpdate8609_Dev_Budget_Building18_Acquisition_Basis/Soft_Cost_Other_Description4" xmlDataType="string"/>
    </xmlCellPr>
  </singleXmlCell>
  <singleXmlCell id="4200" xr6:uid="{EEA359C6-0474-4101-93AD-0C727CB08280}" r="CA44" connectionId="1">
    <xmlCellPr id="1" xr6:uid="{00000000-0010-0000-A120-000001000000}" uniqueName="Developer_Financing_or_Equity">
      <xmlPr mapId="1" xpath="/FinancialUpdate8609/FinancialUpdate8609_DevelopmentBudget/FinancialUpdate8609_Dev_Budget_Building18/FinancialUpdate8609_Dev_Budget_Building18_Acquisition_Basis/Developer_Financing_or_Equity" xmlDataType="string"/>
    </xmlCellPr>
  </singleXmlCell>
  <singleXmlCell id="4201" xr6:uid="{8670EDEA-CBEB-4693-9B05-78A7EC487D46}" r="CA45" connectionId="1">
    <xmlCellPr id="1" xr6:uid="{00000000-0010-0000-A320-000001000000}" uniqueName="Deferred_Developer_Fee">
      <xmlPr mapId="1" xpath="/FinancialUpdate8609/FinancialUpdate8609_DevelopmentBudget/FinancialUpdate8609_Dev_Budget_Building18/FinancialUpdate8609_Dev_Budget_Building18_Acquisition_Basis/Deferred_Developer_Fee" xmlDataType="string"/>
    </xmlCellPr>
  </singleXmlCell>
  <singleXmlCell id="4202" xr6:uid="{3C5F8DB6-DE15-498C-A001-5889C49CEBD4}" r="CA48" connectionId="1">
    <xmlCellPr id="1" xr6:uid="{00000000-0010-0000-A520-000001000000}" uniqueName="Syndicator_Fee_and_Overhead">
      <xmlPr mapId="1" xpath="/FinancialUpdate8609/FinancialUpdate8609_DevelopmentBudget/FinancialUpdate8609_Dev_Budget_Building18/FinancialUpdate8609_Dev_Budget_Building18_Acquisition_Basis/Syndicator_Fee_and_Overhead" xmlDataType="string"/>
    </xmlCellPr>
  </singleXmlCell>
  <singleXmlCell id="4203" xr6:uid="{BC4F18E3-7C8A-4037-AEB6-CA021095F05D}" r="CA49" connectionId="1">
    <xmlCellPr id="1" xr6:uid="{00000000-0010-0000-A720-000001000000}" uniqueName="LP_Upper_Tier_Reserves">
      <xmlPr mapId="1" xpath="/FinancialUpdate8609/FinancialUpdate8609_DevelopmentBudget/FinancialUpdate8609_Dev_Budget_Building18/FinancialUpdate8609_Dev_Budget_Building18_Acquisition_Basis/LP_Upper_Tier_Reserves" xmlDataType="string"/>
    </xmlCellPr>
  </singleXmlCell>
  <singleXmlCell id="4204" xr6:uid="{B3E63392-49FE-4AF7-9670-D912EA14E115}" r="CA50" connectionId="1">
    <xmlCellPr id="1" xr6:uid="{00000000-0010-0000-A920-000001000000}" uniqueName="Tax_Credit_Consultant">
      <xmlPr mapId="1" xpath="/FinancialUpdate8609/FinancialUpdate8609_DevelopmentBudget/FinancialUpdate8609_Dev_Budget_Building18/FinancialUpdate8609_Dev_Budget_Building18_Acquisition_Basis/Tax_Credit_Consultant" xmlDataType="string"/>
    </xmlCellPr>
  </singleXmlCell>
  <singleXmlCell id="4205" xr6:uid="{55F1EEB7-4F14-42AA-8989-97C95FE9F9FC}" r="CA51" connectionId="1">
    <xmlCellPr id="1" xr6:uid="{00000000-0010-0000-AB20-000001000000}" uniqueName="Tax_Opinion">
      <xmlPr mapId="1" xpath="/FinancialUpdate8609/FinancialUpdate8609_DevelopmentBudget/FinancialUpdate8609_Dev_Budget_Building18/FinancialUpdate8609_Dev_Budget_Building18_Acquisition_Basis/Tax_Opinion" xmlDataType="string"/>
    </xmlCellPr>
  </singleXmlCell>
  <singleXmlCell id="4206" xr6:uid="{E395ED6A-3E9A-41A0-B235-4C28E57117A0}" r="CA52" connectionId="1">
    <xmlCellPr id="1" xr6:uid="{00000000-0010-0000-AD20-000001000000}" uniqueName="Accounting_Cost_Certification">
      <xmlPr mapId="1" xpath="/FinancialUpdate8609/FinancialUpdate8609_DevelopmentBudget/FinancialUpdate8609_Dev_Budget_Building18/FinancialUpdate8609_Dev_Budget_Building18_Acquisition_Basis/Accounting_Cost_Certification" xmlDataType="string"/>
    </xmlCellPr>
  </singleXmlCell>
  <singleXmlCell id="4207" xr6:uid="{4F0E38D7-2F42-49BB-8A6A-F0958A1F578A}" r="CA53" connectionId="1">
    <xmlCellPr id="1" xr6:uid="{00000000-0010-0000-AF20-000001000000}" uniqueName="Partnership_Management_Fee">
      <xmlPr mapId="1" xpath="/FinancialUpdate8609/FinancialUpdate8609_DevelopmentBudget/FinancialUpdate8609_Dev_Budget_Building18/FinancialUpdate8609_Dev_Budget_Building18_Acquisition_Basis/Partnership_Management_Fee" xmlDataType="string"/>
    </xmlCellPr>
  </singleXmlCell>
  <singleXmlCell id="4208" xr6:uid="{79168B2A-6404-4304-831C-5892BEA6F0CC}" r="CA54" connectionId="1">
    <xmlCellPr id="1" xr6:uid="{00000000-0010-0000-B120-000001000000}" uniqueName="Partnership_Publication">
      <xmlPr mapId="1" xpath="/FinancialUpdate8609/FinancialUpdate8609_DevelopmentBudget/FinancialUpdate8609_Dev_Budget_Building18/FinancialUpdate8609_Dev_Budget_Building18_Acquisition_Basis/Partnership_Publication" xmlDataType="string"/>
    </xmlCellPr>
  </singleXmlCell>
  <singleXmlCell id="4209" xr6:uid="{34EE793E-08F5-4BBB-ACDF-DC870E3DD948}" r="CA55" connectionId="1">
    <xmlCellPr id="1" xr6:uid="{00000000-0010-0000-B320-000001000000}" uniqueName="Bridge_Loan_Fees_and_Interest">
      <xmlPr mapId="1" xpath="/FinancialUpdate8609/FinancialUpdate8609_DevelopmentBudget/FinancialUpdate8609_Dev_Budget_Building18/FinancialUpdate8609_Dev_Budget_Building18_Acquisition_Basis/Bridge_Loan_Fees_and_Interest" xmlDataType="string"/>
    </xmlCellPr>
  </singleXmlCell>
  <singleXmlCell id="4210" xr6:uid="{CE59B3B5-DD14-4A76-828F-65E37EDC0B7E}" r="CA56" connectionId="1">
    <xmlCellPr id="1" xr6:uid="{00000000-0010-0000-B520-000001000000}" uniqueName="Partnership_Organization_Legal">
      <xmlPr mapId="1" xpath="/FinancialUpdate8609/FinancialUpdate8609_DevelopmentBudget/FinancialUpdate8609_Dev_Budget_Building18/FinancialUpdate8609_Dev_Budget_Building18_Acquisition_Basis/Partnership_Organization_Legal" xmlDataType="string"/>
    </xmlCellPr>
  </singleXmlCell>
  <singleXmlCell id="4211" xr6:uid="{D2EFC5D1-934B-4C66-B3B6-0A9A5ECC07EB}" r="CA57" connectionId="1">
    <xmlCellPr id="1" xr6:uid="{00000000-0010-0000-B720-000001000000}" uniqueName="Syndication_Expense_Other_Description1">
      <xmlPr mapId="1" xpath="/FinancialUpdate8609/FinancialUpdate8609_DevelopmentBudget/FinancialUpdate8609_Dev_Budget_Building18/FinancialUpdate8609_Dev_Budget_Building18_Acquisition_Basis/Syndication_Expense_Other_Description1" xmlDataType="string"/>
    </xmlCellPr>
  </singleXmlCell>
  <singleXmlCell id="4212" xr6:uid="{4563CA43-1F96-4D2A-8B23-19BF9A7CD730}" r="CA60" connectionId="1">
    <xmlCellPr id="1" xr6:uid="{00000000-0010-0000-B920-000001000000}" uniqueName="Operating_Reserve">
      <xmlPr mapId="1" xpath="/FinancialUpdate8609/FinancialUpdate8609_DevelopmentBudget/FinancialUpdate8609_Dev_Budget_Building18/FinancialUpdate8609_Dev_Budget_Building18_Acquisition_Basis/Operating_Reserve" xmlDataType="string"/>
    </xmlCellPr>
  </singleXmlCell>
  <singleXmlCell id="4213" xr6:uid="{9764E0E5-69E8-4F99-976D-4AEA02634700}" r="CA61" connectionId="1">
    <xmlCellPr id="1" xr6:uid="{00000000-0010-0000-BB20-000001000000}" uniqueName="Social_Service_Reserves">
      <xmlPr mapId="1" xpath="/FinancialUpdate8609/FinancialUpdate8609_DevelopmentBudget/FinancialUpdate8609_Dev_Budget_Building18/FinancialUpdate8609_Dev_Budget_Building18_Acquisition_Basis/Social_Service_Reserves" xmlDataType="string"/>
    </xmlCellPr>
  </singleXmlCell>
  <singleXmlCell id="4214" xr6:uid="{074A8950-17DC-434D-BDC5-78A7CB450BBF}" r="CA62" connectionId="1">
    <xmlCellPr id="1" xr6:uid="{00000000-0010-0000-BD20-000001000000}" uniqueName="Reserve_Other_Description1">
      <xmlPr mapId="1" xpath="/FinancialUpdate8609/FinancialUpdate8609_DevelopmentBudget/FinancialUpdate8609_Dev_Budget_Building18/FinancialUpdate8609_Dev_Budget_Building18_Acquisition_Basis/Reserve_Other_Description1" xmlDataType="string"/>
    </xmlCellPr>
  </singleXmlCell>
  <singleXmlCell id="4215" xr6:uid="{CA3CC03F-C232-45BE-95F0-6ADEB5DB8BD4}" r="CC1" connectionId="1">
    <xmlCellPr id="1" xr6:uid="{00000000-0010-0000-BF20-000001000000}" uniqueName="ApplicationNumber">
      <xmlPr mapId="1" xpath="/FinancialUpdate8609/FinancialUpdate8609_DevelopmentBudget/FinancialUpdate8609_Dev_Budget_Building18/FinancialUpdate8609_Dev_Budget_Building18_Rehab_Basis/ApplicationNumber" xmlDataType="string"/>
    </xmlCellPr>
  </singleXmlCell>
  <singleXmlCell id="4216" xr6:uid="{E1A90386-A54B-442C-AF84-B1C9A75DD544}" r="CC2" connectionId="1">
    <xmlCellPr id="1" xr6:uid="{00000000-0010-0000-C120-000001000000}" uniqueName="BIN">
      <xmlPr mapId="1" xpath="/FinancialUpdate8609/FinancialUpdate8609_DevelopmentBudget/FinancialUpdate8609_Dev_Budget_Building18/FinancialUpdate8609_Dev_Budget_Building18_Rehab_Basis/BIN" xmlDataType="string"/>
    </xmlCellPr>
  </singleXmlCell>
  <singleXmlCell id="4217" xr6:uid="{61AEDB5C-8E1B-4219-9960-416BB01853ED}" r="CB7" connectionId="1">
    <xmlCellPr id="1" xr6:uid="{00000000-0010-0000-C320-000001000000}" uniqueName="Land_Acquisition">
      <xmlPr mapId="1" xpath="/FinancialUpdate8609/FinancialUpdate8609_DevelopmentBudget/FinancialUpdate8609_Dev_Budget_Building18/FinancialUpdate8609_Dev_Budget_Building18_Rehab_Basis/Land_Acquisition" xmlDataType="string"/>
    </xmlCellPr>
  </singleXmlCell>
  <singleXmlCell id="4218" xr6:uid="{7FCC07C6-5A01-440D-9461-0DC4A409C695}" r="CB8" connectionId="1">
    <xmlCellPr id="1" xr6:uid="{00000000-0010-0000-C520-000001000000}" uniqueName="Building_Acquisition">
      <xmlPr mapId="1" xpath="/FinancialUpdate8609/FinancialUpdate8609_DevelopmentBudget/FinancialUpdate8609_Dev_Budget_Building18/FinancialUpdate8609_Dev_Budget_Building18_Rehab_Basis/Building_Acquisition" xmlDataType="string"/>
    </xmlCellPr>
  </singleXmlCell>
  <singleXmlCell id="4219" xr6:uid="{98715A50-B8E7-4FFB-99A6-F9F727A8FE1F}" r="CB9" connectionId="1">
    <xmlCellPr id="1" xr6:uid="{00000000-0010-0000-C720-000001000000}" uniqueName="Contractor_Price">
      <xmlPr mapId="1" xpath="/FinancialUpdate8609/FinancialUpdate8609_DevelopmentBudget/FinancialUpdate8609_Dev_Budget_Building18/FinancialUpdate8609_Dev_Budget_Building18_Rehab_Basis/Contractor_Price" xmlDataType="string"/>
    </xmlCellPr>
  </singleXmlCell>
  <singleXmlCell id="4220" xr6:uid="{91C81997-3995-4031-8640-0CFE04F119DB}" r="CB10" connectionId="1">
    <xmlCellPr id="1" xr6:uid="{00000000-0010-0000-C920-000001000000}" uniqueName="Furnishings">
      <xmlPr mapId="1" xpath="/FinancialUpdate8609/FinancialUpdate8609_DevelopmentBudget/FinancialUpdate8609_Dev_Budget_Building18/FinancialUpdate8609_Dev_Budget_Building18_Rehab_Basis/Furnishings" xmlDataType="string"/>
    </xmlCellPr>
  </singleXmlCell>
  <singleXmlCell id="4221" xr6:uid="{4E4ADD7E-E74F-49D8-9F15-74247CF77558}" r="CB11" connectionId="1">
    <xmlCellPr id="1" xr6:uid="{00000000-0010-0000-CB20-000001000000}" uniqueName="Hard_Cost_Other_Description1">
      <xmlPr mapId="1" xpath="/FinancialUpdate8609/FinancialUpdate8609_DevelopmentBudget/FinancialUpdate8609_Dev_Budget_Building18/FinancialUpdate8609_Dev_Budget_Building18_Rehab_Basis/Hard_Cost_Other_Description1" xmlDataType="string"/>
    </xmlCellPr>
  </singleXmlCell>
  <singleXmlCell id="4222" xr6:uid="{F56E5E69-3735-4F04-B4A4-FFF963A35DFD}" r="CB14" connectionId="1">
    <xmlCellPr id="1" xr6:uid="{00000000-0010-0000-CD20-000001000000}" uniqueName="Architect">
      <xmlPr mapId="1" xpath="/FinancialUpdate8609/FinancialUpdate8609_DevelopmentBudget/FinancialUpdate8609_Dev_Budget_Building18/FinancialUpdate8609_Dev_Budget_Building18_Rehab_Basis/Architect" xmlDataType="string"/>
    </xmlCellPr>
  </singleXmlCell>
  <singleXmlCell id="4223" xr6:uid="{669B6199-71F0-48EB-92DE-ECB21302D305}" r="CB15" connectionId="1">
    <xmlCellPr id="1" xr6:uid="{00000000-0010-0000-CF20-000001000000}" uniqueName="Owners_Legal">
      <xmlPr mapId="1" xpath="/FinancialUpdate8609/FinancialUpdate8609_DevelopmentBudget/FinancialUpdate8609_Dev_Budget_Building18/FinancialUpdate8609_Dev_Budget_Building18_Rehab_Basis/Owners_Legal" xmlDataType="string"/>
    </xmlCellPr>
  </singleXmlCell>
  <singleXmlCell id="4224" xr6:uid="{0F4286C0-2CBE-493A-BF0D-76DDC04E128C}" r="CB16" connectionId="1">
    <xmlCellPr id="1" xr6:uid="{00000000-0010-0000-D120-000001000000}" uniqueName="Development_Consultant">
      <xmlPr mapId="1" xpath="/FinancialUpdate8609/FinancialUpdate8609_DevelopmentBudget/FinancialUpdate8609_Dev_Budget_Building18/FinancialUpdate8609_Dev_Budget_Building18_Rehab_Basis/Development_Consultant" xmlDataType="string"/>
    </xmlCellPr>
  </singleXmlCell>
  <singleXmlCell id="4225" xr6:uid="{7D785073-BC67-47DD-AE1A-E48AE18C99A3}" r="CB17" connectionId="1">
    <xmlCellPr id="1" xr6:uid="{00000000-0010-0000-D320-000001000000}" uniqueName="J51_421a_421b_Filing_Fees">
      <xmlPr mapId="1" xpath="/FinancialUpdate8609/FinancialUpdate8609_DevelopmentBudget/FinancialUpdate8609_Dev_Budget_Building18/FinancialUpdate8609_Dev_Budget_Building18_Rehab_Basis/J51_421a_421b_Filing_Fees" xmlDataType="string"/>
    </xmlCellPr>
  </singleXmlCell>
  <singleXmlCell id="4226" xr6:uid="{801363C4-FCD8-4EC4-87C8-3C7E5A5877A2}" r="CB18" connectionId="1">
    <xmlCellPr id="1" xr6:uid="{00000000-0010-0000-D520-000001000000}" uniqueName="Construction_Interest">
      <xmlPr mapId="1" xpath="/FinancialUpdate8609/FinancialUpdate8609_DevelopmentBudget/FinancialUpdate8609_Dev_Budget_Building18/FinancialUpdate8609_Dev_Budget_Building18_Rehab_Basis/Construction_Interest" xmlDataType="string"/>
    </xmlCellPr>
  </singleXmlCell>
  <singleXmlCell id="4227" xr6:uid="{6C2CF423-B37A-4DA0-A95C-268895BC2BE7}" r="CB19" connectionId="1">
    <xmlCellPr id="1" xr6:uid="{00000000-0010-0000-D720-000001000000}" uniqueName="Real_Estate_Taxes">
      <xmlPr mapId="1" xpath="/FinancialUpdate8609/FinancialUpdate8609_DevelopmentBudget/FinancialUpdate8609_Dev_Budget_Building18/FinancialUpdate8609_Dev_Budget_Building18_Rehab_Basis/Real_Estate_Taxes" xmlDataType="string"/>
    </xmlCellPr>
  </singleXmlCell>
  <singleXmlCell id="4228" xr6:uid="{30DF10AF-451C-4E65-BBB7-EF682BFE6577}" r="CB20" connectionId="1">
    <xmlCellPr id="1" xr6:uid="{00000000-0010-0000-D920-000001000000}" uniqueName="Water_Sewer">
      <xmlPr mapId="1" xpath="/FinancialUpdate8609/FinancialUpdate8609_DevelopmentBudget/FinancialUpdate8609_Dev_Budget_Building18/FinancialUpdate8609_Dev_Budget_Building18_Rehab_Basis/Water_Sewer" xmlDataType="string"/>
    </xmlCellPr>
  </singleXmlCell>
  <singleXmlCell id="4229" xr6:uid="{7CD97B29-49FE-456C-ADA1-D583096C537E}" r="CB21" connectionId="1">
    <xmlCellPr id="1" xr6:uid="{00000000-0010-0000-DB20-000001000000}" uniqueName="Title_Insurance">
      <xmlPr mapId="1" xpath="/FinancialUpdate8609/FinancialUpdate8609_DevelopmentBudget/FinancialUpdate8609_Dev_Budget_Building18/FinancialUpdate8609_Dev_Budget_Building18_Rehab_Basis/Title_Insurance" xmlDataType="string"/>
    </xmlCellPr>
  </singleXmlCell>
  <singleXmlCell id="4230" xr6:uid="{399AB163-7206-4BD9-8714-181E1558AF16}" r="CB22" connectionId="1">
    <xmlCellPr id="1" xr6:uid="{00000000-0010-0000-DD20-000001000000}" uniqueName="Constr_Insurance">
      <xmlPr mapId="1" xpath="/FinancialUpdate8609/FinancialUpdate8609_DevelopmentBudget/FinancialUpdate8609_Dev_Budget_Building18/FinancialUpdate8609_Dev_Budget_Building18_Rehab_Basis/Constr_Insurance" xmlDataType="string"/>
    </xmlCellPr>
  </singleXmlCell>
  <singleXmlCell id="4231" xr6:uid="{C7FDA019-FC4F-43C6-A79D-71AD67D9CB39}" r="CB23" connectionId="1">
    <xmlCellPr id="1" xr6:uid="{00000000-0010-0000-DF20-000001000000}" uniqueName="License_Agreement_Insurance">
      <xmlPr mapId="1" xpath="/FinancialUpdate8609/FinancialUpdate8609_DevelopmentBudget/FinancialUpdate8609_Dev_Budget_Building18/FinancialUpdate8609_Dev_Budget_Building18_Rehab_Basis/License_Agreement_Insurance" xmlDataType="string"/>
    </xmlCellPr>
  </singleXmlCell>
  <singleXmlCell id="4232" xr6:uid="{4B928755-2CF1-41BC-A26F-8A2397120843}" r="CB24" connectionId="1">
    <xmlCellPr id="1" xr6:uid="{00000000-0010-0000-E120-000001000000}" uniqueName="Leasing_Marketing_Expense">
      <xmlPr mapId="1" xpath="/FinancialUpdate8609/FinancialUpdate8609_DevelopmentBudget/FinancialUpdate8609_Dev_Budget_Building18/FinancialUpdate8609_Dev_Budget_Building18_Rehab_Basis/Leasing_Marketing_Expense" xmlDataType="string"/>
    </xmlCellPr>
  </singleXmlCell>
  <singleXmlCell id="4234" xr6:uid="{4FD407E6-186C-43B7-A598-BD25A0C0B943}" r="CB25" connectionId="1">
    <xmlCellPr id="1" xr6:uid="{00000000-0010-0000-E320-000001000000}" uniqueName="Lease_Up_Period_Expense">
      <xmlPr mapId="1" xpath="/FinancialUpdate8609/FinancialUpdate8609_DevelopmentBudget/FinancialUpdate8609_Dev_Budget_Building18/FinancialUpdate8609_Dev_Budget_Building18_Rehab_Basis/Lease_Up_Period_Expense" xmlDataType="string"/>
    </xmlCellPr>
  </singleXmlCell>
  <singleXmlCell id="4235" xr6:uid="{CAB93E9A-889E-466C-8F8F-151F8876BE35}" r="CB26" connectionId="1">
    <xmlCellPr id="1" xr6:uid="{00000000-0010-0000-E520-000001000000}" uniqueName="Working_Capital">
      <xmlPr mapId="1" xpath="/FinancialUpdate8609/FinancialUpdate8609_DevelopmentBudget/FinancialUpdate8609_Dev_Budget_Building18/FinancialUpdate8609_Dev_Budget_Building18_Rehab_Basis/Working_Capital" xmlDataType="string"/>
    </xmlCellPr>
  </singleXmlCell>
  <singleXmlCell id="4236" xr6:uid="{3E159D31-4335-4C31-8EAA-A043478507FE}" r="CB27" connectionId="1">
    <xmlCellPr id="1" xr6:uid="{00000000-0010-0000-E720-000001000000}" uniqueName="Survey_Environmental_Reports">
      <xmlPr mapId="1" xpath="/FinancialUpdate8609/FinancialUpdate8609_DevelopmentBudget/FinancialUpdate8609_Dev_Budget_Building18/FinancialUpdate8609_Dev_Budget_Building18_Rehab_Basis/Survey_Environmental_Reports" xmlDataType="string"/>
    </xmlCellPr>
  </singleXmlCell>
  <singleXmlCell id="4237" xr6:uid="{520E8110-DBCF-49AC-BDEC-C2FC90B5B1DD}" r="CB28" connectionId="1">
    <xmlCellPr id="1" xr6:uid="{00000000-0010-0000-E920-000001000000}" uniqueName="Loan_Commitment_Fees">
      <xmlPr mapId="1" xpath="/FinancialUpdate8609/FinancialUpdate8609_DevelopmentBudget/FinancialUpdate8609_Dev_Budget_Building18/FinancialUpdate8609_Dev_Budget_Building18_Rehab_Basis/Loan_Commitment_Fees" xmlDataType="string"/>
    </xmlCellPr>
  </singleXmlCell>
  <singleXmlCell id="4238" xr6:uid="{A6E51048-263D-4332-A62C-D557B71C4897}" r="CB29" connectionId="1">
    <xmlCellPr id="1" xr6:uid="{00000000-0010-0000-EB20-000001000000}" uniqueName="Relocation">
      <xmlPr mapId="1" xpath="/FinancialUpdate8609/FinancialUpdate8609_DevelopmentBudget/FinancialUpdate8609_Dev_Budget_Building18/FinancialUpdate8609_Dev_Budget_Building18_Rehab_Basis/Relocation" xmlDataType="string"/>
    </xmlCellPr>
  </singleXmlCell>
  <singleXmlCell id="4239" xr6:uid="{BC1DAD35-620B-459F-9942-F09B09B02F4F}" r="CB30" connectionId="1">
    <xmlCellPr id="1" xr6:uid="{00000000-0010-0000-ED20-000001000000}" uniqueName="NPHDFC_Administration_Fee">
      <xmlPr mapId="1" xpath="/FinancialUpdate8609/FinancialUpdate8609_DevelopmentBudget/FinancialUpdate8609_Dev_Budget_Building18/FinancialUpdate8609_Dev_Budget_Building18_Rehab_Basis/NPHDFC_Administration_Fee" xmlDataType="string"/>
    </xmlCellPr>
  </singleXmlCell>
  <singleXmlCell id="4240" xr6:uid="{3BF1878C-747B-462B-BFF1-ADB393AED020}" r="CB31" connectionId="1">
    <xmlCellPr id="1" xr6:uid="{00000000-0010-0000-EF20-000001000000}" uniqueName="Project_Supervision">
      <xmlPr mapId="1" xpath="/FinancialUpdate8609/FinancialUpdate8609_DevelopmentBudget/FinancialUpdate8609_Dev_Budget_Building18/FinancialUpdate8609_Dev_Budget_Building18_Rehab_Basis/Project_Supervision" xmlDataType="string"/>
    </xmlCellPr>
  </singleXmlCell>
  <singleXmlCell id="4241" xr6:uid="{874A4B22-0F5A-4778-B0F8-942781FCCECB}" r="CB32" connectionId="1">
    <xmlCellPr id="1" xr6:uid="{00000000-0010-0000-F120-000001000000}" uniqueName="Tax_Credit_Allocation_Fee">
      <xmlPr mapId="1" xpath="/FinancialUpdate8609/FinancialUpdate8609_DevelopmentBudget/FinancialUpdate8609_Dev_Budget_Building18/FinancialUpdate8609_Dev_Budget_Building18_Rehab_Basis/Tax_Credit_Allocation_Fee" xmlDataType="string"/>
    </xmlCellPr>
  </singleXmlCell>
  <singleXmlCell id="4242" xr6:uid="{BCE90107-15B4-4E3F-9B7D-8BFFA8B20877}" r="CB33" connectionId="1">
    <xmlCellPr id="1" xr6:uid="{00000000-0010-0000-F320-000001000000}" uniqueName="Bond_Fees_Cost_of_Issuance_Fee">
      <xmlPr mapId="1" xpath="/FinancialUpdate8609/FinancialUpdate8609_DevelopmentBudget/FinancialUpdate8609_Dev_Budget_Building18/FinancialUpdate8609_Dev_Budget_Building18_Rehab_Basis/Bond_Fees_Cost_of_Issuance_Fee" xmlDataType="string"/>
    </xmlCellPr>
  </singleXmlCell>
  <singleXmlCell id="4243" xr6:uid="{E0584B27-56C1-4A34-BB57-ED3871AC2B72}" r="CB34" connectionId="1">
    <xmlCellPr id="1" xr6:uid="{00000000-0010-0000-F520-000001000000}" uniqueName="Letter_of_Credit_Fee">
      <xmlPr mapId="1" xpath="/FinancialUpdate8609/FinancialUpdate8609_DevelopmentBudget/FinancialUpdate8609_Dev_Budget_Building18/FinancialUpdate8609_Dev_Budget_Building18_Rehab_Basis/Letter_of_Credit_Fee" xmlDataType="string"/>
    </xmlCellPr>
  </singleXmlCell>
  <singleXmlCell id="4244" xr6:uid="{0923E6F8-266B-4AE8-A546-3CECE98DF7A7}" r="CB35" connectionId="1">
    <xmlCellPr id="1" xr6:uid="{00000000-0010-0000-F720-000001000000}" uniqueName="Interest_Rate_Cap">
      <xmlPr mapId="1" xpath="/FinancialUpdate8609/FinancialUpdate8609_DevelopmentBudget/FinancialUpdate8609_Dev_Budget_Building18/FinancialUpdate8609_Dev_Budget_Building18_Rehab_Basis/Interest_Rate_Cap" xmlDataType="string"/>
    </xmlCellPr>
  </singleXmlCell>
  <singleXmlCell id="4245" xr6:uid="{1A35BA5B-7B8D-4C40-8BDF-B9BDAE1F2ADD}" r="CB36" connectionId="1">
    <xmlCellPr id="1" xr6:uid="{00000000-0010-0000-F920-000001000000}" uniqueName="Bank_Engineering_Fee">
      <xmlPr mapId="1" xpath="/FinancialUpdate8609/FinancialUpdate8609_DevelopmentBudget/FinancialUpdate8609_Dev_Budget_Building18/FinancialUpdate8609_Dev_Budget_Building18_Rehab_Basis/Bank_Engineering_Fee" xmlDataType="string"/>
    </xmlCellPr>
  </singleXmlCell>
  <singleXmlCell id="4246" xr6:uid="{AA3B9449-7162-47DA-81A1-9939A0BF64D0}" r="CB37" connectionId="1">
    <xmlCellPr id="1" xr6:uid="{00000000-0010-0000-FB20-000001000000}" uniqueName="NYS_Transfer_Tax">
      <xmlPr mapId="1" xpath="/FinancialUpdate8609/FinancialUpdate8609_DevelopmentBudget/FinancialUpdate8609_Dev_Budget_Building18/FinancialUpdate8609_Dev_Budget_Building18_Rehab_Basis/NYS_Transfer_Tax" xmlDataType="string"/>
    </xmlCellPr>
  </singleXmlCell>
  <singleXmlCell id="4247" xr6:uid="{0F5E79AE-3494-4296-AFAB-561C4AC14564}" r="CB38" connectionId="1">
    <xmlCellPr id="1" xr6:uid="{00000000-0010-0000-FD20-000001000000}" uniqueName="Soft_Cost_Other_Description1">
      <xmlPr mapId="1" xpath="/FinancialUpdate8609/FinancialUpdate8609_DevelopmentBudget/FinancialUpdate8609_Dev_Budget_Building18/FinancialUpdate8609_Dev_Budget_Building18_Rehab_Basis/Soft_Cost_Other_Description1" xmlDataType="string"/>
    </xmlCellPr>
  </singleXmlCell>
  <singleXmlCell id="4248" xr6:uid="{A4FA7F3F-4E0D-4C13-B01A-86500EA60CFE}" r="CB39" connectionId="1">
    <xmlCellPr id="1" xr6:uid="{00000000-0010-0000-FF20-000001000000}" uniqueName="Soft_Cost_Other_Description2">
      <xmlPr mapId="1" xpath="/FinancialUpdate8609/FinancialUpdate8609_DevelopmentBudget/FinancialUpdate8609_Dev_Budget_Building18/FinancialUpdate8609_Dev_Budget_Building18_Rehab_Basis/Soft_Cost_Other_Description2" xmlDataType="string"/>
    </xmlCellPr>
  </singleXmlCell>
  <singleXmlCell id="4249" xr6:uid="{4D8A30E7-904B-412A-BF31-4D71B167124C}" r="CB40" connectionId="1">
    <xmlCellPr id="1" xr6:uid="{00000000-0010-0000-0121-000001000000}" uniqueName="Soft_Cost_Other_Description3">
      <xmlPr mapId="1" xpath="/FinancialUpdate8609/FinancialUpdate8609_DevelopmentBudget/FinancialUpdate8609_Dev_Budget_Building18/FinancialUpdate8609_Dev_Budget_Building18_Rehab_Basis/Soft_Cost_Other_Description3" xmlDataType="string"/>
    </xmlCellPr>
  </singleXmlCell>
  <singleXmlCell id="4250" xr6:uid="{E4C9980B-769E-42CB-A6B7-F8E443784897}" r="CB41" connectionId="1">
    <xmlCellPr id="1" xr6:uid="{00000000-0010-0000-0321-000001000000}" uniqueName="Soft_Cost_Other_Description4">
      <xmlPr mapId="1" xpath="/FinancialUpdate8609/FinancialUpdate8609_DevelopmentBudget/FinancialUpdate8609_Dev_Budget_Building18/FinancialUpdate8609_Dev_Budget_Building18_Rehab_Basis/Soft_Cost_Other_Description4" xmlDataType="string"/>
    </xmlCellPr>
  </singleXmlCell>
  <singleXmlCell id="4251" xr6:uid="{E1515A58-4A5B-4326-8ACB-0AC773F0BC4E}" r="CB44" connectionId="1">
    <xmlCellPr id="1" xr6:uid="{00000000-0010-0000-0521-000001000000}" uniqueName="Developer_Financing_or_Equity">
      <xmlPr mapId="1" xpath="/FinancialUpdate8609/FinancialUpdate8609_DevelopmentBudget/FinancialUpdate8609_Dev_Budget_Building18/FinancialUpdate8609_Dev_Budget_Building18_Rehab_Basis/Developer_Financing_or_Equity" xmlDataType="string"/>
    </xmlCellPr>
  </singleXmlCell>
  <singleXmlCell id="4252" xr6:uid="{C4DB1BD6-762D-4414-BE55-2576C7C670F8}" r="CB45" connectionId="1">
    <xmlCellPr id="1" xr6:uid="{00000000-0010-0000-0721-000001000000}" uniqueName="Deferred_Developer_Fee">
      <xmlPr mapId="1" xpath="/FinancialUpdate8609/FinancialUpdate8609_DevelopmentBudget/FinancialUpdate8609_Dev_Budget_Building18/FinancialUpdate8609_Dev_Budget_Building18_Rehab_Basis/Deferred_Developer_Fee" xmlDataType="string"/>
    </xmlCellPr>
  </singleXmlCell>
  <singleXmlCell id="4253" xr6:uid="{36A6102D-3A47-4308-A428-D50B3746A96A}" r="CB48" connectionId="1">
    <xmlCellPr id="1" xr6:uid="{00000000-0010-0000-0921-000001000000}" uniqueName="Syndicator_Fee_and_Overhead">
      <xmlPr mapId="1" xpath="/FinancialUpdate8609/FinancialUpdate8609_DevelopmentBudget/FinancialUpdate8609_Dev_Budget_Building18/FinancialUpdate8609_Dev_Budget_Building18_Rehab_Basis/Syndicator_Fee_and_Overhead" xmlDataType="string"/>
    </xmlCellPr>
  </singleXmlCell>
  <singleXmlCell id="4254" xr6:uid="{5FCA7C62-3F11-4116-B98F-CB5F0DF0FDE9}" r="CB49" connectionId="1">
    <xmlCellPr id="1" xr6:uid="{00000000-0010-0000-0B21-000001000000}" uniqueName="LP_Upper_Tier_Reserves">
      <xmlPr mapId="1" xpath="/FinancialUpdate8609/FinancialUpdate8609_DevelopmentBudget/FinancialUpdate8609_Dev_Budget_Building18/FinancialUpdate8609_Dev_Budget_Building18_Rehab_Basis/LP_Upper_Tier_Reserves" xmlDataType="string"/>
    </xmlCellPr>
  </singleXmlCell>
  <singleXmlCell id="4255" xr6:uid="{AA2637DA-86FB-4B7B-9FE4-5730A889DD3B}" r="CB50" connectionId="1">
    <xmlCellPr id="1" xr6:uid="{00000000-0010-0000-0D21-000001000000}" uniqueName="Tax_Credit_Consultant">
      <xmlPr mapId="1" xpath="/FinancialUpdate8609/FinancialUpdate8609_DevelopmentBudget/FinancialUpdate8609_Dev_Budget_Building18/FinancialUpdate8609_Dev_Budget_Building18_Rehab_Basis/Tax_Credit_Consultant" xmlDataType="string"/>
    </xmlCellPr>
  </singleXmlCell>
  <singleXmlCell id="4256" xr6:uid="{B09D3985-8961-4C67-B903-7753009608A0}" r="CB51" connectionId="1">
    <xmlCellPr id="1" xr6:uid="{00000000-0010-0000-0F21-000001000000}" uniqueName="Tax_Opinion">
      <xmlPr mapId="1" xpath="/FinancialUpdate8609/FinancialUpdate8609_DevelopmentBudget/FinancialUpdate8609_Dev_Budget_Building18/FinancialUpdate8609_Dev_Budget_Building18_Rehab_Basis/Tax_Opinion" xmlDataType="string"/>
    </xmlCellPr>
  </singleXmlCell>
  <singleXmlCell id="4257" xr6:uid="{75B83B6C-BF00-4D69-893D-241733979D90}" r="CB52" connectionId="1">
    <xmlCellPr id="1" xr6:uid="{00000000-0010-0000-1121-000001000000}" uniqueName="Accounting_Cost_Certification">
      <xmlPr mapId="1" xpath="/FinancialUpdate8609/FinancialUpdate8609_DevelopmentBudget/FinancialUpdate8609_Dev_Budget_Building18/FinancialUpdate8609_Dev_Budget_Building18_Rehab_Basis/Accounting_Cost_Certification" xmlDataType="string"/>
    </xmlCellPr>
  </singleXmlCell>
  <singleXmlCell id="4258" xr6:uid="{5655CF0C-9E47-47D1-9550-D665E989E707}" r="CB53" connectionId="1">
    <xmlCellPr id="1" xr6:uid="{00000000-0010-0000-1321-000001000000}" uniqueName="Partnership_Management_Fee">
      <xmlPr mapId="1" xpath="/FinancialUpdate8609/FinancialUpdate8609_DevelopmentBudget/FinancialUpdate8609_Dev_Budget_Building18/FinancialUpdate8609_Dev_Budget_Building18_Rehab_Basis/Partnership_Management_Fee" xmlDataType="string"/>
    </xmlCellPr>
  </singleXmlCell>
  <singleXmlCell id="4259" xr6:uid="{D963FAD6-FF51-46AD-83A7-47F028F50923}" r="CB54" connectionId="1">
    <xmlCellPr id="1" xr6:uid="{00000000-0010-0000-1521-000001000000}" uniqueName="Partnership_Publication">
      <xmlPr mapId="1" xpath="/FinancialUpdate8609/FinancialUpdate8609_DevelopmentBudget/FinancialUpdate8609_Dev_Budget_Building18/FinancialUpdate8609_Dev_Budget_Building18_Rehab_Basis/Partnership_Publication" xmlDataType="string"/>
    </xmlCellPr>
  </singleXmlCell>
  <singleXmlCell id="4260" xr6:uid="{D2DE8AA4-0C7E-46DC-9C9E-DA39449EAB84}" r="CB55" connectionId="1">
    <xmlCellPr id="1" xr6:uid="{00000000-0010-0000-1721-000001000000}" uniqueName="Bridge_Loan_Fees_and_Interest">
      <xmlPr mapId="1" xpath="/FinancialUpdate8609/FinancialUpdate8609_DevelopmentBudget/FinancialUpdate8609_Dev_Budget_Building18/FinancialUpdate8609_Dev_Budget_Building18_Rehab_Basis/Bridge_Loan_Fees_and_Interest" xmlDataType="string"/>
    </xmlCellPr>
  </singleXmlCell>
  <singleXmlCell id="4261" xr6:uid="{2712D351-8897-4B95-867C-40DC063BC703}" r="CB56" connectionId="1">
    <xmlCellPr id="1" xr6:uid="{00000000-0010-0000-1921-000001000000}" uniqueName="Partnership_Organization_Legal">
      <xmlPr mapId="1" xpath="/FinancialUpdate8609/FinancialUpdate8609_DevelopmentBudget/FinancialUpdate8609_Dev_Budget_Building18/FinancialUpdate8609_Dev_Budget_Building18_Rehab_Basis/Partnership_Organization_Legal" xmlDataType="string"/>
    </xmlCellPr>
  </singleXmlCell>
  <singleXmlCell id="4262" xr6:uid="{E627095E-29DC-4B37-A734-8696AD5DC661}" r="CB57" connectionId="1">
    <xmlCellPr id="1" xr6:uid="{00000000-0010-0000-1B21-000001000000}" uniqueName="Syndication_Expense_Other_Description1">
      <xmlPr mapId="1" xpath="/FinancialUpdate8609/FinancialUpdate8609_DevelopmentBudget/FinancialUpdate8609_Dev_Budget_Building18/FinancialUpdate8609_Dev_Budget_Building18_Rehab_Basis/Syndication_Expense_Other_Description1" xmlDataType="string"/>
    </xmlCellPr>
  </singleXmlCell>
  <singleXmlCell id="4263" xr6:uid="{76EAC10C-9E95-4383-B54D-08338BBDF1C1}" r="CB60" connectionId="1">
    <xmlCellPr id="1" xr6:uid="{00000000-0010-0000-1D21-000001000000}" uniqueName="Operating_Reserve">
      <xmlPr mapId="1" xpath="/FinancialUpdate8609/FinancialUpdate8609_DevelopmentBudget/FinancialUpdate8609_Dev_Budget_Building18/FinancialUpdate8609_Dev_Budget_Building18_Rehab_Basis/Operating_Reserve" xmlDataType="string"/>
    </xmlCellPr>
  </singleXmlCell>
  <singleXmlCell id="4264" xr6:uid="{E3A63030-CD1F-4904-BF05-A393982DA7D8}" r="CB61" connectionId="1">
    <xmlCellPr id="1" xr6:uid="{00000000-0010-0000-1F21-000001000000}" uniqueName="Social_Service_Reserves">
      <xmlPr mapId="1" xpath="/FinancialUpdate8609/FinancialUpdate8609_DevelopmentBudget/FinancialUpdate8609_Dev_Budget_Building18/FinancialUpdate8609_Dev_Budget_Building18_Rehab_Basis/Social_Service_Reserves" xmlDataType="string"/>
    </xmlCellPr>
  </singleXmlCell>
  <singleXmlCell id="4265" xr6:uid="{76240CBC-FC90-42B1-82D4-6D009E0EF23B}" r="CB62" connectionId="1">
    <xmlCellPr id="1" xr6:uid="{00000000-0010-0000-2121-000001000000}" uniqueName="Reserve_Other_Description1">
      <xmlPr mapId="1" xpath="/FinancialUpdate8609/FinancialUpdate8609_DevelopmentBudget/FinancialUpdate8609_Dev_Budget_Building18/FinancialUpdate8609_Dev_Budget_Building18_Rehab_Basis/Reserve_Other_Description1" xmlDataType="string"/>
    </xmlCellPr>
  </singleXmlCell>
  <singleXmlCell id="4266" xr6:uid="{8CE2A7D1-C484-4E3D-84F3-F14052C36484}" r="CE1" connectionId="1">
    <xmlCellPr id="1" xr6:uid="{00000000-0010-0000-2321-000001000000}" uniqueName="ApplicationNumber">
      <xmlPr mapId="1" xpath="/FinancialUpdate8609/FinancialUpdate8609_DevelopmentBudget/FinancialUpdate8609_Dev_Budget_Building19/FinancialUpdate8609_Dev_Budget_Building19_Total_Costs/ApplicationNumber" xmlDataType="string"/>
    </xmlCellPr>
  </singleXmlCell>
  <singleXmlCell id="4267" xr6:uid="{EC30AB17-7D8E-4421-8E75-216662581DA6}" r="CE2" connectionId="1">
    <xmlCellPr id="1" xr6:uid="{00000000-0010-0000-2521-000001000000}" uniqueName="BIN">
      <xmlPr mapId="1" xpath="/FinancialUpdate8609/FinancialUpdate8609_DevelopmentBudget/FinancialUpdate8609_Dev_Budget_Building19/FinancialUpdate8609_Dev_Budget_Building19_Total_Costs/BIN" xmlDataType="string"/>
    </xmlCellPr>
  </singleXmlCell>
  <singleXmlCell id="4268" xr6:uid="{4952F9B0-1A41-4C50-AA6E-F1D8EF945BDA}" r="CD7" connectionId="1">
    <xmlCellPr id="1" xr6:uid="{00000000-0010-0000-2721-000001000000}" uniqueName="Land_Acquisition">
      <xmlPr mapId="1" xpath="/FinancialUpdate8609/FinancialUpdate8609_DevelopmentBudget/FinancialUpdate8609_Dev_Budget_Building19/FinancialUpdate8609_Dev_Budget_Building19_Total_Costs/Land_Acquisition" xmlDataType="string"/>
    </xmlCellPr>
  </singleXmlCell>
  <singleXmlCell id="4269" xr6:uid="{6323EF63-D689-430F-8948-F6027031D6AF}" r="CD8" connectionId="1">
    <xmlCellPr id="1" xr6:uid="{00000000-0010-0000-2921-000001000000}" uniqueName="Building_Acquisition">
      <xmlPr mapId="1" xpath="/FinancialUpdate8609/FinancialUpdate8609_DevelopmentBudget/FinancialUpdate8609_Dev_Budget_Building19/FinancialUpdate8609_Dev_Budget_Building19_Total_Costs/Building_Acquisition" xmlDataType="string"/>
    </xmlCellPr>
  </singleXmlCell>
  <singleXmlCell id="4270" xr6:uid="{5A135290-FF57-4397-9870-756EB9E9E5AE}" r="CD9" connectionId="1">
    <xmlCellPr id="1" xr6:uid="{00000000-0010-0000-2B21-000001000000}" uniqueName="Contractor_Price">
      <xmlPr mapId="1" xpath="/FinancialUpdate8609/FinancialUpdate8609_DevelopmentBudget/FinancialUpdate8609_Dev_Budget_Building19/FinancialUpdate8609_Dev_Budget_Building19_Total_Costs/Contractor_Price" xmlDataType="string"/>
    </xmlCellPr>
  </singleXmlCell>
  <singleXmlCell id="4271" xr6:uid="{2AB89F67-5ED0-48C0-87B7-C0BD2359CDD8}" r="CD10" connectionId="1">
    <xmlCellPr id="1" xr6:uid="{00000000-0010-0000-2D21-000001000000}" uniqueName="Furnishings">
      <xmlPr mapId="1" xpath="/FinancialUpdate8609/FinancialUpdate8609_DevelopmentBudget/FinancialUpdate8609_Dev_Budget_Building19/FinancialUpdate8609_Dev_Budget_Building19_Total_Costs/Furnishings" xmlDataType="string"/>
    </xmlCellPr>
  </singleXmlCell>
  <singleXmlCell id="4272" xr6:uid="{E3A9D582-5EF3-410F-B44B-0FA32C0D2251}" r="CD11" connectionId="1">
    <xmlCellPr id="1" xr6:uid="{00000000-0010-0000-2F21-000001000000}" uniqueName="Hard_Cost_Other_Description1">
      <xmlPr mapId="1" xpath="/FinancialUpdate8609/FinancialUpdate8609_DevelopmentBudget/FinancialUpdate8609_Dev_Budget_Building19/FinancialUpdate8609_Dev_Budget_Building19_Total_Costs/Hard_Cost_Other_Description1" xmlDataType="string"/>
    </xmlCellPr>
  </singleXmlCell>
  <singleXmlCell id="4273" xr6:uid="{3E5B8BA7-2C72-4F55-9BD3-89ECA44A09DA}" r="CD14" connectionId="1">
    <xmlCellPr id="1" xr6:uid="{00000000-0010-0000-3121-000001000000}" uniqueName="Architect">
      <xmlPr mapId="1" xpath="/FinancialUpdate8609/FinancialUpdate8609_DevelopmentBudget/FinancialUpdate8609_Dev_Budget_Building19/FinancialUpdate8609_Dev_Budget_Building19_Total_Costs/Architect" xmlDataType="string"/>
    </xmlCellPr>
  </singleXmlCell>
  <singleXmlCell id="4274" xr6:uid="{890D83B7-18CF-4B6F-87C0-98904B7AB45F}" r="CD15" connectionId="1">
    <xmlCellPr id="1" xr6:uid="{00000000-0010-0000-3321-000001000000}" uniqueName="Owners_Legal">
      <xmlPr mapId="1" xpath="/FinancialUpdate8609/FinancialUpdate8609_DevelopmentBudget/FinancialUpdate8609_Dev_Budget_Building19/FinancialUpdate8609_Dev_Budget_Building19_Total_Costs/Owners_Legal" xmlDataType="string"/>
    </xmlCellPr>
  </singleXmlCell>
  <singleXmlCell id="4275" xr6:uid="{8CA13B4A-32CA-4975-A9FA-B9FE0DF62DBB}" r="CD16" connectionId="1">
    <xmlCellPr id="1" xr6:uid="{00000000-0010-0000-3521-000001000000}" uniqueName="Development_Consultant">
      <xmlPr mapId="1" xpath="/FinancialUpdate8609/FinancialUpdate8609_DevelopmentBudget/FinancialUpdate8609_Dev_Budget_Building19/FinancialUpdate8609_Dev_Budget_Building19_Total_Costs/Development_Consultant" xmlDataType="string"/>
    </xmlCellPr>
  </singleXmlCell>
  <singleXmlCell id="4276" xr6:uid="{AD918D80-09AF-4C9B-8EF2-1A688048DEBA}" r="CD17" connectionId="1">
    <xmlCellPr id="1" xr6:uid="{00000000-0010-0000-3721-000001000000}" uniqueName="J51_421a_421b_Filing_Fees">
      <xmlPr mapId="1" xpath="/FinancialUpdate8609/FinancialUpdate8609_DevelopmentBudget/FinancialUpdate8609_Dev_Budget_Building19/FinancialUpdate8609_Dev_Budget_Building19_Total_Costs/J51_421a_421b_Filing_Fees" xmlDataType="string"/>
    </xmlCellPr>
  </singleXmlCell>
  <singleXmlCell id="4277" xr6:uid="{AA377C2A-515C-4D13-AB7C-B3E2C621FB9E}" r="CD18" connectionId="1">
    <xmlCellPr id="1" xr6:uid="{00000000-0010-0000-3921-000001000000}" uniqueName="Construction_Interest">
      <xmlPr mapId="1" xpath="/FinancialUpdate8609/FinancialUpdate8609_DevelopmentBudget/FinancialUpdate8609_Dev_Budget_Building19/FinancialUpdate8609_Dev_Budget_Building19_Total_Costs/Construction_Interest" xmlDataType="string"/>
    </xmlCellPr>
  </singleXmlCell>
  <singleXmlCell id="4278" xr6:uid="{61282A69-A400-4C27-97CB-86EA95FBE62D}" r="CD19" connectionId="1">
    <xmlCellPr id="1" xr6:uid="{00000000-0010-0000-3B21-000001000000}" uniqueName="Real_Estate_Taxes">
      <xmlPr mapId="1" xpath="/FinancialUpdate8609/FinancialUpdate8609_DevelopmentBudget/FinancialUpdate8609_Dev_Budget_Building19/FinancialUpdate8609_Dev_Budget_Building19_Total_Costs/Real_Estate_Taxes" xmlDataType="string"/>
    </xmlCellPr>
  </singleXmlCell>
  <singleXmlCell id="4279" xr6:uid="{34A2F452-023A-4148-A1D1-B5FCECB971EE}" r="CD20" connectionId="1">
    <xmlCellPr id="1" xr6:uid="{00000000-0010-0000-3D21-000001000000}" uniqueName="Water_Sewer">
      <xmlPr mapId="1" xpath="/FinancialUpdate8609/FinancialUpdate8609_DevelopmentBudget/FinancialUpdate8609_Dev_Budget_Building19/FinancialUpdate8609_Dev_Budget_Building19_Total_Costs/Water_Sewer" xmlDataType="string"/>
    </xmlCellPr>
  </singleXmlCell>
  <singleXmlCell id="4280" xr6:uid="{F463EB82-EFBA-4A9D-8B48-AC614BCB98FC}" r="CD21" connectionId="1">
    <xmlCellPr id="1" xr6:uid="{00000000-0010-0000-3F21-000001000000}" uniqueName="Title_Insurance">
      <xmlPr mapId="1" xpath="/FinancialUpdate8609/FinancialUpdate8609_DevelopmentBudget/FinancialUpdate8609_Dev_Budget_Building19/FinancialUpdate8609_Dev_Budget_Building19_Total_Costs/Title_Insurance" xmlDataType="string"/>
    </xmlCellPr>
  </singleXmlCell>
  <singleXmlCell id="4281" xr6:uid="{A4DF7A4C-5145-4263-93E6-1D82ECF6908E}" r="CD22" connectionId="1">
    <xmlCellPr id="1" xr6:uid="{00000000-0010-0000-4121-000001000000}" uniqueName="Constr_Insurance">
      <xmlPr mapId="1" xpath="/FinancialUpdate8609/FinancialUpdate8609_DevelopmentBudget/FinancialUpdate8609_Dev_Budget_Building19/FinancialUpdate8609_Dev_Budget_Building19_Total_Costs/Constr_Insurance" xmlDataType="string"/>
    </xmlCellPr>
  </singleXmlCell>
  <singleXmlCell id="4282" xr6:uid="{0A9ECA8B-544F-447E-B3CD-1111680A3BCE}" r="CD23" connectionId="1">
    <xmlCellPr id="1" xr6:uid="{00000000-0010-0000-4321-000001000000}" uniqueName="License_Agreement_Insurance">
      <xmlPr mapId="1" xpath="/FinancialUpdate8609/FinancialUpdate8609_DevelopmentBudget/FinancialUpdate8609_Dev_Budget_Building19/FinancialUpdate8609_Dev_Budget_Building19_Total_Costs/License_Agreement_Insurance" xmlDataType="string"/>
    </xmlCellPr>
  </singleXmlCell>
  <singleXmlCell id="4283" xr6:uid="{41C831DE-67F1-4DFC-8AE7-87BE38AA5D4D}" r="CD24" connectionId="1">
    <xmlCellPr id="1" xr6:uid="{00000000-0010-0000-4521-000001000000}" uniqueName="Leasing_Marketing_Expense">
      <xmlPr mapId="1" xpath="/FinancialUpdate8609/FinancialUpdate8609_DevelopmentBudget/FinancialUpdate8609_Dev_Budget_Building19/FinancialUpdate8609_Dev_Budget_Building19_Total_Costs/Leasing_Marketing_Expense" xmlDataType="string"/>
    </xmlCellPr>
  </singleXmlCell>
  <singleXmlCell id="4284" xr6:uid="{53B3BE89-BA63-4F45-91DB-B395B2A5E97D}" r="CD25" connectionId="1">
    <xmlCellPr id="1" xr6:uid="{00000000-0010-0000-4721-000001000000}" uniqueName="Lease_Up_Period_Expense">
      <xmlPr mapId="1" xpath="/FinancialUpdate8609/FinancialUpdate8609_DevelopmentBudget/FinancialUpdate8609_Dev_Budget_Building19/FinancialUpdate8609_Dev_Budget_Building19_Total_Costs/Lease_Up_Period_Expense" xmlDataType="string"/>
    </xmlCellPr>
  </singleXmlCell>
  <singleXmlCell id="4285" xr6:uid="{E00446C3-C8D5-4A0C-9C6C-45484EF93843}" r="CD26" connectionId="1">
    <xmlCellPr id="1" xr6:uid="{00000000-0010-0000-4921-000001000000}" uniqueName="Working_Capital">
      <xmlPr mapId="1" xpath="/FinancialUpdate8609/FinancialUpdate8609_DevelopmentBudget/FinancialUpdate8609_Dev_Budget_Building19/FinancialUpdate8609_Dev_Budget_Building19_Total_Costs/Working_Capital" xmlDataType="string"/>
    </xmlCellPr>
  </singleXmlCell>
  <singleXmlCell id="4286" xr6:uid="{84065711-7FB5-4936-8D6B-EFA657C81140}" r="CD27" connectionId="1">
    <xmlCellPr id="1" xr6:uid="{00000000-0010-0000-4B21-000001000000}" uniqueName="Survey_Environmental_Reports">
      <xmlPr mapId="1" xpath="/FinancialUpdate8609/FinancialUpdate8609_DevelopmentBudget/FinancialUpdate8609_Dev_Budget_Building19/FinancialUpdate8609_Dev_Budget_Building19_Total_Costs/Survey_Environmental_Reports" xmlDataType="string"/>
    </xmlCellPr>
  </singleXmlCell>
  <singleXmlCell id="4287" xr6:uid="{4199C39C-0E69-4F32-AEC3-244F762F07E5}" r="CD28" connectionId="1">
    <xmlCellPr id="1" xr6:uid="{00000000-0010-0000-4D21-000001000000}" uniqueName="Loan_Commitment_Fees">
      <xmlPr mapId="1" xpath="/FinancialUpdate8609/FinancialUpdate8609_DevelopmentBudget/FinancialUpdate8609_Dev_Budget_Building19/FinancialUpdate8609_Dev_Budget_Building19_Total_Costs/Loan_Commitment_Fees" xmlDataType="string"/>
    </xmlCellPr>
  </singleXmlCell>
  <singleXmlCell id="4288" xr6:uid="{127229E7-2F0F-410B-BEBD-C3E4B58B53AF}" r="CD29" connectionId="1">
    <xmlCellPr id="1" xr6:uid="{00000000-0010-0000-4F21-000001000000}" uniqueName="Relocation">
      <xmlPr mapId="1" xpath="/FinancialUpdate8609/FinancialUpdate8609_DevelopmentBudget/FinancialUpdate8609_Dev_Budget_Building19/FinancialUpdate8609_Dev_Budget_Building19_Total_Costs/Relocation" xmlDataType="string"/>
    </xmlCellPr>
  </singleXmlCell>
  <singleXmlCell id="4289" xr6:uid="{118233A2-DE27-43E3-AB61-47989CBDBBCD}" r="CD30" connectionId="1">
    <xmlCellPr id="1" xr6:uid="{00000000-0010-0000-5121-000001000000}" uniqueName="NPHDFC_Administration_Fee">
      <xmlPr mapId="1" xpath="/FinancialUpdate8609/FinancialUpdate8609_DevelopmentBudget/FinancialUpdate8609_Dev_Budget_Building19/FinancialUpdate8609_Dev_Budget_Building19_Total_Costs/NPHDFC_Administration_Fee" xmlDataType="string"/>
    </xmlCellPr>
  </singleXmlCell>
  <singleXmlCell id="4290" xr6:uid="{59EF33D9-E5CD-496B-B530-D0703E00C9A2}" r="CD31" connectionId="1">
    <xmlCellPr id="1" xr6:uid="{00000000-0010-0000-5321-000001000000}" uniqueName="Project_Supervision">
      <xmlPr mapId="1" xpath="/FinancialUpdate8609/FinancialUpdate8609_DevelopmentBudget/FinancialUpdate8609_Dev_Budget_Building19/FinancialUpdate8609_Dev_Budget_Building19_Total_Costs/Project_Supervision" xmlDataType="string"/>
    </xmlCellPr>
  </singleXmlCell>
  <singleXmlCell id="4291" xr6:uid="{6DA5F4D7-ED9A-4FD0-A4E4-D9EA72731A46}" r="CD32" connectionId="1">
    <xmlCellPr id="1" xr6:uid="{00000000-0010-0000-5521-000001000000}" uniqueName="Tax_Credit_Allocation_Fee">
      <xmlPr mapId="1" xpath="/FinancialUpdate8609/FinancialUpdate8609_DevelopmentBudget/FinancialUpdate8609_Dev_Budget_Building19/FinancialUpdate8609_Dev_Budget_Building19_Total_Costs/Tax_Credit_Allocation_Fee" xmlDataType="string"/>
    </xmlCellPr>
  </singleXmlCell>
  <singleXmlCell id="4292" xr6:uid="{4AF3A9D6-1F7E-45F4-840B-66C437056B00}" r="CD33" connectionId="1">
    <xmlCellPr id="1" xr6:uid="{00000000-0010-0000-5721-000001000000}" uniqueName="Bond_Fees_Cost_of_Issuance_Fee">
      <xmlPr mapId="1" xpath="/FinancialUpdate8609/FinancialUpdate8609_DevelopmentBudget/FinancialUpdate8609_Dev_Budget_Building19/FinancialUpdate8609_Dev_Budget_Building19_Total_Costs/Bond_Fees_Cost_of_Issuance_Fee" xmlDataType="string"/>
    </xmlCellPr>
  </singleXmlCell>
  <singleXmlCell id="4293" xr6:uid="{64927C1D-8ED1-4FDC-9160-0E872C6EF6C8}" r="CD34" connectionId="1">
    <xmlCellPr id="1" xr6:uid="{00000000-0010-0000-5921-000001000000}" uniqueName="Letter_of_Credit_Fee">
      <xmlPr mapId="1" xpath="/FinancialUpdate8609/FinancialUpdate8609_DevelopmentBudget/FinancialUpdate8609_Dev_Budget_Building19/FinancialUpdate8609_Dev_Budget_Building19_Total_Costs/Letter_of_Credit_Fee" xmlDataType="string"/>
    </xmlCellPr>
  </singleXmlCell>
  <singleXmlCell id="4294" xr6:uid="{13B78CAC-3799-4AC4-9545-A204AA042441}" r="CD35" connectionId="1">
    <xmlCellPr id="1" xr6:uid="{00000000-0010-0000-5B21-000001000000}" uniqueName="Interest_Rate_Cap">
      <xmlPr mapId="1" xpath="/FinancialUpdate8609/FinancialUpdate8609_DevelopmentBudget/FinancialUpdate8609_Dev_Budget_Building19/FinancialUpdate8609_Dev_Budget_Building19_Total_Costs/Interest_Rate_Cap" xmlDataType="string"/>
    </xmlCellPr>
  </singleXmlCell>
  <singleXmlCell id="4295" xr6:uid="{4AB883DB-319A-4BFE-8EC3-A43BF3DCAB66}" r="CD36" connectionId="1">
    <xmlCellPr id="1" xr6:uid="{00000000-0010-0000-5D21-000001000000}" uniqueName="Bank_Engineering_Fee">
      <xmlPr mapId="1" xpath="/FinancialUpdate8609/FinancialUpdate8609_DevelopmentBudget/FinancialUpdate8609_Dev_Budget_Building19/FinancialUpdate8609_Dev_Budget_Building19_Total_Costs/Bank_Engineering_Fee" xmlDataType="string"/>
    </xmlCellPr>
  </singleXmlCell>
  <singleXmlCell id="4296" xr6:uid="{2A455A5A-1450-430C-895C-7E5711D97D1E}" r="CD37" connectionId="1">
    <xmlCellPr id="1" xr6:uid="{00000000-0010-0000-5F21-000001000000}" uniqueName="NYS_Transfer_Tax">
      <xmlPr mapId="1" xpath="/FinancialUpdate8609/FinancialUpdate8609_DevelopmentBudget/FinancialUpdate8609_Dev_Budget_Building19/FinancialUpdate8609_Dev_Budget_Building19_Total_Costs/NYS_Transfer_Tax" xmlDataType="string"/>
    </xmlCellPr>
  </singleXmlCell>
  <singleXmlCell id="4297" xr6:uid="{AC728A57-0368-41C8-BFCF-108210D6D0B3}" r="CD38" connectionId="1">
    <xmlCellPr id="1" xr6:uid="{00000000-0010-0000-6121-000001000000}" uniqueName="Soft_Cost_Other_Description1">
      <xmlPr mapId="1" xpath="/FinancialUpdate8609/FinancialUpdate8609_DevelopmentBudget/FinancialUpdate8609_Dev_Budget_Building19/FinancialUpdate8609_Dev_Budget_Building19_Total_Costs/Soft_Cost_Other_Description1" xmlDataType="string"/>
    </xmlCellPr>
  </singleXmlCell>
  <singleXmlCell id="4298" xr6:uid="{F194C2EF-CFE3-4B31-8965-EA713216EF4F}" r="CD39" connectionId="1">
    <xmlCellPr id="1" xr6:uid="{00000000-0010-0000-6321-000001000000}" uniqueName="Soft_Cost_Other_Description2">
      <xmlPr mapId="1" xpath="/FinancialUpdate8609/FinancialUpdate8609_DevelopmentBudget/FinancialUpdate8609_Dev_Budget_Building19/FinancialUpdate8609_Dev_Budget_Building19_Total_Costs/Soft_Cost_Other_Description2" xmlDataType="string"/>
    </xmlCellPr>
  </singleXmlCell>
  <singleXmlCell id="4299" xr6:uid="{350C89AA-6BD8-43A0-9513-240E252C1ABA}" r="CD40" connectionId="1">
    <xmlCellPr id="1" xr6:uid="{00000000-0010-0000-6521-000001000000}" uniqueName="Soft_Cost_Other_Description3">
      <xmlPr mapId="1" xpath="/FinancialUpdate8609/FinancialUpdate8609_DevelopmentBudget/FinancialUpdate8609_Dev_Budget_Building19/FinancialUpdate8609_Dev_Budget_Building19_Total_Costs/Soft_Cost_Other_Description3" xmlDataType="string"/>
    </xmlCellPr>
  </singleXmlCell>
  <singleXmlCell id="4300" xr6:uid="{8143FF47-2E65-4682-95BD-381501D71D70}" r="CD41" connectionId="1">
    <xmlCellPr id="1" xr6:uid="{00000000-0010-0000-6721-000001000000}" uniqueName="Soft_Cost_Other_Description4">
      <xmlPr mapId="1" xpath="/FinancialUpdate8609/FinancialUpdate8609_DevelopmentBudget/FinancialUpdate8609_Dev_Budget_Building19/FinancialUpdate8609_Dev_Budget_Building19_Total_Costs/Soft_Cost_Other_Description4" xmlDataType="string"/>
    </xmlCellPr>
  </singleXmlCell>
  <singleXmlCell id="4302" xr6:uid="{4AAE0433-0663-4343-ADF3-521B093B67AA}" r="CD44" connectionId="1">
    <xmlCellPr id="1" xr6:uid="{00000000-0010-0000-6921-000001000000}" uniqueName="Developer_Financing_or_Equity">
      <xmlPr mapId="1" xpath="/FinancialUpdate8609/FinancialUpdate8609_DevelopmentBudget/FinancialUpdate8609_Dev_Budget_Building19/FinancialUpdate8609_Dev_Budget_Building19_Total_Costs/Developer_Financing_or_Equity" xmlDataType="string"/>
    </xmlCellPr>
  </singleXmlCell>
  <singleXmlCell id="4303" xr6:uid="{6B49D0A3-1D10-4911-A9A5-55737B385B87}" r="CD45" connectionId="1">
    <xmlCellPr id="1" xr6:uid="{00000000-0010-0000-6B21-000001000000}" uniqueName="Deferred_Developer_Fee">
      <xmlPr mapId="1" xpath="/FinancialUpdate8609/FinancialUpdate8609_DevelopmentBudget/FinancialUpdate8609_Dev_Budget_Building19/FinancialUpdate8609_Dev_Budget_Building19_Total_Costs/Deferred_Developer_Fee" xmlDataType="string"/>
    </xmlCellPr>
  </singleXmlCell>
  <singleXmlCell id="4304" xr6:uid="{0876FBDC-7855-4E49-8F4A-4D7E3306D606}" r="CD48" connectionId="1">
    <xmlCellPr id="1" xr6:uid="{00000000-0010-0000-6D21-000001000000}" uniqueName="Syndicator_Fee_and_Overhead">
      <xmlPr mapId="1" xpath="/FinancialUpdate8609/FinancialUpdate8609_DevelopmentBudget/FinancialUpdate8609_Dev_Budget_Building19/FinancialUpdate8609_Dev_Budget_Building19_Total_Costs/Syndicator_Fee_and_Overhead" xmlDataType="string"/>
    </xmlCellPr>
  </singleXmlCell>
  <singleXmlCell id="4305" xr6:uid="{309C1C0D-9104-4B13-9A7F-BEF4F34E7E66}" r="CD49" connectionId="1">
    <xmlCellPr id="1" xr6:uid="{00000000-0010-0000-6F21-000001000000}" uniqueName="LP_Upper_Tier_Reserves">
      <xmlPr mapId="1" xpath="/FinancialUpdate8609/FinancialUpdate8609_DevelopmentBudget/FinancialUpdate8609_Dev_Budget_Building19/FinancialUpdate8609_Dev_Budget_Building19_Total_Costs/LP_Upper_Tier_Reserves" xmlDataType="string"/>
    </xmlCellPr>
  </singleXmlCell>
  <singleXmlCell id="4306" xr6:uid="{85C7A377-4E12-4C32-BAE2-3B64A95BE1AB}" r="CD50" connectionId="1">
    <xmlCellPr id="1" xr6:uid="{00000000-0010-0000-7121-000001000000}" uniqueName="Tax_Credit_Consultant">
      <xmlPr mapId="1" xpath="/FinancialUpdate8609/FinancialUpdate8609_DevelopmentBudget/FinancialUpdate8609_Dev_Budget_Building19/FinancialUpdate8609_Dev_Budget_Building19_Total_Costs/Tax_Credit_Consultant" xmlDataType="string"/>
    </xmlCellPr>
  </singleXmlCell>
  <singleXmlCell id="4307" xr6:uid="{E331BAE2-6E9D-471F-87B6-A63C3999BF9C}" r="CD51" connectionId="1">
    <xmlCellPr id="1" xr6:uid="{00000000-0010-0000-7321-000001000000}" uniqueName="Tax_Opinion">
      <xmlPr mapId="1" xpath="/FinancialUpdate8609/FinancialUpdate8609_DevelopmentBudget/FinancialUpdate8609_Dev_Budget_Building19/FinancialUpdate8609_Dev_Budget_Building19_Total_Costs/Tax_Opinion" xmlDataType="string"/>
    </xmlCellPr>
  </singleXmlCell>
  <singleXmlCell id="4308" xr6:uid="{481FE8DA-0F5F-45D1-8292-9D7EB51D1C6B}" r="CD52" connectionId="1">
    <xmlCellPr id="1" xr6:uid="{00000000-0010-0000-7521-000001000000}" uniqueName="Accounting_Cost_Certification">
      <xmlPr mapId="1" xpath="/FinancialUpdate8609/FinancialUpdate8609_DevelopmentBudget/FinancialUpdate8609_Dev_Budget_Building19/FinancialUpdate8609_Dev_Budget_Building19_Total_Costs/Accounting_Cost_Certification" xmlDataType="string"/>
    </xmlCellPr>
  </singleXmlCell>
  <singleXmlCell id="4309" xr6:uid="{53E3EAAD-24D5-4F7E-BD35-86317490045D}" r="CD53" connectionId="1">
    <xmlCellPr id="1" xr6:uid="{00000000-0010-0000-7721-000001000000}" uniqueName="Partnership_Management_Fee">
      <xmlPr mapId="1" xpath="/FinancialUpdate8609/FinancialUpdate8609_DevelopmentBudget/FinancialUpdate8609_Dev_Budget_Building19/FinancialUpdate8609_Dev_Budget_Building19_Total_Costs/Partnership_Management_Fee" xmlDataType="string"/>
    </xmlCellPr>
  </singleXmlCell>
  <singleXmlCell id="4310" xr6:uid="{7052A4CA-54B3-47DB-B62D-042054B4CFB4}" r="CD54" connectionId="1">
    <xmlCellPr id="1" xr6:uid="{00000000-0010-0000-7921-000001000000}" uniqueName="Partnership_Publication">
      <xmlPr mapId="1" xpath="/FinancialUpdate8609/FinancialUpdate8609_DevelopmentBudget/FinancialUpdate8609_Dev_Budget_Building19/FinancialUpdate8609_Dev_Budget_Building19_Total_Costs/Partnership_Publication" xmlDataType="string"/>
    </xmlCellPr>
  </singleXmlCell>
  <singleXmlCell id="4311" xr6:uid="{4580897F-81FB-4251-9C36-A126FA70F5DB}" r="CD55" connectionId="1">
    <xmlCellPr id="1" xr6:uid="{00000000-0010-0000-7B21-000001000000}" uniqueName="Bridge_Loan_Fees_and_Interest">
      <xmlPr mapId="1" xpath="/FinancialUpdate8609/FinancialUpdate8609_DevelopmentBudget/FinancialUpdate8609_Dev_Budget_Building19/FinancialUpdate8609_Dev_Budget_Building19_Total_Costs/Bridge_Loan_Fees_and_Interest" xmlDataType="string"/>
    </xmlCellPr>
  </singleXmlCell>
  <singleXmlCell id="4312" xr6:uid="{C7367D9F-980F-4424-BA50-019CFF6C53E5}" r="CD56" connectionId="1">
    <xmlCellPr id="1" xr6:uid="{00000000-0010-0000-7D21-000001000000}" uniqueName="Partnership_Organization_Legal">
      <xmlPr mapId="1" xpath="/FinancialUpdate8609/FinancialUpdate8609_DevelopmentBudget/FinancialUpdate8609_Dev_Budget_Building19/FinancialUpdate8609_Dev_Budget_Building19_Total_Costs/Partnership_Organization_Legal" xmlDataType="string"/>
    </xmlCellPr>
  </singleXmlCell>
  <singleXmlCell id="4313" xr6:uid="{085C0AB2-AD79-43C0-8F29-0656412D42F7}" r="CD57" connectionId="1">
    <xmlCellPr id="1" xr6:uid="{00000000-0010-0000-7F21-000001000000}" uniqueName="Syndication_Expense_Other_Description1">
      <xmlPr mapId="1" xpath="/FinancialUpdate8609/FinancialUpdate8609_DevelopmentBudget/FinancialUpdate8609_Dev_Budget_Building19/FinancialUpdate8609_Dev_Budget_Building19_Total_Costs/Syndication_Expense_Other_Description1" xmlDataType="string"/>
    </xmlCellPr>
  </singleXmlCell>
  <singleXmlCell id="4314" xr6:uid="{46BF22F2-B3D8-4F37-BAF1-12CA1A6046E1}" r="CD60" connectionId="1">
    <xmlCellPr id="1" xr6:uid="{00000000-0010-0000-8121-000001000000}" uniqueName="Operating_Reserve">
      <xmlPr mapId="1" xpath="/FinancialUpdate8609/FinancialUpdate8609_DevelopmentBudget/FinancialUpdate8609_Dev_Budget_Building19/FinancialUpdate8609_Dev_Budget_Building19_Total_Costs/Operating_Reserve" xmlDataType="string"/>
    </xmlCellPr>
  </singleXmlCell>
  <singleXmlCell id="4315" xr6:uid="{0D7A465D-E382-44EA-ACC3-F27B64347289}" r="CD61" connectionId="1">
    <xmlCellPr id="1" xr6:uid="{00000000-0010-0000-8321-000001000000}" uniqueName="Social_Service_Reserves">
      <xmlPr mapId="1" xpath="/FinancialUpdate8609/FinancialUpdate8609_DevelopmentBudget/FinancialUpdate8609_Dev_Budget_Building19/FinancialUpdate8609_Dev_Budget_Building19_Total_Costs/Social_Service_Reserves" xmlDataType="string"/>
    </xmlCellPr>
  </singleXmlCell>
  <singleXmlCell id="4316" xr6:uid="{DCC3318A-1B4B-4ABE-AF3B-A682AAD5D952}" r="CD62" connectionId="1">
    <xmlCellPr id="1" xr6:uid="{00000000-0010-0000-8521-000001000000}" uniqueName="Reserve_Other_Description1">
      <xmlPr mapId="1" xpath="/FinancialUpdate8609/FinancialUpdate8609_DevelopmentBudget/FinancialUpdate8609_Dev_Budget_Building19/FinancialUpdate8609_Dev_Budget_Building19_Total_Costs/Reserve_Other_Description1" xmlDataType="string"/>
    </xmlCellPr>
  </singleXmlCell>
  <singleXmlCell id="4317" xr6:uid="{AC7EE67E-CB71-43E6-AEFC-00F7696F7FAE}" r="CF1" connectionId="1">
    <xmlCellPr id="1" xr6:uid="{00000000-0010-0000-8721-000001000000}" uniqueName="ApplicationNumber">
      <xmlPr mapId="1" xpath="/FinancialUpdate8609/FinancialUpdate8609_DevelopmentBudget/FinancialUpdate8609_Dev_Budget_Building19/FinancialUpdate8609_Dev_Budget_Building19_Acquisition_Basis/ApplicationNumber" xmlDataType="string"/>
    </xmlCellPr>
  </singleXmlCell>
  <singleXmlCell id="4318" xr6:uid="{20E133A7-BC62-439C-B152-773D42D42E76}" r="CF2" connectionId="1">
    <xmlCellPr id="1" xr6:uid="{00000000-0010-0000-8921-000001000000}" uniqueName="BIN">
      <xmlPr mapId="1" xpath="/FinancialUpdate8609/FinancialUpdate8609_DevelopmentBudget/FinancialUpdate8609_Dev_Budget_Building19/FinancialUpdate8609_Dev_Budget_Building19_Acquisition_Basis/BIN" xmlDataType="string"/>
    </xmlCellPr>
  </singleXmlCell>
  <singleXmlCell id="4319" xr6:uid="{092C3211-906F-486D-9B80-F46B3DC08E76}" r="CE7" connectionId="1">
    <xmlCellPr id="1" xr6:uid="{00000000-0010-0000-8B21-000001000000}" uniqueName="Land_Acquisition">
      <xmlPr mapId="1" xpath="/FinancialUpdate8609/FinancialUpdate8609_DevelopmentBudget/FinancialUpdate8609_Dev_Budget_Building19/FinancialUpdate8609_Dev_Budget_Building19_Acquisition_Basis/Land_Acquisition" xmlDataType="string"/>
    </xmlCellPr>
  </singleXmlCell>
  <singleXmlCell id="4320" xr6:uid="{66B4F310-2D42-4534-B09B-EF7CBDD44462}" r="CE8" connectionId="1">
    <xmlCellPr id="1" xr6:uid="{00000000-0010-0000-8D21-000001000000}" uniqueName="Building_Acquisition">
      <xmlPr mapId="1" xpath="/FinancialUpdate8609/FinancialUpdate8609_DevelopmentBudget/FinancialUpdate8609_Dev_Budget_Building19/FinancialUpdate8609_Dev_Budget_Building19_Acquisition_Basis/Building_Acquisition" xmlDataType="string"/>
    </xmlCellPr>
  </singleXmlCell>
  <singleXmlCell id="4321" xr6:uid="{15AC9BAD-6B2B-4073-9EB3-0EFCE8A7BD71}" r="CE9" connectionId="1">
    <xmlCellPr id="1" xr6:uid="{00000000-0010-0000-8F21-000001000000}" uniqueName="Contractor_Price">
      <xmlPr mapId="1" xpath="/FinancialUpdate8609/FinancialUpdate8609_DevelopmentBudget/FinancialUpdate8609_Dev_Budget_Building19/FinancialUpdate8609_Dev_Budget_Building19_Acquisition_Basis/Contractor_Price" xmlDataType="string"/>
    </xmlCellPr>
  </singleXmlCell>
  <singleXmlCell id="4322" xr6:uid="{B4674223-2130-4355-A62A-1596AD2EA6BF}" r="CE10" connectionId="1">
    <xmlCellPr id="1" xr6:uid="{00000000-0010-0000-9121-000001000000}" uniqueName="Furnishings">
      <xmlPr mapId="1" xpath="/FinancialUpdate8609/FinancialUpdate8609_DevelopmentBudget/FinancialUpdate8609_Dev_Budget_Building19/FinancialUpdate8609_Dev_Budget_Building19_Acquisition_Basis/Furnishings" xmlDataType="string"/>
    </xmlCellPr>
  </singleXmlCell>
  <singleXmlCell id="4323" xr6:uid="{50D219E8-35BA-4B39-BCCB-592FB11397F5}" r="CE11" connectionId="1">
    <xmlCellPr id="1" xr6:uid="{00000000-0010-0000-9321-000001000000}" uniqueName="Hard_Cost_Other_Description1">
      <xmlPr mapId="1" xpath="/FinancialUpdate8609/FinancialUpdate8609_DevelopmentBudget/FinancialUpdate8609_Dev_Budget_Building19/FinancialUpdate8609_Dev_Budget_Building19_Acquisition_Basis/Hard_Cost_Other_Description1" xmlDataType="string"/>
    </xmlCellPr>
  </singleXmlCell>
  <singleXmlCell id="4324" xr6:uid="{3456763F-AF9F-4289-95EE-7857835C2F76}" r="CE14" connectionId="1">
    <xmlCellPr id="1" xr6:uid="{00000000-0010-0000-9521-000001000000}" uniqueName="Architect">
      <xmlPr mapId="1" xpath="/FinancialUpdate8609/FinancialUpdate8609_DevelopmentBudget/FinancialUpdate8609_Dev_Budget_Building19/FinancialUpdate8609_Dev_Budget_Building19_Acquisition_Basis/Architect" xmlDataType="string"/>
    </xmlCellPr>
  </singleXmlCell>
  <singleXmlCell id="4325" xr6:uid="{D326F729-24EB-4650-AEE5-15A60258A290}" r="CE15" connectionId="1">
    <xmlCellPr id="1" xr6:uid="{00000000-0010-0000-9721-000001000000}" uniqueName="Owners_Legal">
      <xmlPr mapId="1" xpath="/FinancialUpdate8609/FinancialUpdate8609_DevelopmentBudget/FinancialUpdate8609_Dev_Budget_Building19/FinancialUpdate8609_Dev_Budget_Building19_Acquisition_Basis/Owners_Legal" xmlDataType="string"/>
    </xmlCellPr>
  </singleXmlCell>
  <singleXmlCell id="4326" xr6:uid="{F5AAB915-E591-4308-A4D3-F142BBC3A2F0}" r="CE16" connectionId="1">
    <xmlCellPr id="1" xr6:uid="{00000000-0010-0000-9921-000001000000}" uniqueName="Development_Consultant">
      <xmlPr mapId="1" xpath="/FinancialUpdate8609/FinancialUpdate8609_DevelopmentBudget/FinancialUpdate8609_Dev_Budget_Building19/FinancialUpdate8609_Dev_Budget_Building19_Acquisition_Basis/Development_Consultant" xmlDataType="string"/>
    </xmlCellPr>
  </singleXmlCell>
  <singleXmlCell id="4327" xr6:uid="{E8BE0935-7195-47C1-B2A6-2B64F14A1EA4}" r="CE17" connectionId="1">
    <xmlCellPr id="1" xr6:uid="{00000000-0010-0000-9B21-000001000000}" uniqueName="J51_421a_421b_Filing_Fees">
      <xmlPr mapId="1" xpath="/FinancialUpdate8609/FinancialUpdate8609_DevelopmentBudget/FinancialUpdate8609_Dev_Budget_Building19/FinancialUpdate8609_Dev_Budget_Building19_Acquisition_Basis/J51_421a_421b_Filing_Fees" xmlDataType="string"/>
    </xmlCellPr>
  </singleXmlCell>
  <singleXmlCell id="4328" xr6:uid="{106A62FF-F8D3-4E5C-9C20-65EAC8D102DB}" r="CE18" connectionId="1">
    <xmlCellPr id="1" xr6:uid="{00000000-0010-0000-9D21-000001000000}" uniqueName="Construction_Interest">
      <xmlPr mapId="1" xpath="/FinancialUpdate8609/FinancialUpdate8609_DevelopmentBudget/FinancialUpdate8609_Dev_Budget_Building19/FinancialUpdate8609_Dev_Budget_Building19_Acquisition_Basis/Construction_Interest" xmlDataType="string"/>
    </xmlCellPr>
  </singleXmlCell>
  <singleXmlCell id="4329" xr6:uid="{2F622023-7CCB-4EDF-9732-A666B3D5DD1B}" r="CE19" connectionId="1">
    <xmlCellPr id="1" xr6:uid="{00000000-0010-0000-9F21-000001000000}" uniqueName="Real_Estate_Taxes">
      <xmlPr mapId="1" xpath="/FinancialUpdate8609/FinancialUpdate8609_DevelopmentBudget/FinancialUpdate8609_Dev_Budget_Building19/FinancialUpdate8609_Dev_Budget_Building19_Acquisition_Basis/Real_Estate_Taxes" xmlDataType="string"/>
    </xmlCellPr>
  </singleXmlCell>
  <singleXmlCell id="4330" xr6:uid="{36331982-840A-46F8-AF78-603D0665E65F}" r="CE20" connectionId="1">
    <xmlCellPr id="1" xr6:uid="{00000000-0010-0000-A121-000001000000}" uniqueName="Water_Sewer">
      <xmlPr mapId="1" xpath="/FinancialUpdate8609/FinancialUpdate8609_DevelopmentBudget/FinancialUpdate8609_Dev_Budget_Building19/FinancialUpdate8609_Dev_Budget_Building19_Acquisition_Basis/Water_Sewer" xmlDataType="string"/>
    </xmlCellPr>
  </singleXmlCell>
  <singleXmlCell id="4331" xr6:uid="{150AA1FD-435D-45F5-90B0-AAA37EA01A0A}" r="CE21" connectionId="1">
    <xmlCellPr id="1" xr6:uid="{00000000-0010-0000-A321-000001000000}" uniqueName="Title_Insurance">
      <xmlPr mapId="1" xpath="/FinancialUpdate8609/FinancialUpdate8609_DevelopmentBudget/FinancialUpdate8609_Dev_Budget_Building19/FinancialUpdate8609_Dev_Budget_Building19_Acquisition_Basis/Title_Insurance" xmlDataType="string"/>
    </xmlCellPr>
  </singleXmlCell>
  <singleXmlCell id="4332" xr6:uid="{9C12371C-71CD-4663-A4D3-13156A8FC622}" r="CE22" connectionId="1">
    <xmlCellPr id="1" xr6:uid="{00000000-0010-0000-A521-000001000000}" uniqueName="Constr_Insurance">
      <xmlPr mapId="1" xpath="/FinancialUpdate8609/FinancialUpdate8609_DevelopmentBudget/FinancialUpdate8609_Dev_Budget_Building19/FinancialUpdate8609_Dev_Budget_Building19_Acquisition_Basis/Constr_Insurance" xmlDataType="string"/>
    </xmlCellPr>
  </singleXmlCell>
  <singleXmlCell id="4333" xr6:uid="{E9ACC8FD-7461-41A8-88BE-8358B46F515B}" r="CE23" connectionId="1">
    <xmlCellPr id="1" xr6:uid="{00000000-0010-0000-A721-000001000000}" uniqueName="License_Agreement_Insurance">
      <xmlPr mapId="1" xpath="/FinancialUpdate8609/FinancialUpdate8609_DevelopmentBudget/FinancialUpdate8609_Dev_Budget_Building19/FinancialUpdate8609_Dev_Budget_Building19_Acquisition_Basis/License_Agreement_Insurance" xmlDataType="string"/>
    </xmlCellPr>
  </singleXmlCell>
  <singleXmlCell id="4334" xr6:uid="{B021F783-7CD5-4BF0-81E6-D13E947E4B68}" r="CE24" connectionId="1">
    <xmlCellPr id="1" xr6:uid="{00000000-0010-0000-A921-000001000000}" uniqueName="Leasing_Marketing_Expense">
      <xmlPr mapId="1" xpath="/FinancialUpdate8609/FinancialUpdate8609_DevelopmentBudget/FinancialUpdate8609_Dev_Budget_Building19/FinancialUpdate8609_Dev_Budget_Building19_Acquisition_Basis/Leasing_Marketing_Expense" xmlDataType="string"/>
    </xmlCellPr>
  </singleXmlCell>
  <singleXmlCell id="4335" xr6:uid="{6B46FE6F-0980-4C84-AF95-91E1D837D0AA}" r="CE25" connectionId="1">
    <xmlCellPr id="1" xr6:uid="{00000000-0010-0000-AB21-000001000000}" uniqueName="Lease_Up_Period_Expense">
      <xmlPr mapId="1" xpath="/FinancialUpdate8609/FinancialUpdate8609_DevelopmentBudget/FinancialUpdate8609_Dev_Budget_Building19/FinancialUpdate8609_Dev_Budget_Building19_Acquisition_Basis/Lease_Up_Period_Expense" xmlDataType="string"/>
    </xmlCellPr>
  </singleXmlCell>
  <singleXmlCell id="4336" xr6:uid="{C4A14A9F-2F71-498B-B523-8A56AB349AD8}" r="CE26" connectionId="1">
    <xmlCellPr id="1" xr6:uid="{00000000-0010-0000-AD21-000001000000}" uniqueName="Working_Capital">
      <xmlPr mapId="1" xpath="/FinancialUpdate8609/FinancialUpdate8609_DevelopmentBudget/FinancialUpdate8609_Dev_Budget_Building19/FinancialUpdate8609_Dev_Budget_Building19_Acquisition_Basis/Working_Capital" xmlDataType="string"/>
    </xmlCellPr>
  </singleXmlCell>
  <singleXmlCell id="4337" xr6:uid="{E657F53A-2BDC-4687-99C8-A6F8B04E8A72}" r="CE27" connectionId="1">
    <xmlCellPr id="1" xr6:uid="{00000000-0010-0000-AF21-000001000000}" uniqueName="Survey_Environmental_Reports">
      <xmlPr mapId="1" xpath="/FinancialUpdate8609/FinancialUpdate8609_DevelopmentBudget/FinancialUpdate8609_Dev_Budget_Building19/FinancialUpdate8609_Dev_Budget_Building19_Acquisition_Basis/Survey_Environmental_Reports" xmlDataType="string"/>
    </xmlCellPr>
  </singleXmlCell>
  <singleXmlCell id="4338" xr6:uid="{88E750FF-0DB5-4A85-B569-42B59D940F9F}" r="CE28" connectionId="1">
    <xmlCellPr id="1" xr6:uid="{00000000-0010-0000-B121-000001000000}" uniqueName="Loan_Commitment_Fees">
      <xmlPr mapId="1" xpath="/FinancialUpdate8609/FinancialUpdate8609_DevelopmentBudget/FinancialUpdate8609_Dev_Budget_Building19/FinancialUpdate8609_Dev_Budget_Building19_Acquisition_Basis/Loan_Commitment_Fees" xmlDataType="string"/>
    </xmlCellPr>
  </singleXmlCell>
  <singleXmlCell id="4339" xr6:uid="{A2BDB813-24E8-464B-A80C-E3F83DA03CAB}" r="CE29" connectionId="1">
    <xmlCellPr id="1" xr6:uid="{00000000-0010-0000-B321-000001000000}" uniqueName="Relocation">
      <xmlPr mapId="1" xpath="/FinancialUpdate8609/FinancialUpdate8609_DevelopmentBudget/FinancialUpdate8609_Dev_Budget_Building19/FinancialUpdate8609_Dev_Budget_Building19_Acquisition_Basis/Relocation" xmlDataType="string"/>
    </xmlCellPr>
  </singleXmlCell>
  <singleXmlCell id="4340" xr6:uid="{1B1A48C6-9271-4949-AC6A-AD95942FB29E}" r="CE30" connectionId="1">
    <xmlCellPr id="1" xr6:uid="{00000000-0010-0000-B521-000001000000}" uniqueName="NPHDFC_Administration_Fee">
      <xmlPr mapId="1" xpath="/FinancialUpdate8609/FinancialUpdate8609_DevelopmentBudget/FinancialUpdate8609_Dev_Budget_Building19/FinancialUpdate8609_Dev_Budget_Building19_Acquisition_Basis/NPHDFC_Administration_Fee" xmlDataType="string"/>
    </xmlCellPr>
  </singleXmlCell>
  <singleXmlCell id="4341" xr6:uid="{10B6F99D-D0FF-4753-AA47-EAF820ADA045}" r="CE31" connectionId="1">
    <xmlCellPr id="1" xr6:uid="{00000000-0010-0000-B721-000001000000}" uniqueName="Project_Supervision">
      <xmlPr mapId="1" xpath="/FinancialUpdate8609/FinancialUpdate8609_DevelopmentBudget/FinancialUpdate8609_Dev_Budget_Building19/FinancialUpdate8609_Dev_Budget_Building19_Acquisition_Basis/Project_Supervision" xmlDataType="string"/>
    </xmlCellPr>
  </singleXmlCell>
  <singleXmlCell id="4342" xr6:uid="{D59EFD38-CA7D-4548-8842-133EEB18F34F}" r="CE32" connectionId="1">
    <xmlCellPr id="1" xr6:uid="{00000000-0010-0000-B921-000001000000}" uniqueName="Tax_Credit_Allocation_Fee">
      <xmlPr mapId="1" xpath="/FinancialUpdate8609/FinancialUpdate8609_DevelopmentBudget/FinancialUpdate8609_Dev_Budget_Building19/FinancialUpdate8609_Dev_Budget_Building19_Acquisition_Basis/Tax_Credit_Allocation_Fee" xmlDataType="string"/>
    </xmlCellPr>
  </singleXmlCell>
  <singleXmlCell id="4343" xr6:uid="{E0141279-68A9-47BD-997C-03B0D3D27809}" r="CE33" connectionId="1">
    <xmlCellPr id="1" xr6:uid="{00000000-0010-0000-BB21-000001000000}" uniqueName="Bond_Fees_Cost_of_Issuance_Fee">
      <xmlPr mapId="1" xpath="/FinancialUpdate8609/FinancialUpdate8609_DevelopmentBudget/FinancialUpdate8609_Dev_Budget_Building19/FinancialUpdate8609_Dev_Budget_Building19_Acquisition_Basis/Bond_Fees_Cost_of_Issuance_Fee" xmlDataType="string"/>
    </xmlCellPr>
  </singleXmlCell>
  <singleXmlCell id="4344" xr6:uid="{B5A5EAD2-C7CA-4D5F-BFEC-563F9C802226}" r="CE34" connectionId="1">
    <xmlCellPr id="1" xr6:uid="{00000000-0010-0000-BD21-000001000000}" uniqueName="Letter_of_Credit_Fee">
      <xmlPr mapId="1" xpath="/FinancialUpdate8609/FinancialUpdate8609_DevelopmentBudget/FinancialUpdate8609_Dev_Budget_Building19/FinancialUpdate8609_Dev_Budget_Building19_Acquisition_Basis/Letter_of_Credit_Fee" xmlDataType="string"/>
    </xmlCellPr>
  </singleXmlCell>
  <singleXmlCell id="4345" xr6:uid="{3CB199ED-0513-4F49-988A-4FE4DAD72FBA}" r="CE35" connectionId="1">
    <xmlCellPr id="1" xr6:uid="{00000000-0010-0000-BF21-000001000000}" uniqueName="Interest_Rate_Cap">
      <xmlPr mapId="1" xpath="/FinancialUpdate8609/FinancialUpdate8609_DevelopmentBudget/FinancialUpdate8609_Dev_Budget_Building19/FinancialUpdate8609_Dev_Budget_Building19_Acquisition_Basis/Interest_Rate_Cap" xmlDataType="string"/>
    </xmlCellPr>
  </singleXmlCell>
  <singleXmlCell id="4346" xr6:uid="{BB182DD4-0621-4E42-BCB2-E0DC9D074694}" r="CE36" connectionId="1">
    <xmlCellPr id="1" xr6:uid="{00000000-0010-0000-C121-000001000000}" uniqueName="Bank_Engineering_Fee">
      <xmlPr mapId="1" xpath="/FinancialUpdate8609/FinancialUpdate8609_DevelopmentBudget/FinancialUpdate8609_Dev_Budget_Building19/FinancialUpdate8609_Dev_Budget_Building19_Acquisition_Basis/Bank_Engineering_Fee" xmlDataType="string"/>
    </xmlCellPr>
  </singleXmlCell>
  <singleXmlCell id="4347" xr6:uid="{2A998B16-B3B2-4857-9A4D-A2FD18B66A5C}" r="CE37" connectionId="1">
    <xmlCellPr id="1" xr6:uid="{00000000-0010-0000-C321-000001000000}" uniqueName="NYS_Transfer_Tax">
      <xmlPr mapId="1" xpath="/FinancialUpdate8609/FinancialUpdate8609_DevelopmentBudget/FinancialUpdate8609_Dev_Budget_Building19/FinancialUpdate8609_Dev_Budget_Building19_Acquisition_Basis/NYS_Transfer_Tax" xmlDataType="string"/>
    </xmlCellPr>
  </singleXmlCell>
  <singleXmlCell id="4348" xr6:uid="{5FCA1808-428D-4842-8D32-D81D87D448E7}" r="CE38" connectionId="1">
    <xmlCellPr id="1" xr6:uid="{00000000-0010-0000-C521-000001000000}" uniqueName="Soft_Cost_Other_Description1">
      <xmlPr mapId="1" xpath="/FinancialUpdate8609/FinancialUpdate8609_DevelopmentBudget/FinancialUpdate8609_Dev_Budget_Building19/FinancialUpdate8609_Dev_Budget_Building19_Acquisition_Basis/Soft_Cost_Other_Description1" xmlDataType="string"/>
    </xmlCellPr>
  </singleXmlCell>
  <singleXmlCell id="4349" xr6:uid="{FB48A31E-37A4-4478-ACED-BE36320EAB89}" r="CE39" connectionId="1">
    <xmlCellPr id="1" xr6:uid="{00000000-0010-0000-C721-000001000000}" uniqueName="Soft_Cost_Other_Description2">
      <xmlPr mapId="1" xpath="/FinancialUpdate8609/FinancialUpdate8609_DevelopmentBudget/FinancialUpdate8609_Dev_Budget_Building19/FinancialUpdate8609_Dev_Budget_Building19_Acquisition_Basis/Soft_Cost_Other_Description2" xmlDataType="string"/>
    </xmlCellPr>
  </singleXmlCell>
  <singleXmlCell id="4350" xr6:uid="{5DD979CA-6356-48FD-9054-1CA5F1AC5A95}" r="CE40" connectionId="1">
    <xmlCellPr id="1" xr6:uid="{00000000-0010-0000-C921-000001000000}" uniqueName="Soft_Cost_Other_Description3">
      <xmlPr mapId="1" xpath="/FinancialUpdate8609/FinancialUpdate8609_DevelopmentBudget/FinancialUpdate8609_Dev_Budget_Building19/FinancialUpdate8609_Dev_Budget_Building19_Acquisition_Basis/Soft_Cost_Other_Description3" xmlDataType="string"/>
    </xmlCellPr>
  </singleXmlCell>
  <singleXmlCell id="4351" xr6:uid="{881228D0-A373-475D-A1EE-D5CCE9148466}" r="CE41" connectionId="1">
    <xmlCellPr id="1" xr6:uid="{00000000-0010-0000-CB21-000001000000}" uniqueName="Soft_Cost_Other_Description4">
      <xmlPr mapId="1" xpath="/FinancialUpdate8609/FinancialUpdate8609_DevelopmentBudget/FinancialUpdate8609_Dev_Budget_Building19/FinancialUpdate8609_Dev_Budget_Building19_Acquisition_Basis/Soft_Cost_Other_Description4" xmlDataType="string"/>
    </xmlCellPr>
  </singleXmlCell>
  <singleXmlCell id="4352" xr6:uid="{D4FF7950-AFE0-4AC4-9BD9-F9D52979415C}" r="CE44" connectionId="1">
    <xmlCellPr id="1" xr6:uid="{00000000-0010-0000-CD21-000001000000}" uniqueName="Developer_Financing_or_Equity">
      <xmlPr mapId="1" xpath="/FinancialUpdate8609/FinancialUpdate8609_DevelopmentBudget/FinancialUpdate8609_Dev_Budget_Building19/FinancialUpdate8609_Dev_Budget_Building19_Acquisition_Basis/Developer_Financing_or_Equity" xmlDataType="string"/>
    </xmlCellPr>
  </singleXmlCell>
  <singleXmlCell id="4353" xr6:uid="{DEDE08CE-9338-423C-A40A-3C2D711B14F8}" r="CE45" connectionId="1">
    <xmlCellPr id="1" xr6:uid="{00000000-0010-0000-CF21-000001000000}" uniqueName="Deferred_Developer_Fee">
      <xmlPr mapId="1" xpath="/FinancialUpdate8609/FinancialUpdate8609_DevelopmentBudget/FinancialUpdate8609_Dev_Budget_Building19/FinancialUpdate8609_Dev_Budget_Building19_Acquisition_Basis/Deferred_Developer_Fee" xmlDataType="string"/>
    </xmlCellPr>
  </singleXmlCell>
  <singleXmlCell id="4354" xr6:uid="{855D08D6-D0B3-4F0F-B003-9132BD88EBA0}" r="CE48" connectionId="1">
    <xmlCellPr id="1" xr6:uid="{00000000-0010-0000-D121-000001000000}" uniqueName="Syndicator_Fee_and_Overhead">
      <xmlPr mapId="1" xpath="/FinancialUpdate8609/FinancialUpdate8609_DevelopmentBudget/FinancialUpdate8609_Dev_Budget_Building19/FinancialUpdate8609_Dev_Budget_Building19_Acquisition_Basis/Syndicator_Fee_and_Overhead" xmlDataType="string"/>
    </xmlCellPr>
  </singleXmlCell>
  <singleXmlCell id="4355" xr6:uid="{60952CEB-0203-4429-83FE-E1989C59C019}" r="CE49" connectionId="1">
    <xmlCellPr id="1" xr6:uid="{00000000-0010-0000-D321-000001000000}" uniqueName="LP_Upper_Tier_Reserves">
      <xmlPr mapId="1" xpath="/FinancialUpdate8609/FinancialUpdate8609_DevelopmentBudget/FinancialUpdate8609_Dev_Budget_Building19/FinancialUpdate8609_Dev_Budget_Building19_Acquisition_Basis/LP_Upper_Tier_Reserves" xmlDataType="string"/>
    </xmlCellPr>
  </singleXmlCell>
  <singleXmlCell id="4356" xr6:uid="{41372133-F504-42E1-BDDF-A03642988E52}" r="CE50" connectionId="1">
    <xmlCellPr id="1" xr6:uid="{00000000-0010-0000-D521-000001000000}" uniqueName="Tax_Credit_Consultant">
      <xmlPr mapId="1" xpath="/FinancialUpdate8609/FinancialUpdate8609_DevelopmentBudget/FinancialUpdate8609_Dev_Budget_Building19/FinancialUpdate8609_Dev_Budget_Building19_Acquisition_Basis/Tax_Credit_Consultant" xmlDataType="string"/>
    </xmlCellPr>
  </singleXmlCell>
  <singleXmlCell id="4357" xr6:uid="{5EB9ACB8-9C76-4A77-B23F-75629428FC3B}" r="CE51" connectionId="1">
    <xmlCellPr id="1" xr6:uid="{00000000-0010-0000-D721-000001000000}" uniqueName="Tax_Opinion">
      <xmlPr mapId="1" xpath="/FinancialUpdate8609/FinancialUpdate8609_DevelopmentBudget/FinancialUpdate8609_Dev_Budget_Building19/FinancialUpdate8609_Dev_Budget_Building19_Acquisition_Basis/Tax_Opinion" xmlDataType="string"/>
    </xmlCellPr>
  </singleXmlCell>
  <singleXmlCell id="4358" xr6:uid="{E47EC1D2-7A56-4110-AD80-F49107FDF2AA}" r="CE52" connectionId="1">
    <xmlCellPr id="1" xr6:uid="{00000000-0010-0000-D921-000001000000}" uniqueName="Accounting_Cost_Certification">
      <xmlPr mapId="1" xpath="/FinancialUpdate8609/FinancialUpdate8609_DevelopmentBudget/FinancialUpdate8609_Dev_Budget_Building19/FinancialUpdate8609_Dev_Budget_Building19_Acquisition_Basis/Accounting_Cost_Certification" xmlDataType="string"/>
    </xmlCellPr>
  </singleXmlCell>
  <singleXmlCell id="4359" xr6:uid="{C19D9DCA-66F4-47D9-ACCF-DDA9B6C452BD}" r="CE53" connectionId="1">
    <xmlCellPr id="1" xr6:uid="{00000000-0010-0000-DB21-000001000000}" uniqueName="Partnership_Management_Fee">
      <xmlPr mapId="1" xpath="/FinancialUpdate8609/FinancialUpdate8609_DevelopmentBudget/FinancialUpdate8609_Dev_Budget_Building19/FinancialUpdate8609_Dev_Budget_Building19_Acquisition_Basis/Partnership_Management_Fee" xmlDataType="string"/>
    </xmlCellPr>
  </singleXmlCell>
  <singleXmlCell id="4360" xr6:uid="{AC3E14D7-52E0-466B-B95E-0512E9EE272E}" r="CE54" connectionId="1">
    <xmlCellPr id="1" xr6:uid="{00000000-0010-0000-DD21-000001000000}" uniqueName="Partnership_Publication">
      <xmlPr mapId="1" xpath="/FinancialUpdate8609/FinancialUpdate8609_DevelopmentBudget/FinancialUpdate8609_Dev_Budget_Building19/FinancialUpdate8609_Dev_Budget_Building19_Acquisition_Basis/Partnership_Publication" xmlDataType="string"/>
    </xmlCellPr>
  </singleXmlCell>
  <singleXmlCell id="4361" xr6:uid="{BAB322C9-12E5-4A74-AC75-E587C6ECDD67}" r="CE55" connectionId="1">
    <xmlCellPr id="1" xr6:uid="{00000000-0010-0000-DF21-000001000000}" uniqueName="Bridge_Loan_Fees_and_Interest">
      <xmlPr mapId="1" xpath="/FinancialUpdate8609/FinancialUpdate8609_DevelopmentBudget/FinancialUpdate8609_Dev_Budget_Building19/FinancialUpdate8609_Dev_Budget_Building19_Acquisition_Basis/Bridge_Loan_Fees_and_Interest" xmlDataType="string"/>
    </xmlCellPr>
  </singleXmlCell>
  <singleXmlCell id="4362" xr6:uid="{4C2E4B7F-FE95-4AFB-A125-DC69EF6B4CF8}" r="CE56" connectionId="1">
    <xmlCellPr id="1" xr6:uid="{00000000-0010-0000-E121-000001000000}" uniqueName="Partnership_Organization_Legal">
      <xmlPr mapId="1" xpath="/FinancialUpdate8609/FinancialUpdate8609_DevelopmentBudget/FinancialUpdate8609_Dev_Budget_Building19/FinancialUpdate8609_Dev_Budget_Building19_Acquisition_Basis/Partnership_Organization_Legal" xmlDataType="string"/>
    </xmlCellPr>
  </singleXmlCell>
  <singleXmlCell id="4363" xr6:uid="{4252F7BA-1AE6-43B6-8372-C787B7ECB2B8}" r="CE57" connectionId="1">
    <xmlCellPr id="1" xr6:uid="{00000000-0010-0000-E321-000001000000}" uniqueName="Syndication_Expense_Other_Description1">
      <xmlPr mapId="1" xpath="/FinancialUpdate8609/FinancialUpdate8609_DevelopmentBudget/FinancialUpdate8609_Dev_Budget_Building19/FinancialUpdate8609_Dev_Budget_Building19_Acquisition_Basis/Syndication_Expense_Other_Description1" xmlDataType="string"/>
    </xmlCellPr>
  </singleXmlCell>
  <singleXmlCell id="4364" xr6:uid="{867DBBBC-E729-4A71-B2C8-2933FB7BAAF9}" r="CE60" connectionId="1">
    <xmlCellPr id="1" xr6:uid="{00000000-0010-0000-E521-000001000000}" uniqueName="Operating_Reserve">
      <xmlPr mapId="1" xpath="/FinancialUpdate8609/FinancialUpdate8609_DevelopmentBudget/FinancialUpdate8609_Dev_Budget_Building19/FinancialUpdate8609_Dev_Budget_Building19_Acquisition_Basis/Operating_Reserve" xmlDataType="string"/>
    </xmlCellPr>
  </singleXmlCell>
  <singleXmlCell id="4365" xr6:uid="{9D2F9E1F-E53B-4C9F-806E-EA00BDD1B1D8}" r="CE61" connectionId="1">
    <xmlCellPr id="1" xr6:uid="{00000000-0010-0000-E721-000001000000}" uniqueName="Social_Service_Reserves">
      <xmlPr mapId="1" xpath="/FinancialUpdate8609/FinancialUpdate8609_DevelopmentBudget/FinancialUpdate8609_Dev_Budget_Building19/FinancialUpdate8609_Dev_Budget_Building19_Acquisition_Basis/Social_Service_Reserves" xmlDataType="string"/>
    </xmlCellPr>
  </singleXmlCell>
  <singleXmlCell id="4366" xr6:uid="{AAA7100C-6DE5-4305-9984-B7A0B08D7DA9}" r="CE62" connectionId="1">
    <xmlCellPr id="1" xr6:uid="{00000000-0010-0000-E921-000001000000}" uniqueName="Reserve_Other_Description1">
      <xmlPr mapId="1" xpath="/FinancialUpdate8609/FinancialUpdate8609_DevelopmentBudget/FinancialUpdate8609_Dev_Budget_Building19/FinancialUpdate8609_Dev_Budget_Building19_Acquisition_Basis/Reserve_Other_Description1" xmlDataType="string"/>
    </xmlCellPr>
  </singleXmlCell>
  <singleXmlCell id="4367" xr6:uid="{AF4385B4-17B4-481C-9AAE-480E3FE56BB3}" r="CG1" connectionId="1">
    <xmlCellPr id="1" xr6:uid="{00000000-0010-0000-EB21-000001000000}" uniqueName="ApplicationNumber">
      <xmlPr mapId="1" xpath="/FinancialUpdate8609/FinancialUpdate8609_DevelopmentBudget/FinancialUpdate8609_Dev_Budget_Building19/FinancialUpdate8609_Dev_Budget_Building19_Rehab_Basis/ApplicationNumber" xmlDataType="string"/>
    </xmlCellPr>
  </singleXmlCell>
  <singleXmlCell id="4368" xr6:uid="{65228558-ADC0-4D87-B583-2FF6945D3E58}" r="CG2" connectionId="1">
    <xmlCellPr id="1" xr6:uid="{00000000-0010-0000-ED21-000001000000}" uniqueName="BIN">
      <xmlPr mapId="1" xpath="/FinancialUpdate8609/FinancialUpdate8609_DevelopmentBudget/FinancialUpdate8609_Dev_Budget_Building19/FinancialUpdate8609_Dev_Budget_Building19_Rehab_Basis/BIN" xmlDataType="string"/>
    </xmlCellPr>
  </singleXmlCell>
  <singleXmlCell id="4369" xr6:uid="{2FDA0310-0663-4855-B8AF-E9B2302F9CE6}" r="CF7" connectionId="1">
    <xmlCellPr id="1" xr6:uid="{00000000-0010-0000-EF21-000001000000}" uniqueName="Land_Acquisition">
      <xmlPr mapId="1" xpath="/FinancialUpdate8609/FinancialUpdate8609_DevelopmentBudget/FinancialUpdate8609_Dev_Budget_Building19/FinancialUpdate8609_Dev_Budget_Building19_Rehab_Basis/Land_Acquisition" xmlDataType="string"/>
    </xmlCellPr>
  </singleXmlCell>
  <singleXmlCell id="4370" xr6:uid="{6AFD5746-E89E-4334-ACA0-70DC0B0C38F0}" r="CF8" connectionId="1">
    <xmlCellPr id="1" xr6:uid="{00000000-0010-0000-F121-000001000000}" uniqueName="Building_Acquisition">
      <xmlPr mapId="1" xpath="/FinancialUpdate8609/FinancialUpdate8609_DevelopmentBudget/FinancialUpdate8609_Dev_Budget_Building19/FinancialUpdate8609_Dev_Budget_Building19_Rehab_Basis/Building_Acquisition" xmlDataType="string"/>
    </xmlCellPr>
  </singleXmlCell>
  <singleXmlCell id="4371" xr6:uid="{54FD57B2-1254-4041-A54F-41ADDC0B1818}" r="CF9" connectionId="1">
    <xmlCellPr id="1" xr6:uid="{00000000-0010-0000-F321-000001000000}" uniqueName="Contractor_Price">
      <xmlPr mapId="1" xpath="/FinancialUpdate8609/FinancialUpdate8609_DevelopmentBudget/FinancialUpdate8609_Dev_Budget_Building19/FinancialUpdate8609_Dev_Budget_Building19_Rehab_Basis/Contractor_Price" xmlDataType="string"/>
    </xmlCellPr>
  </singleXmlCell>
  <singleXmlCell id="4372" xr6:uid="{4D1C941D-F179-435F-82C9-581A90684AEE}" r="CF10" connectionId="1">
    <xmlCellPr id="1" xr6:uid="{00000000-0010-0000-F521-000001000000}" uniqueName="Furnishings">
      <xmlPr mapId="1" xpath="/FinancialUpdate8609/FinancialUpdate8609_DevelopmentBudget/FinancialUpdate8609_Dev_Budget_Building19/FinancialUpdate8609_Dev_Budget_Building19_Rehab_Basis/Furnishings" xmlDataType="string"/>
    </xmlCellPr>
  </singleXmlCell>
  <singleXmlCell id="4373" xr6:uid="{BFD27924-0B52-4F7A-9E10-ACBC6256D71B}" r="CF11" connectionId="1">
    <xmlCellPr id="1" xr6:uid="{00000000-0010-0000-F721-000001000000}" uniqueName="Hard_Cost_Other_Description1">
      <xmlPr mapId="1" xpath="/FinancialUpdate8609/FinancialUpdate8609_DevelopmentBudget/FinancialUpdate8609_Dev_Budget_Building19/FinancialUpdate8609_Dev_Budget_Building19_Rehab_Basis/Hard_Cost_Other_Description1" xmlDataType="string"/>
    </xmlCellPr>
  </singleXmlCell>
  <singleXmlCell id="4374" xr6:uid="{D2101246-22EA-4021-B73F-4E224F49C2AE}" r="CF14" connectionId="1">
    <xmlCellPr id="1" xr6:uid="{00000000-0010-0000-F921-000001000000}" uniqueName="Architect">
      <xmlPr mapId="1" xpath="/FinancialUpdate8609/FinancialUpdate8609_DevelopmentBudget/FinancialUpdate8609_Dev_Budget_Building19/FinancialUpdate8609_Dev_Budget_Building19_Rehab_Basis/Architect" xmlDataType="string"/>
    </xmlCellPr>
  </singleXmlCell>
  <singleXmlCell id="4375" xr6:uid="{4A0168D3-30C7-4A1F-96F8-E0CB84191D55}" r="CF15" connectionId="1">
    <xmlCellPr id="1" xr6:uid="{00000000-0010-0000-FB21-000001000000}" uniqueName="Owners_Legal">
      <xmlPr mapId="1" xpath="/FinancialUpdate8609/FinancialUpdate8609_DevelopmentBudget/FinancialUpdate8609_Dev_Budget_Building19/FinancialUpdate8609_Dev_Budget_Building19_Rehab_Basis/Owners_Legal" xmlDataType="string"/>
    </xmlCellPr>
  </singleXmlCell>
  <singleXmlCell id="4376" xr6:uid="{2945F0B8-4984-41E4-B428-24ED27AD03DC}" r="CF16" connectionId="1">
    <xmlCellPr id="1" xr6:uid="{00000000-0010-0000-FD21-000001000000}" uniqueName="Development_Consultant">
      <xmlPr mapId="1" xpath="/FinancialUpdate8609/FinancialUpdate8609_DevelopmentBudget/FinancialUpdate8609_Dev_Budget_Building19/FinancialUpdate8609_Dev_Budget_Building19_Rehab_Basis/Development_Consultant" xmlDataType="string"/>
    </xmlCellPr>
  </singleXmlCell>
  <singleXmlCell id="4377" xr6:uid="{73533C43-534D-4B08-A221-50F0BC1D4F30}" r="CF17" connectionId="1">
    <xmlCellPr id="1" xr6:uid="{00000000-0010-0000-FF21-000001000000}" uniqueName="J51_421a_421b_Filing_Fees">
      <xmlPr mapId="1" xpath="/FinancialUpdate8609/FinancialUpdate8609_DevelopmentBudget/FinancialUpdate8609_Dev_Budget_Building19/FinancialUpdate8609_Dev_Budget_Building19_Rehab_Basis/J51_421a_421b_Filing_Fees" xmlDataType="string"/>
    </xmlCellPr>
  </singleXmlCell>
  <singleXmlCell id="4378" xr6:uid="{FD020A47-7530-4E24-A422-BFA96108200A}" r="CF18" connectionId="1">
    <xmlCellPr id="1" xr6:uid="{00000000-0010-0000-0122-000001000000}" uniqueName="Construction_Interest">
      <xmlPr mapId="1" xpath="/FinancialUpdate8609/FinancialUpdate8609_DevelopmentBudget/FinancialUpdate8609_Dev_Budget_Building19/FinancialUpdate8609_Dev_Budget_Building19_Rehab_Basis/Construction_Interest" xmlDataType="string"/>
    </xmlCellPr>
  </singleXmlCell>
  <singleXmlCell id="4379" xr6:uid="{BD396D05-42C4-45CC-91B6-04B86F20D9B7}" r="CF19" connectionId="1">
    <xmlCellPr id="1" xr6:uid="{00000000-0010-0000-0322-000001000000}" uniqueName="Real_Estate_Taxes">
      <xmlPr mapId="1" xpath="/FinancialUpdate8609/FinancialUpdate8609_DevelopmentBudget/FinancialUpdate8609_Dev_Budget_Building19/FinancialUpdate8609_Dev_Budget_Building19_Rehab_Basis/Real_Estate_Taxes" xmlDataType="string"/>
    </xmlCellPr>
  </singleXmlCell>
  <singleXmlCell id="4380" xr6:uid="{1C3BF6CE-BC3D-40CA-88F8-476B0CD43769}" r="CF20" connectionId="1">
    <xmlCellPr id="1" xr6:uid="{00000000-0010-0000-0522-000001000000}" uniqueName="Water_Sewer">
      <xmlPr mapId="1" xpath="/FinancialUpdate8609/FinancialUpdate8609_DevelopmentBudget/FinancialUpdate8609_Dev_Budget_Building19/FinancialUpdate8609_Dev_Budget_Building19_Rehab_Basis/Water_Sewer" xmlDataType="string"/>
    </xmlCellPr>
  </singleXmlCell>
  <singleXmlCell id="4381" xr6:uid="{438C3381-0E55-4540-A7DD-E2CE34F2BC3D}" r="CF21" connectionId="1">
    <xmlCellPr id="1" xr6:uid="{00000000-0010-0000-0722-000001000000}" uniqueName="Title_Insurance">
      <xmlPr mapId="1" xpath="/FinancialUpdate8609/FinancialUpdate8609_DevelopmentBudget/FinancialUpdate8609_Dev_Budget_Building19/FinancialUpdate8609_Dev_Budget_Building19_Rehab_Basis/Title_Insurance" xmlDataType="string"/>
    </xmlCellPr>
  </singleXmlCell>
  <singleXmlCell id="4382" xr6:uid="{B2F5E5A7-9951-4A1A-8602-73091A0AD830}" r="CF22" connectionId="1">
    <xmlCellPr id="1" xr6:uid="{00000000-0010-0000-0922-000001000000}" uniqueName="Constr_Insurance">
      <xmlPr mapId="1" xpath="/FinancialUpdate8609/FinancialUpdate8609_DevelopmentBudget/FinancialUpdate8609_Dev_Budget_Building19/FinancialUpdate8609_Dev_Budget_Building19_Rehab_Basis/Constr_Insurance" xmlDataType="string"/>
    </xmlCellPr>
  </singleXmlCell>
  <singleXmlCell id="4383" xr6:uid="{B4798409-9CC9-4E43-A284-E258FABD3CAD}" r="CF23" connectionId="1">
    <xmlCellPr id="1" xr6:uid="{00000000-0010-0000-0B22-000001000000}" uniqueName="License_Agreement_Insurance">
      <xmlPr mapId="1" xpath="/FinancialUpdate8609/FinancialUpdate8609_DevelopmentBudget/FinancialUpdate8609_Dev_Budget_Building19/FinancialUpdate8609_Dev_Budget_Building19_Rehab_Basis/License_Agreement_Insurance" xmlDataType="string"/>
    </xmlCellPr>
  </singleXmlCell>
  <singleXmlCell id="4384" xr6:uid="{593F04A3-102D-4345-8B5B-B54987AE147E}" r="CF24" connectionId="1">
    <xmlCellPr id="1" xr6:uid="{00000000-0010-0000-0D22-000001000000}" uniqueName="Leasing_Marketing_Expense">
      <xmlPr mapId="1" xpath="/FinancialUpdate8609/FinancialUpdate8609_DevelopmentBudget/FinancialUpdate8609_Dev_Budget_Building19/FinancialUpdate8609_Dev_Budget_Building19_Rehab_Basis/Leasing_Marketing_Expense" xmlDataType="string"/>
    </xmlCellPr>
  </singleXmlCell>
  <singleXmlCell id="4385" xr6:uid="{ACC81EE8-10BE-490D-A0CE-290885276CE7}" r="CF25" connectionId="1">
    <xmlCellPr id="1" xr6:uid="{00000000-0010-0000-0F22-000001000000}" uniqueName="Lease_Up_Period_Expense">
      <xmlPr mapId="1" xpath="/FinancialUpdate8609/FinancialUpdate8609_DevelopmentBudget/FinancialUpdate8609_Dev_Budget_Building19/FinancialUpdate8609_Dev_Budget_Building19_Rehab_Basis/Lease_Up_Period_Expense" xmlDataType="string"/>
    </xmlCellPr>
  </singleXmlCell>
  <singleXmlCell id="4386" xr6:uid="{4C7999A5-3E5A-4DB7-8CD8-D387EF376F10}" r="CF26" connectionId="1">
    <xmlCellPr id="1" xr6:uid="{00000000-0010-0000-1122-000001000000}" uniqueName="Working_Capital">
      <xmlPr mapId="1" xpath="/FinancialUpdate8609/FinancialUpdate8609_DevelopmentBudget/FinancialUpdate8609_Dev_Budget_Building19/FinancialUpdate8609_Dev_Budget_Building19_Rehab_Basis/Working_Capital" xmlDataType="string"/>
    </xmlCellPr>
  </singleXmlCell>
  <singleXmlCell id="4387" xr6:uid="{67DF620B-88C1-434B-802D-9F7FABD6C2A7}" r="CF27" connectionId="1">
    <xmlCellPr id="1" xr6:uid="{00000000-0010-0000-1322-000001000000}" uniqueName="Survey_Environmental_Reports">
      <xmlPr mapId="1" xpath="/FinancialUpdate8609/FinancialUpdate8609_DevelopmentBudget/FinancialUpdate8609_Dev_Budget_Building19/FinancialUpdate8609_Dev_Budget_Building19_Rehab_Basis/Survey_Environmental_Reports" xmlDataType="string"/>
    </xmlCellPr>
  </singleXmlCell>
  <singleXmlCell id="4388" xr6:uid="{9C951437-F47F-4F64-B564-385A1AF3A324}" r="CF28" connectionId="1">
    <xmlCellPr id="1" xr6:uid="{00000000-0010-0000-1522-000001000000}" uniqueName="Loan_Commitment_Fees">
      <xmlPr mapId="1" xpath="/FinancialUpdate8609/FinancialUpdate8609_DevelopmentBudget/FinancialUpdate8609_Dev_Budget_Building19/FinancialUpdate8609_Dev_Budget_Building19_Rehab_Basis/Loan_Commitment_Fees" xmlDataType="string"/>
    </xmlCellPr>
  </singleXmlCell>
  <singleXmlCell id="4389" xr6:uid="{35FF4628-CB63-4821-A6CA-791DBA2A7253}" r="CF29" connectionId="1">
    <xmlCellPr id="1" xr6:uid="{00000000-0010-0000-1722-000001000000}" uniqueName="Relocation">
      <xmlPr mapId="1" xpath="/FinancialUpdate8609/FinancialUpdate8609_DevelopmentBudget/FinancialUpdate8609_Dev_Budget_Building19/FinancialUpdate8609_Dev_Budget_Building19_Rehab_Basis/Relocation" xmlDataType="string"/>
    </xmlCellPr>
  </singleXmlCell>
  <singleXmlCell id="4390" xr6:uid="{4D98D87D-384C-448C-8FF3-8282A163780E}" r="CF30" connectionId="1">
    <xmlCellPr id="1" xr6:uid="{00000000-0010-0000-1922-000001000000}" uniqueName="NPHDFC_Administration_Fee">
      <xmlPr mapId="1" xpath="/FinancialUpdate8609/FinancialUpdate8609_DevelopmentBudget/FinancialUpdate8609_Dev_Budget_Building19/FinancialUpdate8609_Dev_Budget_Building19_Rehab_Basis/NPHDFC_Administration_Fee" xmlDataType="string"/>
    </xmlCellPr>
  </singleXmlCell>
  <singleXmlCell id="4391" xr6:uid="{69F008E2-A252-4CAE-B7E1-E6A345ED7C68}" r="CF31" connectionId="1">
    <xmlCellPr id="1" xr6:uid="{00000000-0010-0000-1B22-000001000000}" uniqueName="Project_Supervision">
      <xmlPr mapId="1" xpath="/FinancialUpdate8609/FinancialUpdate8609_DevelopmentBudget/FinancialUpdate8609_Dev_Budget_Building19/FinancialUpdate8609_Dev_Budget_Building19_Rehab_Basis/Project_Supervision" xmlDataType="string"/>
    </xmlCellPr>
  </singleXmlCell>
  <singleXmlCell id="4392" xr6:uid="{41DD5FF6-8416-4291-B07F-36DB4F0AC2E6}" r="CF32" connectionId="1">
    <xmlCellPr id="1" xr6:uid="{00000000-0010-0000-1D22-000001000000}" uniqueName="Tax_Credit_Allocation_Fee">
      <xmlPr mapId="1" xpath="/FinancialUpdate8609/FinancialUpdate8609_DevelopmentBudget/FinancialUpdate8609_Dev_Budget_Building19/FinancialUpdate8609_Dev_Budget_Building19_Rehab_Basis/Tax_Credit_Allocation_Fee" xmlDataType="string"/>
    </xmlCellPr>
  </singleXmlCell>
  <singleXmlCell id="4393" xr6:uid="{743CE3ED-7084-4E7E-A1C9-E53576590B4D}" r="CF33" connectionId="1">
    <xmlCellPr id="1" xr6:uid="{00000000-0010-0000-1F22-000001000000}" uniqueName="Bond_Fees_Cost_of_Issuance_Fee">
      <xmlPr mapId="1" xpath="/FinancialUpdate8609/FinancialUpdate8609_DevelopmentBudget/FinancialUpdate8609_Dev_Budget_Building19/FinancialUpdate8609_Dev_Budget_Building19_Rehab_Basis/Bond_Fees_Cost_of_Issuance_Fee" xmlDataType="string"/>
    </xmlCellPr>
  </singleXmlCell>
  <singleXmlCell id="4394" xr6:uid="{22588908-B7E1-49DA-BEA8-437BE118A5EC}" r="CF34" connectionId="1">
    <xmlCellPr id="1" xr6:uid="{00000000-0010-0000-2122-000001000000}" uniqueName="Letter_of_Credit_Fee">
      <xmlPr mapId="1" xpath="/FinancialUpdate8609/FinancialUpdate8609_DevelopmentBudget/FinancialUpdate8609_Dev_Budget_Building19/FinancialUpdate8609_Dev_Budget_Building19_Rehab_Basis/Letter_of_Credit_Fee" xmlDataType="string"/>
    </xmlCellPr>
  </singleXmlCell>
  <singleXmlCell id="4395" xr6:uid="{0875DEAB-7C0F-4E48-8D93-D699FF20AA49}" r="CF35" connectionId="1">
    <xmlCellPr id="1" xr6:uid="{00000000-0010-0000-2322-000001000000}" uniqueName="Interest_Rate_Cap">
      <xmlPr mapId="1" xpath="/FinancialUpdate8609/FinancialUpdate8609_DevelopmentBudget/FinancialUpdate8609_Dev_Budget_Building19/FinancialUpdate8609_Dev_Budget_Building19_Rehab_Basis/Interest_Rate_Cap" xmlDataType="string"/>
    </xmlCellPr>
  </singleXmlCell>
  <singleXmlCell id="4396" xr6:uid="{21290C8A-5301-4F04-8B2A-227BCC424B12}" r="CF36" connectionId="1">
    <xmlCellPr id="1" xr6:uid="{00000000-0010-0000-2522-000001000000}" uniqueName="Bank_Engineering_Fee">
      <xmlPr mapId="1" xpath="/FinancialUpdate8609/FinancialUpdate8609_DevelopmentBudget/FinancialUpdate8609_Dev_Budget_Building19/FinancialUpdate8609_Dev_Budget_Building19_Rehab_Basis/Bank_Engineering_Fee" xmlDataType="string"/>
    </xmlCellPr>
  </singleXmlCell>
  <singleXmlCell id="4397" xr6:uid="{190E0309-3A81-4465-B93C-63310DB4E28D}" r="CF37" connectionId="1">
    <xmlCellPr id="1" xr6:uid="{00000000-0010-0000-2722-000001000000}" uniqueName="NYS_Transfer_Tax">
      <xmlPr mapId="1" xpath="/FinancialUpdate8609/FinancialUpdate8609_DevelopmentBudget/FinancialUpdate8609_Dev_Budget_Building19/FinancialUpdate8609_Dev_Budget_Building19_Rehab_Basis/NYS_Transfer_Tax" xmlDataType="string"/>
    </xmlCellPr>
  </singleXmlCell>
  <singleXmlCell id="4398" xr6:uid="{5178A9B6-E6F1-4DE6-B9F1-C7E7B89E944B}" r="CF38" connectionId="1">
    <xmlCellPr id="1" xr6:uid="{00000000-0010-0000-2922-000001000000}" uniqueName="Soft_Cost_Other_Description1">
      <xmlPr mapId="1" xpath="/FinancialUpdate8609/FinancialUpdate8609_DevelopmentBudget/FinancialUpdate8609_Dev_Budget_Building19/FinancialUpdate8609_Dev_Budget_Building19_Rehab_Basis/Soft_Cost_Other_Description1" xmlDataType="string"/>
    </xmlCellPr>
  </singleXmlCell>
  <singleXmlCell id="4399" xr6:uid="{C3BC3DA7-6E8A-46EC-8FC6-6C32377E6E83}" r="CF39" connectionId="1">
    <xmlCellPr id="1" xr6:uid="{00000000-0010-0000-2B22-000001000000}" uniqueName="Soft_Cost_Other_Description2">
      <xmlPr mapId="1" xpath="/FinancialUpdate8609/FinancialUpdate8609_DevelopmentBudget/FinancialUpdate8609_Dev_Budget_Building19/FinancialUpdate8609_Dev_Budget_Building19_Rehab_Basis/Soft_Cost_Other_Description2" xmlDataType="string"/>
    </xmlCellPr>
  </singleXmlCell>
  <singleXmlCell id="4400" xr6:uid="{A2693791-7CF1-4D2D-BEE7-D473ABEC33E7}" r="CF40" connectionId="1">
    <xmlCellPr id="1" xr6:uid="{00000000-0010-0000-2D22-000001000000}" uniqueName="Soft_Cost_Other_Description3">
      <xmlPr mapId="1" xpath="/FinancialUpdate8609/FinancialUpdate8609_DevelopmentBudget/FinancialUpdate8609_Dev_Budget_Building19/FinancialUpdate8609_Dev_Budget_Building19_Rehab_Basis/Soft_Cost_Other_Description3" xmlDataType="string"/>
    </xmlCellPr>
  </singleXmlCell>
  <singleXmlCell id="4401" xr6:uid="{DC07B14D-4ADF-4E12-AA9C-2D17F40D3C7A}" r="CF41" connectionId="1">
    <xmlCellPr id="1" xr6:uid="{00000000-0010-0000-2F22-000001000000}" uniqueName="Soft_Cost_Other_Description4">
      <xmlPr mapId="1" xpath="/FinancialUpdate8609/FinancialUpdate8609_DevelopmentBudget/FinancialUpdate8609_Dev_Budget_Building19/FinancialUpdate8609_Dev_Budget_Building19_Rehab_Basis/Soft_Cost_Other_Description4" xmlDataType="string"/>
    </xmlCellPr>
  </singleXmlCell>
  <singleXmlCell id="4402" xr6:uid="{5F624843-281E-436C-A04F-F65866B6A54D}" r="CF44" connectionId="1">
    <xmlCellPr id="1" xr6:uid="{00000000-0010-0000-3122-000001000000}" uniqueName="Developer_Financing_or_Equity">
      <xmlPr mapId="1" xpath="/FinancialUpdate8609/FinancialUpdate8609_DevelopmentBudget/FinancialUpdate8609_Dev_Budget_Building19/FinancialUpdate8609_Dev_Budget_Building19_Rehab_Basis/Developer_Financing_or_Equity" xmlDataType="string"/>
    </xmlCellPr>
  </singleXmlCell>
  <singleXmlCell id="4403" xr6:uid="{540FBF4E-FFF9-4FD7-A3F1-5D5D58B05C98}" r="CF45" connectionId="1">
    <xmlCellPr id="1" xr6:uid="{00000000-0010-0000-3322-000001000000}" uniqueName="Deferred_Developer_Fee">
      <xmlPr mapId="1" xpath="/FinancialUpdate8609/FinancialUpdate8609_DevelopmentBudget/FinancialUpdate8609_Dev_Budget_Building19/FinancialUpdate8609_Dev_Budget_Building19_Rehab_Basis/Deferred_Developer_Fee" xmlDataType="string"/>
    </xmlCellPr>
  </singleXmlCell>
  <singleXmlCell id="4404" xr6:uid="{0B75C6D0-5CFA-4215-8904-A8D021F7F31D}" r="CF48" connectionId="1">
    <xmlCellPr id="1" xr6:uid="{00000000-0010-0000-3522-000001000000}" uniqueName="Syndicator_Fee_and_Overhead">
      <xmlPr mapId="1" xpath="/FinancialUpdate8609/FinancialUpdate8609_DevelopmentBudget/FinancialUpdate8609_Dev_Budget_Building19/FinancialUpdate8609_Dev_Budget_Building19_Rehab_Basis/Syndicator_Fee_and_Overhead" xmlDataType="string"/>
    </xmlCellPr>
  </singleXmlCell>
  <singleXmlCell id="4405" xr6:uid="{6A89416A-E8DD-4EF3-AE7E-98D3667CB422}" r="CF49" connectionId="1">
    <xmlCellPr id="1" xr6:uid="{00000000-0010-0000-3722-000001000000}" uniqueName="LP_Upper_Tier_Reserves">
      <xmlPr mapId="1" xpath="/FinancialUpdate8609/FinancialUpdate8609_DevelopmentBudget/FinancialUpdate8609_Dev_Budget_Building19/FinancialUpdate8609_Dev_Budget_Building19_Rehab_Basis/LP_Upper_Tier_Reserves" xmlDataType="string"/>
    </xmlCellPr>
  </singleXmlCell>
  <singleXmlCell id="4406" xr6:uid="{81BB14CE-E5B0-4727-939E-292885AF5DBC}" r="CF50" connectionId="1">
    <xmlCellPr id="1" xr6:uid="{00000000-0010-0000-3922-000001000000}" uniqueName="Tax_Credit_Consultant">
      <xmlPr mapId="1" xpath="/FinancialUpdate8609/FinancialUpdate8609_DevelopmentBudget/FinancialUpdate8609_Dev_Budget_Building19/FinancialUpdate8609_Dev_Budget_Building19_Rehab_Basis/Tax_Credit_Consultant" xmlDataType="string"/>
    </xmlCellPr>
  </singleXmlCell>
  <singleXmlCell id="4407" xr6:uid="{DD20372C-CD38-4FE4-B46C-5F8A65F1DAC4}" r="CF51" connectionId="1">
    <xmlCellPr id="1" xr6:uid="{00000000-0010-0000-3B22-000001000000}" uniqueName="Tax_Opinion">
      <xmlPr mapId="1" xpath="/FinancialUpdate8609/FinancialUpdate8609_DevelopmentBudget/FinancialUpdate8609_Dev_Budget_Building19/FinancialUpdate8609_Dev_Budget_Building19_Rehab_Basis/Tax_Opinion" xmlDataType="string"/>
    </xmlCellPr>
  </singleXmlCell>
  <singleXmlCell id="4408" xr6:uid="{0AB1CC57-9908-49FC-B2D4-0E84A9920F6D}" r="CF52" connectionId="1">
    <xmlCellPr id="1" xr6:uid="{00000000-0010-0000-3D22-000001000000}" uniqueName="Accounting_Cost_Certification">
      <xmlPr mapId="1" xpath="/FinancialUpdate8609/FinancialUpdate8609_DevelopmentBudget/FinancialUpdate8609_Dev_Budget_Building19/FinancialUpdate8609_Dev_Budget_Building19_Rehab_Basis/Accounting_Cost_Certification" xmlDataType="string"/>
    </xmlCellPr>
  </singleXmlCell>
  <singleXmlCell id="4409" xr6:uid="{E75A08B1-F24C-44D1-8391-48069B79B1D5}" r="CF53" connectionId="1">
    <xmlCellPr id="1" xr6:uid="{00000000-0010-0000-3F22-000001000000}" uniqueName="Partnership_Management_Fee">
      <xmlPr mapId="1" xpath="/FinancialUpdate8609/FinancialUpdate8609_DevelopmentBudget/FinancialUpdate8609_Dev_Budget_Building19/FinancialUpdate8609_Dev_Budget_Building19_Rehab_Basis/Partnership_Management_Fee" xmlDataType="string"/>
    </xmlCellPr>
  </singleXmlCell>
  <singleXmlCell id="4410" xr6:uid="{8AA39A81-2A2D-4D3D-9210-ED98BF2E5095}" r="CF54" connectionId="1">
    <xmlCellPr id="1" xr6:uid="{00000000-0010-0000-4122-000001000000}" uniqueName="Partnership_Publication">
      <xmlPr mapId="1" xpath="/FinancialUpdate8609/FinancialUpdate8609_DevelopmentBudget/FinancialUpdate8609_Dev_Budget_Building19/FinancialUpdate8609_Dev_Budget_Building19_Rehab_Basis/Partnership_Publication" xmlDataType="string"/>
    </xmlCellPr>
  </singleXmlCell>
  <singleXmlCell id="4411" xr6:uid="{F8309E80-C593-4F4C-B6CA-6A5D265EDB52}" r="CF55" connectionId="1">
    <xmlCellPr id="1" xr6:uid="{00000000-0010-0000-4322-000001000000}" uniqueName="Bridge_Loan_Fees_and_Interest">
      <xmlPr mapId="1" xpath="/FinancialUpdate8609/FinancialUpdate8609_DevelopmentBudget/FinancialUpdate8609_Dev_Budget_Building19/FinancialUpdate8609_Dev_Budget_Building19_Rehab_Basis/Bridge_Loan_Fees_and_Interest" xmlDataType="string"/>
    </xmlCellPr>
  </singleXmlCell>
  <singleXmlCell id="4412" xr6:uid="{3AD89729-971F-468B-8C9F-4681915C650B}" r="CF56" connectionId="1">
    <xmlCellPr id="1" xr6:uid="{00000000-0010-0000-4522-000001000000}" uniqueName="Partnership_Organization_Legal">
      <xmlPr mapId="1" xpath="/FinancialUpdate8609/FinancialUpdate8609_DevelopmentBudget/FinancialUpdate8609_Dev_Budget_Building19/FinancialUpdate8609_Dev_Budget_Building19_Rehab_Basis/Partnership_Organization_Legal" xmlDataType="string"/>
    </xmlCellPr>
  </singleXmlCell>
  <singleXmlCell id="4413" xr6:uid="{3994610E-6A61-448F-AD45-B5B72BD19A0E}" r="CF57" connectionId="1">
    <xmlCellPr id="1" xr6:uid="{00000000-0010-0000-4722-000001000000}" uniqueName="Syndication_Expense_Other_Description1">
      <xmlPr mapId="1" xpath="/FinancialUpdate8609/FinancialUpdate8609_DevelopmentBudget/FinancialUpdate8609_Dev_Budget_Building19/FinancialUpdate8609_Dev_Budget_Building19_Rehab_Basis/Syndication_Expense_Other_Description1" xmlDataType="string"/>
    </xmlCellPr>
  </singleXmlCell>
  <singleXmlCell id="4414" xr6:uid="{738FF38F-D363-4BE6-B660-FC952E9A2C66}" r="CF60" connectionId="1">
    <xmlCellPr id="1" xr6:uid="{00000000-0010-0000-4922-000001000000}" uniqueName="Operating_Reserve">
      <xmlPr mapId="1" xpath="/FinancialUpdate8609/FinancialUpdate8609_DevelopmentBudget/FinancialUpdate8609_Dev_Budget_Building19/FinancialUpdate8609_Dev_Budget_Building19_Rehab_Basis/Operating_Reserve" xmlDataType="string"/>
    </xmlCellPr>
  </singleXmlCell>
  <singleXmlCell id="4415" xr6:uid="{7B9F95F3-733B-4AAD-8A13-6E065AF4A968}" r="CF61" connectionId="1">
    <xmlCellPr id="1" xr6:uid="{00000000-0010-0000-4B22-000001000000}" uniqueName="Social_Service_Reserves">
      <xmlPr mapId="1" xpath="/FinancialUpdate8609/FinancialUpdate8609_DevelopmentBudget/FinancialUpdate8609_Dev_Budget_Building19/FinancialUpdate8609_Dev_Budget_Building19_Rehab_Basis/Social_Service_Reserves" xmlDataType="string"/>
    </xmlCellPr>
  </singleXmlCell>
  <singleXmlCell id="4416" xr6:uid="{78F5EC12-5F74-4FD9-B5BA-564CD6BE522A}" r="CF62" connectionId="1">
    <xmlCellPr id="1" xr6:uid="{00000000-0010-0000-4D22-000001000000}" uniqueName="Reserve_Other_Description1">
      <xmlPr mapId="1" xpath="/FinancialUpdate8609/FinancialUpdate8609_DevelopmentBudget/FinancialUpdate8609_Dev_Budget_Building19/FinancialUpdate8609_Dev_Budget_Building19_Rehab_Basis/Reserve_Other_Description1" xmlDataType="string"/>
    </xmlCellPr>
  </singleXmlCell>
  <singleXmlCell id="4417" xr6:uid="{87C1BB7B-4254-467A-BF94-68BECD9A4525}" r="CI1" connectionId="1">
    <xmlCellPr id="1" xr6:uid="{00000000-0010-0000-4F22-000001000000}" uniqueName="ApplicationNumber">
      <xmlPr mapId="1" xpath="/FinancialUpdate8609/FinancialUpdate8609_DevelopmentBudget/FinancialUpdate8609_Dev_Budget_Building20/FinancialUpdate8609_Dev_Budget_Building20_Total_Costs/ApplicationNumber" xmlDataType="string"/>
    </xmlCellPr>
  </singleXmlCell>
  <singleXmlCell id="4418" xr6:uid="{C8C6C1B9-B462-453A-A11E-F3B673BAAA4B}" r="CI2" connectionId="1">
    <xmlCellPr id="1" xr6:uid="{00000000-0010-0000-5122-000001000000}" uniqueName="BIN">
      <xmlPr mapId="1" xpath="/FinancialUpdate8609/FinancialUpdate8609_DevelopmentBudget/FinancialUpdate8609_Dev_Budget_Building20/FinancialUpdate8609_Dev_Budget_Building20_Total_Costs/BIN" xmlDataType="string"/>
    </xmlCellPr>
  </singleXmlCell>
  <singleXmlCell id="4420" xr6:uid="{9E195C00-D1D4-4A43-A124-F1CB78462BC6}" r="CH7" connectionId="1">
    <xmlCellPr id="1" xr6:uid="{00000000-0010-0000-5322-000001000000}" uniqueName="Land_Acquisition">
      <xmlPr mapId="1" xpath="/FinancialUpdate8609/FinancialUpdate8609_DevelopmentBudget/FinancialUpdate8609_Dev_Budget_Building20/FinancialUpdate8609_Dev_Budget_Building20_Total_Costs/Land_Acquisition" xmlDataType="string"/>
    </xmlCellPr>
  </singleXmlCell>
  <singleXmlCell id="4421" xr6:uid="{87C435FF-57FC-4B60-B5BF-6016D0701D1C}" r="CH8" connectionId="1">
    <xmlCellPr id="1" xr6:uid="{00000000-0010-0000-5522-000001000000}" uniqueName="Building_Acquisition">
      <xmlPr mapId="1" xpath="/FinancialUpdate8609/FinancialUpdate8609_DevelopmentBudget/FinancialUpdate8609_Dev_Budget_Building20/FinancialUpdate8609_Dev_Budget_Building20_Total_Costs/Building_Acquisition" xmlDataType="string"/>
    </xmlCellPr>
  </singleXmlCell>
  <singleXmlCell id="4422" xr6:uid="{58F5D6A4-6E59-4E34-8034-552ECE70F01A}" r="CH9" connectionId="1">
    <xmlCellPr id="1" xr6:uid="{00000000-0010-0000-5722-000001000000}" uniqueName="Contractor_Price">
      <xmlPr mapId="1" xpath="/FinancialUpdate8609/FinancialUpdate8609_DevelopmentBudget/FinancialUpdate8609_Dev_Budget_Building20/FinancialUpdate8609_Dev_Budget_Building20_Total_Costs/Contractor_Price" xmlDataType="string"/>
    </xmlCellPr>
  </singleXmlCell>
  <singleXmlCell id="4423" xr6:uid="{9EE2AF30-4C9E-4821-9A56-D91F5F4639D1}" r="CH10" connectionId="1">
    <xmlCellPr id="1" xr6:uid="{00000000-0010-0000-5922-000001000000}" uniqueName="Furnishings">
      <xmlPr mapId="1" xpath="/FinancialUpdate8609/FinancialUpdate8609_DevelopmentBudget/FinancialUpdate8609_Dev_Budget_Building20/FinancialUpdate8609_Dev_Budget_Building20_Total_Costs/Furnishings" xmlDataType="string"/>
    </xmlCellPr>
  </singleXmlCell>
  <singleXmlCell id="4424" xr6:uid="{991C9FF0-1A7D-4E25-BA5D-DA96990D456D}" r="CH11" connectionId="1">
    <xmlCellPr id="1" xr6:uid="{00000000-0010-0000-5B22-000001000000}" uniqueName="Hard_Cost_Other_Description1">
      <xmlPr mapId="1" xpath="/FinancialUpdate8609/FinancialUpdate8609_DevelopmentBudget/FinancialUpdate8609_Dev_Budget_Building20/FinancialUpdate8609_Dev_Budget_Building20_Total_Costs/Hard_Cost_Other_Description1" xmlDataType="string"/>
    </xmlCellPr>
  </singleXmlCell>
  <singleXmlCell id="4425" xr6:uid="{CA70C03B-E263-4970-B084-42CBFAF2F84D}" r="CH14" connectionId="1">
    <xmlCellPr id="1" xr6:uid="{00000000-0010-0000-5D22-000001000000}" uniqueName="Architect">
      <xmlPr mapId="1" xpath="/FinancialUpdate8609/FinancialUpdate8609_DevelopmentBudget/FinancialUpdate8609_Dev_Budget_Building20/FinancialUpdate8609_Dev_Budget_Building20_Total_Costs/Architect" xmlDataType="string"/>
    </xmlCellPr>
  </singleXmlCell>
  <singleXmlCell id="4426" xr6:uid="{C73F7FF7-E414-4CE9-BFE2-10154B678037}" r="CH15" connectionId="1">
    <xmlCellPr id="1" xr6:uid="{00000000-0010-0000-5F22-000001000000}" uniqueName="Owners_Legal">
      <xmlPr mapId="1" xpath="/FinancialUpdate8609/FinancialUpdate8609_DevelopmentBudget/FinancialUpdate8609_Dev_Budget_Building20/FinancialUpdate8609_Dev_Budget_Building20_Total_Costs/Owners_Legal" xmlDataType="string"/>
    </xmlCellPr>
  </singleXmlCell>
  <singleXmlCell id="4427" xr6:uid="{9DCCCAC1-4DF5-413D-9BB0-18085B3FA9CC}" r="CH16" connectionId="1">
    <xmlCellPr id="1" xr6:uid="{00000000-0010-0000-6122-000001000000}" uniqueName="Development_Consultant">
      <xmlPr mapId="1" xpath="/FinancialUpdate8609/FinancialUpdate8609_DevelopmentBudget/FinancialUpdate8609_Dev_Budget_Building20/FinancialUpdate8609_Dev_Budget_Building20_Total_Costs/Development_Consultant" xmlDataType="string"/>
    </xmlCellPr>
  </singleXmlCell>
  <singleXmlCell id="4428" xr6:uid="{FFEE2385-5D51-495C-A3A3-3A23586FF79A}" r="CH17" connectionId="1">
    <xmlCellPr id="1" xr6:uid="{00000000-0010-0000-6322-000001000000}" uniqueName="J51_421a_421b_Filing_Fees">
      <xmlPr mapId="1" xpath="/FinancialUpdate8609/FinancialUpdate8609_DevelopmentBudget/FinancialUpdate8609_Dev_Budget_Building20/FinancialUpdate8609_Dev_Budget_Building20_Total_Costs/J51_421a_421b_Filing_Fees" xmlDataType="string"/>
    </xmlCellPr>
  </singleXmlCell>
  <singleXmlCell id="4429" xr6:uid="{53836D5E-2E34-4CF7-845D-C235665465A1}" r="CH18" connectionId="1">
    <xmlCellPr id="1" xr6:uid="{00000000-0010-0000-6522-000001000000}" uniqueName="Construction_Interest">
      <xmlPr mapId="1" xpath="/FinancialUpdate8609/FinancialUpdate8609_DevelopmentBudget/FinancialUpdate8609_Dev_Budget_Building20/FinancialUpdate8609_Dev_Budget_Building20_Total_Costs/Construction_Interest" xmlDataType="string"/>
    </xmlCellPr>
  </singleXmlCell>
  <singleXmlCell id="4430" xr6:uid="{8C968D7E-AABB-422B-94F8-FDCE733A2422}" r="CH19" connectionId="1">
    <xmlCellPr id="1" xr6:uid="{00000000-0010-0000-6722-000001000000}" uniqueName="Real_Estate_Taxes">
      <xmlPr mapId="1" xpath="/FinancialUpdate8609/FinancialUpdate8609_DevelopmentBudget/FinancialUpdate8609_Dev_Budget_Building20/FinancialUpdate8609_Dev_Budget_Building20_Total_Costs/Real_Estate_Taxes" xmlDataType="string"/>
    </xmlCellPr>
  </singleXmlCell>
  <singleXmlCell id="4431" xr6:uid="{E286C239-53B8-4AC4-825E-6669807699F1}" r="CH20" connectionId="1">
    <xmlCellPr id="1" xr6:uid="{00000000-0010-0000-6922-000001000000}" uniqueName="Water_Sewer">
      <xmlPr mapId="1" xpath="/FinancialUpdate8609/FinancialUpdate8609_DevelopmentBudget/FinancialUpdate8609_Dev_Budget_Building20/FinancialUpdate8609_Dev_Budget_Building20_Total_Costs/Water_Sewer" xmlDataType="string"/>
    </xmlCellPr>
  </singleXmlCell>
  <singleXmlCell id="4432" xr6:uid="{9C295633-4AD1-46B6-8D0D-DAACF3A3C1E2}" r="CH21" connectionId="1">
    <xmlCellPr id="1" xr6:uid="{00000000-0010-0000-6B22-000001000000}" uniqueName="Title_Insurance">
      <xmlPr mapId="1" xpath="/FinancialUpdate8609/FinancialUpdate8609_DevelopmentBudget/FinancialUpdate8609_Dev_Budget_Building20/FinancialUpdate8609_Dev_Budget_Building20_Total_Costs/Title_Insurance" xmlDataType="string"/>
    </xmlCellPr>
  </singleXmlCell>
  <singleXmlCell id="4433" xr6:uid="{DAE0E6E4-8C9D-4CD0-BAF6-72DC0ABB2528}" r="CH22" connectionId="1">
    <xmlCellPr id="1" xr6:uid="{00000000-0010-0000-6D22-000001000000}" uniqueName="Constr_Insurance">
      <xmlPr mapId="1" xpath="/FinancialUpdate8609/FinancialUpdate8609_DevelopmentBudget/FinancialUpdate8609_Dev_Budget_Building20/FinancialUpdate8609_Dev_Budget_Building20_Total_Costs/Constr_Insurance" xmlDataType="string"/>
    </xmlCellPr>
  </singleXmlCell>
  <singleXmlCell id="4434" xr6:uid="{DB3DFBAD-D7AA-47D9-BAAE-36E803DD8A19}" r="CH23" connectionId="1">
    <xmlCellPr id="1" xr6:uid="{00000000-0010-0000-6F22-000001000000}" uniqueName="License_Agreement_Insurance">
      <xmlPr mapId="1" xpath="/FinancialUpdate8609/FinancialUpdate8609_DevelopmentBudget/FinancialUpdate8609_Dev_Budget_Building20/FinancialUpdate8609_Dev_Budget_Building20_Total_Costs/License_Agreement_Insurance" xmlDataType="string"/>
    </xmlCellPr>
  </singleXmlCell>
  <singleXmlCell id="4435" xr6:uid="{7A5A0939-2256-4071-AC70-E409DED2042E}" r="CH24" connectionId="1">
    <xmlCellPr id="1" xr6:uid="{00000000-0010-0000-7122-000001000000}" uniqueName="Leasing_Marketing_Expense">
      <xmlPr mapId="1" xpath="/FinancialUpdate8609/FinancialUpdate8609_DevelopmentBudget/FinancialUpdate8609_Dev_Budget_Building20/FinancialUpdate8609_Dev_Budget_Building20_Total_Costs/Leasing_Marketing_Expense" xmlDataType="string"/>
    </xmlCellPr>
  </singleXmlCell>
  <singleXmlCell id="4436" xr6:uid="{696AD448-50F2-45CD-9A41-1BD5624179C7}" r="CH25" connectionId="1">
    <xmlCellPr id="1" xr6:uid="{00000000-0010-0000-7322-000001000000}" uniqueName="Lease_Up_Period_Expense">
      <xmlPr mapId="1" xpath="/FinancialUpdate8609/FinancialUpdate8609_DevelopmentBudget/FinancialUpdate8609_Dev_Budget_Building20/FinancialUpdate8609_Dev_Budget_Building20_Total_Costs/Lease_Up_Period_Expense" xmlDataType="string"/>
    </xmlCellPr>
  </singleXmlCell>
  <singleXmlCell id="4437" xr6:uid="{1C9D4D14-FDEB-4F89-ADB0-73BD158C9966}" r="CH26" connectionId="1">
    <xmlCellPr id="1" xr6:uid="{00000000-0010-0000-7522-000001000000}" uniqueName="Working_Capital">
      <xmlPr mapId="1" xpath="/FinancialUpdate8609/FinancialUpdate8609_DevelopmentBudget/FinancialUpdate8609_Dev_Budget_Building20/FinancialUpdate8609_Dev_Budget_Building20_Total_Costs/Working_Capital" xmlDataType="string"/>
    </xmlCellPr>
  </singleXmlCell>
  <singleXmlCell id="4438" xr6:uid="{87216593-73DF-4F12-B61D-3AE4D3DCDFE6}" r="CH27" connectionId="1">
    <xmlCellPr id="1" xr6:uid="{00000000-0010-0000-7722-000001000000}" uniqueName="Survey_Environmental_Reports">
      <xmlPr mapId="1" xpath="/FinancialUpdate8609/FinancialUpdate8609_DevelopmentBudget/FinancialUpdate8609_Dev_Budget_Building20/FinancialUpdate8609_Dev_Budget_Building20_Total_Costs/Survey_Environmental_Reports" xmlDataType="string"/>
    </xmlCellPr>
  </singleXmlCell>
  <singleXmlCell id="4439" xr6:uid="{B47184BB-42A0-4A91-B769-D2808D4A3087}" r="CH28" connectionId="1">
    <xmlCellPr id="1" xr6:uid="{00000000-0010-0000-7922-000001000000}" uniqueName="Loan_Commitment_Fees">
      <xmlPr mapId="1" xpath="/FinancialUpdate8609/FinancialUpdate8609_DevelopmentBudget/FinancialUpdate8609_Dev_Budget_Building20/FinancialUpdate8609_Dev_Budget_Building20_Total_Costs/Loan_Commitment_Fees" xmlDataType="string"/>
    </xmlCellPr>
  </singleXmlCell>
  <singleXmlCell id="4440" xr6:uid="{7B16A331-9DB6-4ABB-BB33-7478D13C45FD}" r="CH29" connectionId="1">
    <xmlCellPr id="1" xr6:uid="{00000000-0010-0000-7B22-000001000000}" uniqueName="Relocation">
      <xmlPr mapId="1" xpath="/FinancialUpdate8609/FinancialUpdate8609_DevelopmentBudget/FinancialUpdate8609_Dev_Budget_Building20/FinancialUpdate8609_Dev_Budget_Building20_Total_Costs/Relocation" xmlDataType="string"/>
    </xmlCellPr>
  </singleXmlCell>
  <singleXmlCell id="4441" xr6:uid="{FA176FE7-38F7-43F3-86B8-DBC224079CF8}" r="CH30" connectionId="1">
    <xmlCellPr id="1" xr6:uid="{00000000-0010-0000-7D22-000001000000}" uniqueName="NPHDFC_Administration_Fee">
      <xmlPr mapId="1" xpath="/FinancialUpdate8609/FinancialUpdate8609_DevelopmentBudget/FinancialUpdate8609_Dev_Budget_Building20/FinancialUpdate8609_Dev_Budget_Building20_Total_Costs/NPHDFC_Administration_Fee" xmlDataType="string"/>
    </xmlCellPr>
  </singleXmlCell>
  <singleXmlCell id="4442" xr6:uid="{A4647D80-7D23-4693-8AE6-9BD25FB7F70E}" r="CH31" connectionId="1">
    <xmlCellPr id="1" xr6:uid="{00000000-0010-0000-7F22-000001000000}" uniqueName="Project_Supervision">
      <xmlPr mapId="1" xpath="/FinancialUpdate8609/FinancialUpdate8609_DevelopmentBudget/FinancialUpdate8609_Dev_Budget_Building20/FinancialUpdate8609_Dev_Budget_Building20_Total_Costs/Project_Supervision" xmlDataType="string"/>
    </xmlCellPr>
  </singleXmlCell>
  <singleXmlCell id="4443" xr6:uid="{F23956D2-DC3F-4827-905D-5ED5AF2571C7}" r="CH32" connectionId="1">
    <xmlCellPr id="1" xr6:uid="{00000000-0010-0000-8122-000001000000}" uniqueName="Tax_Credit_Allocation_Fee">
      <xmlPr mapId="1" xpath="/FinancialUpdate8609/FinancialUpdate8609_DevelopmentBudget/FinancialUpdate8609_Dev_Budget_Building20/FinancialUpdate8609_Dev_Budget_Building20_Total_Costs/Tax_Credit_Allocation_Fee" xmlDataType="string"/>
    </xmlCellPr>
  </singleXmlCell>
  <singleXmlCell id="4444" xr6:uid="{BC95C0A5-6292-4F45-B1A8-289412C13CCE}" r="CH33" connectionId="1">
    <xmlCellPr id="1" xr6:uid="{00000000-0010-0000-8322-000001000000}" uniqueName="Bond_Fees_Cost_of_Issuance_Fee">
      <xmlPr mapId="1" xpath="/FinancialUpdate8609/FinancialUpdate8609_DevelopmentBudget/FinancialUpdate8609_Dev_Budget_Building20/FinancialUpdate8609_Dev_Budget_Building20_Total_Costs/Bond_Fees_Cost_of_Issuance_Fee" xmlDataType="string"/>
    </xmlCellPr>
  </singleXmlCell>
  <singleXmlCell id="4445" xr6:uid="{50241F7A-2E4E-451C-8C2C-7A6419E49898}" r="CH34" connectionId="1">
    <xmlCellPr id="1" xr6:uid="{00000000-0010-0000-8522-000001000000}" uniqueName="Letter_of_Credit_Fee">
      <xmlPr mapId="1" xpath="/FinancialUpdate8609/FinancialUpdate8609_DevelopmentBudget/FinancialUpdate8609_Dev_Budget_Building20/FinancialUpdate8609_Dev_Budget_Building20_Total_Costs/Letter_of_Credit_Fee" xmlDataType="string"/>
    </xmlCellPr>
  </singleXmlCell>
  <singleXmlCell id="4446" xr6:uid="{3869985D-91EA-455E-BABF-DD59694FF505}" r="CH35" connectionId="1">
    <xmlCellPr id="1" xr6:uid="{00000000-0010-0000-8722-000001000000}" uniqueName="Interest_Rate_Cap">
      <xmlPr mapId="1" xpath="/FinancialUpdate8609/FinancialUpdate8609_DevelopmentBudget/FinancialUpdate8609_Dev_Budget_Building20/FinancialUpdate8609_Dev_Budget_Building20_Total_Costs/Interest_Rate_Cap" xmlDataType="string"/>
    </xmlCellPr>
  </singleXmlCell>
  <singleXmlCell id="4447" xr6:uid="{68EFAF4E-904F-4070-9370-AE484F290B05}" r="CH36" connectionId="1">
    <xmlCellPr id="1" xr6:uid="{00000000-0010-0000-8922-000001000000}" uniqueName="Bank_Engineering_Fee">
      <xmlPr mapId="1" xpath="/FinancialUpdate8609/FinancialUpdate8609_DevelopmentBudget/FinancialUpdate8609_Dev_Budget_Building20/FinancialUpdate8609_Dev_Budget_Building20_Total_Costs/Bank_Engineering_Fee" xmlDataType="string"/>
    </xmlCellPr>
  </singleXmlCell>
  <singleXmlCell id="4448" xr6:uid="{06BFD267-F695-4FD3-AC6D-803891330014}" r="CH37" connectionId="1">
    <xmlCellPr id="1" xr6:uid="{00000000-0010-0000-8B22-000001000000}" uniqueName="NYS_Transfer_Tax">
      <xmlPr mapId="1" xpath="/FinancialUpdate8609/FinancialUpdate8609_DevelopmentBudget/FinancialUpdate8609_Dev_Budget_Building20/FinancialUpdate8609_Dev_Budget_Building20_Total_Costs/NYS_Transfer_Tax" xmlDataType="string"/>
    </xmlCellPr>
  </singleXmlCell>
  <singleXmlCell id="4449" xr6:uid="{636E62FC-F669-4764-B375-CAE2C80C2E05}" r="CH38" connectionId="1">
    <xmlCellPr id="1" xr6:uid="{00000000-0010-0000-8D22-000001000000}" uniqueName="Soft_Cost_Other_Description1">
      <xmlPr mapId="1" xpath="/FinancialUpdate8609/FinancialUpdate8609_DevelopmentBudget/FinancialUpdate8609_Dev_Budget_Building20/FinancialUpdate8609_Dev_Budget_Building20_Total_Costs/Soft_Cost_Other_Description1" xmlDataType="string"/>
    </xmlCellPr>
  </singleXmlCell>
  <singleXmlCell id="4450" xr6:uid="{DDF086E4-046F-4D99-BD59-108CBD05468F}" r="CH39" connectionId="1">
    <xmlCellPr id="1" xr6:uid="{00000000-0010-0000-8F22-000001000000}" uniqueName="Soft_Cost_Other_Description2">
      <xmlPr mapId="1" xpath="/FinancialUpdate8609/FinancialUpdate8609_DevelopmentBudget/FinancialUpdate8609_Dev_Budget_Building20/FinancialUpdate8609_Dev_Budget_Building20_Total_Costs/Soft_Cost_Other_Description2" xmlDataType="string"/>
    </xmlCellPr>
  </singleXmlCell>
  <singleXmlCell id="4451" xr6:uid="{D986B84D-8BDD-4E48-ACA0-B337C99D8429}" r="CH40" connectionId="1">
    <xmlCellPr id="1" xr6:uid="{00000000-0010-0000-9122-000001000000}" uniqueName="Soft_Cost_Other_Description3">
      <xmlPr mapId="1" xpath="/FinancialUpdate8609/FinancialUpdate8609_DevelopmentBudget/FinancialUpdate8609_Dev_Budget_Building20/FinancialUpdate8609_Dev_Budget_Building20_Total_Costs/Soft_Cost_Other_Description3" xmlDataType="string"/>
    </xmlCellPr>
  </singleXmlCell>
  <singleXmlCell id="4452" xr6:uid="{757840DA-E996-4837-8AD7-D0ACAA35EED9}" r="CH41" connectionId="1">
    <xmlCellPr id="1" xr6:uid="{00000000-0010-0000-9322-000001000000}" uniqueName="Soft_Cost_Other_Description4">
      <xmlPr mapId="1" xpath="/FinancialUpdate8609/FinancialUpdate8609_DevelopmentBudget/FinancialUpdate8609_Dev_Budget_Building20/FinancialUpdate8609_Dev_Budget_Building20_Total_Costs/Soft_Cost_Other_Description4" xmlDataType="string"/>
    </xmlCellPr>
  </singleXmlCell>
  <singleXmlCell id="4453" xr6:uid="{C2259CF7-198C-4390-9B47-2C05746F1FB0}" r="CH44" connectionId="1">
    <xmlCellPr id="1" xr6:uid="{00000000-0010-0000-9522-000001000000}" uniqueName="Developer_Financing_or_Equity">
      <xmlPr mapId="1" xpath="/FinancialUpdate8609/FinancialUpdate8609_DevelopmentBudget/FinancialUpdate8609_Dev_Budget_Building20/FinancialUpdate8609_Dev_Budget_Building20_Total_Costs/Developer_Financing_or_Equity" xmlDataType="string"/>
    </xmlCellPr>
  </singleXmlCell>
  <singleXmlCell id="4454" xr6:uid="{720F4A07-190F-4D76-9E88-B9B544001A01}" r="CH45" connectionId="1">
    <xmlCellPr id="1" xr6:uid="{00000000-0010-0000-9722-000001000000}" uniqueName="Deferred_Developer_Fee">
      <xmlPr mapId="1" xpath="/FinancialUpdate8609/FinancialUpdate8609_DevelopmentBudget/FinancialUpdate8609_Dev_Budget_Building20/FinancialUpdate8609_Dev_Budget_Building20_Total_Costs/Deferred_Developer_Fee" xmlDataType="string"/>
    </xmlCellPr>
  </singleXmlCell>
  <singleXmlCell id="4455" xr6:uid="{5392FD55-72CB-4B0D-8DCA-40979EAC01EF}" r="CH48" connectionId="1">
    <xmlCellPr id="1" xr6:uid="{00000000-0010-0000-9922-000001000000}" uniqueName="Syndicator_Fee_and_Overhead">
      <xmlPr mapId="1" xpath="/FinancialUpdate8609/FinancialUpdate8609_DevelopmentBudget/FinancialUpdate8609_Dev_Budget_Building20/FinancialUpdate8609_Dev_Budget_Building20_Total_Costs/Syndicator_Fee_and_Overhead" xmlDataType="string"/>
    </xmlCellPr>
  </singleXmlCell>
  <singleXmlCell id="4456" xr6:uid="{BBB56AD9-9F22-46F7-ADDE-324AA43F133A}" r="CH49" connectionId="1">
    <xmlCellPr id="1" xr6:uid="{00000000-0010-0000-9B22-000001000000}" uniqueName="LP_Upper_Tier_Reserves">
      <xmlPr mapId="1" xpath="/FinancialUpdate8609/FinancialUpdate8609_DevelopmentBudget/FinancialUpdate8609_Dev_Budget_Building20/FinancialUpdate8609_Dev_Budget_Building20_Total_Costs/LP_Upper_Tier_Reserves" xmlDataType="string"/>
    </xmlCellPr>
  </singleXmlCell>
  <singleXmlCell id="4457" xr6:uid="{1BAB1FEB-0FA9-438F-86E9-2AE4FFDF5868}" r="CH50" connectionId="1">
    <xmlCellPr id="1" xr6:uid="{00000000-0010-0000-9D22-000001000000}" uniqueName="Tax_Credit_Consultant">
      <xmlPr mapId="1" xpath="/FinancialUpdate8609/FinancialUpdate8609_DevelopmentBudget/FinancialUpdate8609_Dev_Budget_Building20/FinancialUpdate8609_Dev_Budget_Building20_Total_Costs/Tax_Credit_Consultant" xmlDataType="string"/>
    </xmlCellPr>
  </singleXmlCell>
  <singleXmlCell id="4458" xr6:uid="{786C6476-C485-4880-9DE2-81259110DF34}" r="CH51" connectionId="1">
    <xmlCellPr id="1" xr6:uid="{00000000-0010-0000-9F22-000001000000}" uniqueName="Tax_Opinion">
      <xmlPr mapId="1" xpath="/FinancialUpdate8609/FinancialUpdate8609_DevelopmentBudget/FinancialUpdate8609_Dev_Budget_Building20/FinancialUpdate8609_Dev_Budget_Building20_Total_Costs/Tax_Opinion" xmlDataType="string"/>
    </xmlCellPr>
  </singleXmlCell>
  <singleXmlCell id="4459" xr6:uid="{5BEC6E56-49EC-44C5-9664-6F4427D0522E}" r="CH52" connectionId="1">
    <xmlCellPr id="1" xr6:uid="{00000000-0010-0000-A122-000001000000}" uniqueName="Accounting_Cost_Certification">
      <xmlPr mapId="1" xpath="/FinancialUpdate8609/FinancialUpdate8609_DevelopmentBudget/FinancialUpdate8609_Dev_Budget_Building20/FinancialUpdate8609_Dev_Budget_Building20_Total_Costs/Accounting_Cost_Certification" xmlDataType="string"/>
    </xmlCellPr>
  </singleXmlCell>
  <singleXmlCell id="4460" xr6:uid="{93C4AE45-4400-4091-8D2D-CAD223B320CC}" r="CH53" connectionId="1">
    <xmlCellPr id="1" xr6:uid="{00000000-0010-0000-A322-000001000000}" uniqueName="Partnership_Management_Fee">
      <xmlPr mapId="1" xpath="/FinancialUpdate8609/FinancialUpdate8609_DevelopmentBudget/FinancialUpdate8609_Dev_Budget_Building20/FinancialUpdate8609_Dev_Budget_Building20_Total_Costs/Partnership_Management_Fee" xmlDataType="string"/>
    </xmlCellPr>
  </singleXmlCell>
  <singleXmlCell id="4461" xr6:uid="{50945F89-4B08-43F9-B792-DEF4DFD891FF}" r="CH54" connectionId="1">
    <xmlCellPr id="1" xr6:uid="{00000000-0010-0000-A522-000001000000}" uniqueName="Partnership_Publication">
      <xmlPr mapId="1" xpath="/FinancialUpdate8609/FinancialUpdate8609_DevelopmentBudget/FinancialUpdate8609_Dev_Budget_Building20/FinancialUpdate8609_Dev_Budget_Building20_Total_Costs/Partnership_Publication" xmlDataType="string"/>
    </xmlCellPr>
  </singleXmlCell>
  <singleXmlCell id="4462" xr6:uid="{DAD55910-F1AC-4687-8DE9-88C9913D075F}" r="CH55" connectionId="1">
    <xmlCellPr id="1" xr6:uid="{00000000-0010-0000-A722-000001000000}" uniqueName="Bridge_Loan_Fees_and_Interest">
      <xmlPr mapId="1" xpath="/FinancialUpdate8609/FinancialUpdate8609_DevelopmentBudget/FinancialUpdate8609_Dev_Budget_Building20/FinancialUpdate8609_Dev_Budget_Building20_Total_Costs/Bridge_Loan_Fees_and_Interest" xmlDataType="string"/>
    </xmlCellPr>
  </singleXmlCell>
  <singleXmlCell id="4463" xr6:uid="{26C2A370-9DDC-4C7A-B3A6-37526338EF25}" r="CH56" connectionId="1">
    <xmlCellPr id="1" xr6:uid="{00000000-0010-0000-A922-000001000000}" uniqueName="Partnership_Organization_Legal">
      <xmlPr mapId="1" xpath="/FinancialUpdate8609/FinancialUpdate8609_DevelopmentBudget/FinancialUpdate8609_Dev_Budget_Building20/FinancialUpdate8609_Dev_Budget_Building20_Total_Costs/Partnership_Organization_Legal" xmlDataType="string"/>
    </xmlCellPr>
  </singleXmlCell>
  <singleXmlCell id="4464" xr6:uid="{EFA84C2E-3FC4-4BEA-8960-B1DB9C1B3158}" r="CH57" connectionId="1">
    <xmlCellPr id="1" xr6:uid="{00000000-0010-0000-AB22-000001000000}" uniqueName="Syndication_Expense_Other_Description1">
      <xmlPr mapId="1" xpath="/FinancialUpdate8609/FinancialUpdate8609_DevelopmentBudget/FinancialUpdate8609_Dev_Budget_Building20/FinancialUpdate8609_Dev_Budget_Building20_Total_Costs/Syndication_Expense_Other_Description1" xmlDataType="string"/>
    </xmlCellPr>
  </singleXmlCell>
  <singleXmlCell id="4465" xr6:uid="{153C9F37-C024-410C-999B-2AEB6F1B8100}" r="CH60" connectionId="1">
    <xmlCellPr id="1" xr6:uid="{00000000-0010-0000-AD22-000001000000}" uniqueName="Operating_Reserve">
      <xmlPr mapId="1" xpath="/FinancialUpdate8609/FinancialUpdate8609_DevelopmentBudget/FinancialUpdate8609_Dev_Budget_Building20/FinancialUpdate8609_Dev_Budget_Building20_Total_Costs/Operating_Reserve" xmlDataType="string"/>
    </xmlCellPr>
  </singleXmlCell>
  <singleXmlCell id="4466" xr6:uid="{6F4F496A-CED2-428D-8D72-2EBD8A896565}" r="CH61" connectionId="1">
    <xmlCellPr id="1" xr6:uid="{00000000-0010-0000-AF22-000001000000}" uniqueName="Social_Service_Reserves">
      <xmlPr mapId="1" xpath="/FinancialUpdate8609/FinancialUpdate8609_DevelopmentBudget/FinancialUpdate8609_Dev_Budget_Building20/FinancialUpdate8609_Dev_Budget_Building20_Total_Costs/Social_Service_Reserves" xmlDataType="string"/>
    </xmlCellPr>
  </singleXmlCell>
  <singleXmlCell id="4467" xr6:uid="{A749789A-7C59-4FE1-B5C7-E8D8F180C2E6}" r="CH62" connectionId="1">
    <xmlCellPr id="1" xr6:uid="{00000000-0010-0000-B122-000001000000}" uniqueName="Reserve_Other_Description1">
      <xmlPr mapId="1" xpath="/FinancialUpdate8609/FinancialUpdate8609_DevelopmentBudget/FinancialUpdate8609_Dev_Budget_Building20/FinancialUpdate8609_Dev_Budget_Building20_Total_Costs/Reserve_Other_Description1" xmlDataType="string"/>
    </xmlCellPr>
  </singleXmlCell>
  <singleXmlCell id="4468" xr6:uid="{6987D3DD-C625-483E-AAD0-D369DB24168F}" r="CJ1" connectionId="1">
    <xmlCellPr id="1" xr6:uid="{00000000-0010-0000-B322-000001000000}" uniqueName="ApplicationNumber">
      <xmlPr mapId="1" xpath="/FinancialUpdate8609/FinancialUpdate8609_DevelopmentBudget/FinancialUpdate8609_Dev_Budget_Building20/FinancialUpdate8609_Dev_Budget_Building20_Acquisition_Basis/ApplicationNumber" xmlDataType="string"/>
    </xmlCellPr>
  </singleXmlCell>
  <singleXmlCell id="4469" xr6:uid="{1E52F588-85D8-4516-B3A6-01270B759ECB}" r="CJ2" connectionId="1">
    <xmlCellPr id="1" xr6:uid="{00000000-0010-0000-B522-000001000000}" uniqueName="BIN">
      <xmlPr mapId="1" xpath="/FinancialUpdate8609/FinancialUpdate8609_DevelopmentBudget/FinancialUpdate8609_Dev_Budget_Building20/FinancialUpdate8609_Dev_Budget_Building20_Acquisition_Basis/BIN" xmlDataType="string"/>
    </xmlCellPr>
  </singleXmlCell>
  <singleXmlCell id="4470" xr6:uid="{14EA337C-D3FE-4ECC-A7F4-9AF67A010505}" r="CI7" connectionId="1">
    <xmlCellPr id="1" xr6:uid="{00000000-0010-0000-B722-000001000000}" uniqueName="Land_Acquisition">
      <xmlPr mapId="1" xpath="/FinancialUpdate8609/FinancialUpdate8609_DevelopmentBudget/FinancialUpdate8609_Dev_Budget_Building20/FinancialUpdate8609_Dev_Budget_Building20_Acquisition_Basis/Land_Acquisition" xmlDataType="string"/>
    </xmlCellPr>
  </singleXmlCell>
  <singleXmlCell id="4471" xr6:uid="{D4AB2F29-DDF0-4D4F-BADF-7C041CE28562}" r="CI8" connectionId="1">
    <xmlCellPr id="1" xr6:uid="{00000000-0010-0000-B922-000001000000}" uniqueName="Building_Acquisition">
      <xmlPr mapId="1" xpath="/FinancialUpdate8609/FinancialUpdate8609_DevelopmentBudget/FinancialUpdate8609_Dev_Budget_Building20/FinancialUpdate8609_Dev_Budget_Building20_Acquisition_Basis/Building_Acquisition" xmlDataType="string"/>
    </xmlCellPr>
  </singleXmlCell>
  <singleXmlCell id="4472" xr6:uid="{3AEB1E70-DD6C-465A-9EFE-2B0B1D330F51}" r="CI9" connectionId="1">
    <xmlCellPr id="1" xr6:uid="{00000000-0010-0000-BB22-000001000000}" uniqueName="Contractor_Price">
      <xmlPr mapId="1" xpath="/FinancialUpdate8609/FinancialUpdate8609_DevelopmentBudget/FinancialUpdate8609_Dev_Budget_Building20/FinancialUpdate8609_Dev_Budget_Building20_Acquisition_Basis/Contractor_Price" xmlDataType="string"/>
    </xmlCellPr>
  </singleXmlCell>
  <singleXmlCell id="4473" xr6:uid="{44C26317-DC56-4794-8AE9-29E2FE5D2A3E}" r="CI10" connectionId="1">
    <xmlCellPr id="1" xr6:uid="{00000000-0010-0000-BD22-000001000000}" uniqueName="Furnishings">
      <xmlPr mapId="1" xpath="/FinancialUpdate8609/FinancialUpdate8609_DevelopmentBudget/FinancialUpdate8609_Dev_Budget_Building20/FinancialUpdate8609_Dev_Budget_Building20_Acquisition_Basis/Furnishings" xmlDataType="string"/>
    </xmlCellPr>
  </singleXmlCell>
  <singleXmlCell id="4474" xr6:uid="{EE0B1C76-81AF-44CA-A747-F9D62ED4C4D8}" r="CI11" connectionId="1">
    <xmlCellPr id="1" xr6:uid="{00000000-0010-0000-BF22-000001000000}" uniqueName="Hard_Cost_Other_Description1">
      <xmlPr mapId="1" xpath="/FinancialUpdate8609/FinancialUpdate8609_DevelopmentBudget/FinancialUpdate8609_Dev_Budget_Building20/FinancialUpdate8609_Dev_Budget_Building20_Acquisition_Basis/Hard_Cost_Other_Description1" xmlDataType="string"/>
    </xmlCellPr>
  </singleXmlCell>
  <singleXmlCell id="4475" xr6:uid="{4A2FECEC-C626-4E4B-9FD3-B4F354480A57}" r="CI14" connectionId="1">
    <xmlCellPr id="1" xr6:uid="{00000000-0010-0000-C122-000001000000}" uniqueName="Architect">
      <xmlPr mapId="1" xpath="/FinancialUpdate8609/FinancialUpdate8609_DevelopmentBudget/FinancialUpdate8609_Dev_Budget_Building20/FinancialUpdate8609_Dev_Budget_Building20_Acquisition_Basis/Architect" xmlDataType="string"/>
    </xmlCellPr>
  </singleXmlCell>
  <singleXmlCell id="4476" xr6:uid="{F5C8B1D0-5445-4403-BF36-965606376318}" r="CI15" connectionId="1">
    <xmlCellPr id="1" xr6:uid="{00000000-0010-0000-C322-000001000000}" uniqueName="Owners_Legal">
      <xmlPr mapId="1" xpath="/FinancialUpdate8609/FinancialUpdate8609_DevelopmentBudget/FinancialUpdate8609_Dev_Budget_Building20/FinancialUpdate8609_Dev_Budget_Building20_Acquisition_Basis/Owners_Legal" xmlDataType="string"/>
    </xmlCellPr>
  </singleXmlCell>
  <singleXmlCell id="4477" xr6:uid="{49DD083B-C735-48C1-9268-4B8E4E22A1B1}" r="CI16" connectionId="1">
    <xmlCellPr id="1" xr6:uid="{00000000-0010-0000-C522-000001000000}" uniqueName="Development_Consultant">
      <xmlPr mapId="1" xpath="/FinancialUpdate8609/FinancialUpdate8609_DevelopmentBudget/FinancialUpdate8609_Dev_Budget_Building20/FinancialUpdate8609_Dev_Budget_Building20_Acquisition_Basis/Development_Consultant" xmlDataType="string"/>
    </xmlCellPr>
  </singleXmlCell>
  <singleXmlCell id="4478" xr6:uid="{5238513E-87C1-4A10-9933-2EFABC277CFC}" r="CI17" connectionId="1">
    <xmlCellPr id="1" xr6:uid="{00000000-0010-0000-C722-000001000000}" uniqueName="J51_421a_421b_Filing_Fees">
      <xmlPr mapId="1" xpath="/FinancialUpdate8609/FinancialUpdate8609_DevelopmentBudget/FinancialUpdate8609_Dev_Budget_Building20/FinancialUpdate8609_Dev_Budget_Building20_Acquisition_Basis/J51_421a_421b_Filing_Fees" xmlDataType="string"/>
    </xmlCellPr>
  </singleXmlCell>
  <singleXmlCell id="4479" xr6:uid="{D2A73BBA-11EB-4089-954B-D9081455CAE0}" r="CI18" connectionId="1">
    <xmlCellPr id="1" xr6:uid="{00000000-0010-0000-C922-000001000000}" uniqueName="Construction_Interest">
      <xmlPr mapId="1" xpath="/FinancialUpdate8609/FinancialUpdate8609_DevelopmentBudget/FinancialUpdate8609_Dev_Budget_Building20/FinancialUpdate8609_Dev_Budget_Building20_Acquisition_Basis/Construction_Interest" xmlDataType="string"/>
    </xmlCellPr>
  </singleXmlCell>
  <singleXmlCell id="4480" xr6:uid="{6C98EF82-04DA-40F4-BD61-42E76B33C4E0}" r="CI19" connectionId="1">
    <xmlCellPr id="1" xr6:uid="{00000000-0010-0000-CB22-000001000000}" uniqueName="Real_Estate_Taxes">
      <xmlPr mapId="1" xpath="/FinancialUpdate8609/FinancialUpdate8609_DevelopmentBudget/FinancialUpdate8609_Dev_Budget_Building20/FinancialUpdate8609_Dev_Budget_Building20_Acquisition_Basis/Real_Estate_Taxes" xmlDataType="string"/>
    </xmlCellPr>
  </singleXmlCell>
  <singleXmlCell id="4481" xr6:uid="{D6067F09-8ED4-491C-A941-5ACCCA8A5EEC}" r="CI20" connectionId="1">
    <xmlCellPr id="1" xr6:uid="{00000000-0010-0000-CD22-000001000000}" uniqueName="Water_Sewer">
      <xmlPr mapId="1" xpath="/FinancialUpdate8609/FinancialUpdate8609_DevelopmentBudget/FinancialUpdate8609_Dev_Budget_Building20/FinancialUpdate8609_Dev_Budget_Building20_Acquisition_Basis/Water_Sewer" xmlDataType="string"/>
    </xmlCellPr>
  </singleXmlCell>
  <singleXmlCell id="4482" xr6:uid="{A3BB2862-3BAB-42E3-9A9F-2B7ACECF9620}" r="CI21" connectionId="1">
    <xmlCellPr id="1" xr6:uid="{00000000-0010-0000-CF22-000001000000}" uniqueName="Title_Insurance">
      <xmlPr mapId="1" xpath="/FinancialUpdate8609/FinancialUpdate8609_DevelopmentBudget/FinancialUpdate8609_Dev_Budget_Building20/FinancialUpdate8609_Dev_Budget_Building20_Acquisition_Basis/Title_Insurance" xmlDataType="string"/>
    </xmlCellPr>
  </singleXmlCell>
  <singleXmlCell id="4483" xr6:uid="{9FB85411-71F1-4640-A878-7DEBC70B3237}" r="CI22" connectionId="1">
    <xmlCellPr id="1" xr6:uid="{00000000-0010-0000-D122-000001000000}" uniqueName="Constr_Insurance">
      <xmlPr mapId="1" xpath="/FinancialUpdate8609/FinancialUpdate8609_DevelopmentBudget/FinancialUpdate8609_Dev_Budget_Building20/FinancialUpdate8609_Dev_Budget_Building20_Acquisition_Basis/Constr_Insurance" xmlDataType="string"/>
    </xmlCellPr>
  </singleXmlCell>
  <singleXmlCell id="4484" xr6:uid="{DB50227F-E0A9-4D92-AE70-A5F6C89B25AB}" r="CI23" connectionId="1">
    <xmlCellPr id="1" xr6:uid="{00000000-0010-0000-D322-000001000000}" uniqueName="License_Agreement_Insurance">
      <xmlPr mapId="1" xpath="/FinancialUpdate8609/FinancialUpdate8609_DevelopmentBudget/FinancialUpdate8609_Dev_Budget_Building20/FinancialUpdate8609_Dev_Budget_Building20_Acquisition_Basis/License_Agreement_Insurance" xmlDataType="string"/>
    </xmlCellPr>
  </singleXmlCell>
  <singleXmlCell id="4485" xr6:uid="{1DB2AB68-3729-42B4-9681-5BF217F87D3E}" r="CI24" connectionId="1">
    <xmlCellPr id="1" xr6:uid="{00000000-0010-0000-D522-000001000000}" uniqueName="Leasing_Marketing_Expense">
      <xmlPr mapId="1" xpath="/FinancialUpdate8609/FinancialUpdate8609_DevelopmentBudget/FinancialUpdate8609_Dev_Budget_Building20/FinancialUpdate8609_Dev_Budget_Building20_Acquisition_Basis/Leasing_Marketing_Expense" xmlDataType="string"/>
    </xmlCellPr>
  </singleXmlCell>
  <singleXmlCell id="4486" xr6:uid="{7607E08D-A14D-4FCB-A857-5C72948F9C4A}" r="CI25" connectionId="1">
    <xmlCellPr id="1" xr6:uid="{00000000-0010-0000-D722-000001000000}" uniqueName="Lease_Up_Period_Expense">
      <xmlPr mapId="1" xpath="/FinancialUpdate8609/FinancialUpdate8609_DevelopmentBudget/FinancialUpdate8609_Dev_Budget_Building20/FinancialUpdate8609_Dev_Budget_Building20_Acquisition_Basis/Lease_Up_Period_Expense" xmlDataType="string"/>
    </xmlCellPr>
  </singleXmlCell>
  <singleXmlCell id="4487" xr6:uid="{822E69EC-A7D4-43F1-9DD6-433151E0C3D8}" r="CI26" connectionId="1">
    <xmlCellPr id="1" xr6:uid="{00000000-0010-0000-D922-000001000000}" uniqueName="Working_Capital">
      <xmlPr mapId="1" xpath="/FinancialUpdate8609/FinancialUpdate8609_DevelopmentBudget/FinancialUpdate8609_Dev_Budget_Building20/FinancialUpdate8609_Dev_Budget_Building20_Acquisition_Basis/Working_Capital" xmlDataType="string"/>
    </xmlCellPr>
  </singleXmlCell>
  <singleXmlCell id="4488" xr6:uid="{978F8BAE-4509-4BE6-A406-F2FC41815558}" r="CI27" connectionId="1">
    <xmlCellPr id="1" xr6:uid="{00000000-0010-0000-DB22-000001000000}" uniqueName="Survey_Environmental_Reports">
      <xmlPr mapId="1" xpath="/FinancialUpdate8609/FinancialUpdate8609_DevelopmentBudget/FinancialUpdate8609_Dev_Budget_Building20/FinancialUpdate8609_Dev_Budget_Building20_Acquisition_Basis/Survey_Environmental_Reports" xmlDataType="string"/>
    </xmlCellPr>
  </singleXmlCell>
  <singleXmlCell id="4489" xr6:uid="{81F599D7-1CF3-4DBC-8534-AC624E544B8D}" r="CI28" connectionId="1">
    <xmlCellPr id="1" xr6:uid="{00000000-0010-0000-DD22-000001000000}" uniqueName="Loan_Commitment_Fees">
      <xmlPr mapId="1" xpath="/FinancialUpdate8609/FinancialUpdate8609_DevelopmentBudget/FinancialUpdate8609_Dev_Budget_Building20/FinancialUpdate8609_Dev_Budget_Building20_Acquisition_Basis/Loan_Commitment_Fees" xmlDataType="string"/>
    </xmlCellPr>
  </singleXmlCell>
  <singleXmlCell id="4490" xr6:uid="{394B8232-D161-4FA1-909E-8D687EF68693}" r="CI29" connectionId="1">
    <xmlCellPr id="1" xr6:uid="{00000000-0010-0000-DF22-000001000000}" uniqueName="Relocation">
      <xmlPr mapId="1" xpath="/FinancialUpdate8609/FinancialUpdate8609_DevelopmentBudget/FinancialUpdate8609_Dev_Budget_Building20/FinancialUpdate8609_Dev_Budget_Building20_Acquisition_Basis/Relocation" xmlDataType="string"/>
    </xmlCellPr>
  </singleXmlCell>
  <singleXmlCell id="4491" xr6:uid="{0246847B-CBF6-47C1-9FC9-DDE836F05E5C}" r="CI30" connectionId="1">
    <xmlCellPr id="1" xr6:uid="{00000000-0010-0000-E122-000001000000}" uniqueName="NPHDFC_Administration_Fee">
      <xmlPr mapId="1" xpath="/FinancialUpdate8609/FinancialUpdate8609_DevelopmentBudget/FinancialUpdate8609_Dev_Budget_Building20/FinancialUpdate8609_Dev_Budget_Building20_Acquisition_Basis/NPHDFC_Administration_Fee" xmlDataType="string"/>
    </xmlCellPr>
  </singleXmlCell>
  <singleXmlCell id="4492" xr6:uid="{40D79985-CAC8-4846-8666-55846BF4ABBF}" r="CI31" connectionId="1">
    <xmlCellPr id="1" xr6:uid="{00000000-0010-0000-E322-000001000000}" uniqueName="Project_Supervision">
      <xmlPr mapId="1" xpath="/FinancialUpdate8609/FinancialUpdate8609_DevelopmentBudget/FinancialUpdate8609_Dev_Budget_Building20/FinancialUpdate8609_Dev_Budget_Building20_Acquisition_Basis/Project_Supervision" xmlDataType="string"/>
    </xmlCellPr>
  </singleXmlCell>
  <singleXmlCell id="4493" xr6:uid="{4E258F7C-5911-47AA-97B0-BB6A381C85C6}" r="CI32" connectionId="1">
    <xmlCellPr id="1" xr6:uid="{00000000-0010-0000-E522-000001000000}" uniqueName="Tax_Credit_Allocation_Fee">
      <xmlPr mapId="1" xpath="/FinancialUpdate8609/FinancialUpdate8609_DevelopmentBudget/FinancialUpdate8609_Dev_Budget_Building20/FinancialUpdate8609_Dev_Budget_Building20_Acquisition_Basis/Tax_Credit_Allocation_Fee" xmlDataType="string"/>
    </xmlCellPr>
  </singleXmlCell>
  <singleXmlCell id="4494" xr6:uid="{654EC307-C9D7-4AE9-A316-9781C70E03CF}" r="CI33" connectionId="1">
    <xmlCellPr id="1" xr6:uid="{00000000-0010-0000-E722-000001000000}" uniqueName="Bond_Fees_Cost_of_Issuance_Fee">
      <xmlPr mapId="1" xpath="/FinancialUpdate8609/FinancialUpdate8609_DevelopmentBudget/FinancialUpdate8609_Dev_Budget_Building20/FinancialUpdate8609_Dev_Budget_Building20_Acquisition_Basis/Bond_Fees_Cost_of_Issuance_Fee" xmlDataType="string"/>
    </xmlCellPr>
  </singleXmlCell>
  <singleXmlCell id="4495" xr6:uid="{DA9E33F1-E48B-4F30-9FC3-2D20A682C5A5}" r="CI34" connectionId="1">
    <xmlCellPr id="1" xr6:uid="{00000000-0010-0000-E922-000001000000}" uniqueName="Letter_of_Credit_Fee">
      <xmlPr mapId="1" xpath="/FinancialUpdate8609/FinancialUpdate8609_DevelopmentBudget/FinancialUpdate8609_Dev_Budget_Building20/FinancialUpdate8609_Dev_Budget_Building20_Acquisition_Basis/Letter_of_Credit_Fee" xmlDataType="string"/>
    </xmlCellPr>
  </singleXmlCell>
  <singleXmlCell id="4496" xr6:uid="{94EE48F0-2213-49FC-8E58-01DD7617D28D}" r="CI35" connectionId="1">
    <xmlCellPr id="1" xr6:uid="{00000000-0010-0000-EB22-000001000000}" uniqueName="Interest_Rate_Cap">
      <xmlPr mapId="1" xpath="/FinancialUpdate8609/FinancialUpdate8609_DevelopmentBudget/FinancialUpdate8609_Dev_Budget_Building20/FinancialUpdate8609_Dev_Budget_Building20_Acquisition_Basis/Interest_Rate_Cap" xmlDataType="string"/>
    </xmlCellPr>
  </singleXmlCell>
  <singleXmlCell id="4497" xr6:uid="{657D1ED8-022C-47CF-BE23-4FEAC531F538}" r="CI36" connectionId="1">
    <xmlCellPr id="1" xr6:uid="{00000000-0010-0000-ED22-000001000000}" uniqueName="Bank_Engineering_Fee">
      <xmlPr mapId="1" xpath="/FinancialUpdate8609/FinancialUpdate8609_DevelopmentBudget/FinancialUpdate8609_Dev_Budget_Building20/FinancialUpdate8609_Dev_Budget_Building20_Acquisition_Basis/Bank_Engineering_Fee" xmlDataType="string"/>
    </xmlCellPr>
  </singleXmlCell>
  <singleXmlCell id="4498" xr6:uid="{7E90C1E9-5170-4AB9-B476-5ACDC00AE9B8}" r="CI37" connectionId="1">
    <xmlCellPr id="1" xr6:uid="{00000000-0010-0000-EF22-000001000000}" uniqueName="NYS_Transfer_Tax">
      <xmlPr mapId="1" xpath="/FinancialUpdate8609/FinancialUpdate8609_DevelopmentBudget/FinancialUpdate8609_Dev_Budget_Building20/FinancialUpdate8609_Dev_Budget_Building20_Acquisition_Basis/NYS_Transfer_Tax" xmlDataType="string"/>
    </xmlCellPr>
  </singleXmlCell>
  <singleXmlCell id="4499" xr6:uid="{9429D09E-FE14-44C3-862E-00FFB8A6F73A}" r="CI38" connectionId="1">
    <xmlCellPr id="1" xr6:uid="{00000000-0010-0000-F122-000001000000}" uniqueName="Soft_Cost_Other_Description1">
      <xmlPr mapId="1" xpath="/FinancialUpdate8609/FinancialUpdate8609_DevelopmentBudget/FinancialUpdate8609_Dev_Budget_Building20/FinancialUpdate8609_Dev_Budget_Building20_Acquisition_Basis/Soft_Cost_Other_Description1" xmlDataType="string"/>
    </xmlCellPr>
  </singleXmlCell>
  <singleXmlCell id="4500" xr6:uid="{A12DA26B-49AE-44DF-98DA-6B6E97888C63}" r="CI39" connectionId="1">
    <xmlCellPr id="1" xr6:uid="{00000000-0010-0000-F322-000001000000}" uniqueName="Soft_Cost_Other_Description2">
      <xmlPr mapId="1" xpath="/FinancialUpdate8609/FinancialUpdate8609_DevelopmentBudget/FinancialUpdate8609_Dev_Budget_Building20/FinancialUpdate8609_Dev_Budget_Building20_Acquisition_Basis/Soft_Cost_Other_Description2" xmlDataType="string"/>
    </xmlCellPr>
  </singleXmlCell>
  <singleXmlCell id="4501" xr6:uid="{791B0783-5130-475A-8B08-444EDDDA669C}" r="CI40" connectionId="1">
    <xmlCellPr id="1" xr6:uid="{00000000-0010-0000-F522-000001000000}" uniqueName="Soft_Cost_Other_Description3">
      <xmlPr mapId="1" xpath="/FinancialUpdate8609/FinancialUpdate8609_DevelopmentBudget/FinancialUpdate8609_Dev_Budget_Building20/FinancialUpdate8609_Dev_Budget_Building20_Acquisition_Basis/Soft_Cost_Other_Description3" xmlDataType="string"/>
    </xmlCellPr>
  </singleXmlCell>
  <singleXmlCell id="4502" xr6:uid="{BFFD6DE5-EA4C-43C7-A080-FE4917FE7C21}" r="CI41" connectionId="1">
    <xmlCellPr id="1" xr6:uid="{00000000-0010-0000-F722-000001000000}" uniqueName="Soft_Cost_Other_Description4">
      <xmlPr mapId="1" xpath="/FinancialUpdate8609/FinancialUpdate8609_DevelopmentBudget/FinancialUpdate8609_Dev_Budget_Building20/FinancialUpdate8609_Dev_Budget_Building20_Acquisition_Basis/Soft_Cost_Other_Description4" xmlDataType="string"/>
    </xmlCellPr>
  </singleXmlCell>
  <singleXmlCell id="4503" xr6:uid="{E2E069A1-C82D-4327-B1FD-66C88D0DE9A8}" r="CI44" connectionId="1">
    <xmlCellPr id="1" xr6:uid="{00000000-0010-0000-F922-000001000000}" uniqueName="Developer_Financing_or_Equity">
      <xmlPr mapId="1" xpath="/FinancialUpdate8609/FinancialUpdate8609_DevelopmentBudget/FinancialUpdate8609_Dev_Budget_Building20/FinancialUpdate8609_Dev_Budget_Building20_Acquisition_Basis/Developer_Financing_or_Equity" xmlDataType="string"/>
    </xmlCellPr>
  </singleXmlCell>
  <singleXmlCell id="4504" xr6:uid="{6C15C7C4-80A7-42E8-A710-740693260012}" r="CI45" connectionId="1">
    <xmlCellPr id="1" xr6:uid="{00000000-0010-0000-FB22-000001000000}" uniqueName="Deferred_Developer_Fee">
      <xmlPr mapId="1" xpath="/FinancialUpdate8609/FinancialUpdate8609_DevelopmentBudget/FinancialUpdate8609_Dev_Budget_Building20/FinancialUpdate8609_Dev_Budget_Building20_Acquisition_Basis/Deferred_Developer_Fee" xmlDataType="string"/>
    </xmlCellPr>
  </singleXmlCell>
  <singleXmlCell id="4505" xr6:uid="{A88DA4DB-1149-4EEA-A892-860A19A9F0BF}" r="CI48" connectionId="1">
    <xmlCellPr id="1" xr6:uid="{00000000-0010-0000-FD22-000001000000}" uniqueName="Syndicator_Fee_and_Overhead">
      <xmlPr mapId="1" xpath="/FinancialUpdate8609/FinancialUpdate8609_DevelopmentBudget/FinancialUpdate8609_Dev_Budget_Building20/FinancialUpdate8609_Dev_Budget_Building20_Acquisition_Basis/Syndicator_Fee_and_Overhead" xmlDataType="string"/>
    </xmlCellPr>
  </singleXmlCell>
  <singleXmlCell id="4506" xr6:uid="{C2696FAB-CBC0-4EA6-971D-020F4750A6B1}" r="CI49" connectionId="1">
    <xmlCellPr id="1" xr6:uid="{00000000-0010-0000-FF22-000001000000}" uniqueName="LP_Upper_Tier_Reserves">
      <xmlPr mapId="1" xpath="/FinancialUpdate8609/FinancialUpdate8609_DevelopmentBudget/FinancialUpdate8609_Dev_Budget_Building20/FinancialUpdate8609_Dev_Budget_Building20_Acquisition_Basis/LP_Upper_Tier_Reserves" xmlDataType="string"/>
    </xmlCellPr>
  </singleXmlCell>
  <singleXmlCell id="4507" xr6:uid="{08A401DC-9713-4F74-AD7F-EF08B24EA270}" r="CI50" connectionId="1">
    <xmlCellPr id="1" xr6:uid="{00000000-0010-0000-0123-000001000000}" uniqueName="Tax_Credit_Consultant">
      <xmlPr mapId="1" xpath="/FinancialUpdate8609/FinancialUpdate8609_DevelopmentBudget/FinancialUpdate8609_Dev_Budget_Building20/FinancialUpdate8609_Dev_Budget_Building20_Acquisition_Basis/Tax_Credit_Consultant" xmlDataType="string"/>
    </xmlCellPr>
  </singleXmlCell>
  <singleXmlCell id="4508" xr6:uid="{E77A9BC4-08D2-4557-A0CC-5CD1503B6790}" r="CI51" connectionId="1">
    <xmlCellPr id="1" xr6:uid="{00000000-0010-0000-0323-000001000000}" uniqueName="Tax_Opinion">
      <xmlPr mapId="1" xpath="/FinancialUpdate8609/FinancialUpdate8609_DevelopmentBudget/FinancialUpdate8609_Dev_Budget_Building20/FinancialUpdate8609_Dev_Budget_Building20_Acquisition_Basis/Tax_Opinion" xmlDataType="string"/>
    </xmlCellPr>
  </singleXmlCell>
  <singleXmlCell id="4509" xr6:uid="{B37039AB-7585-4C73-A5F0-F9069A32F744}" r="CI52" connectionId="1">
    <xmlCellPr id="1" xr6:uid="{00000000-0010-0000-0523-000001000000}" uniqueName="Accounting_Cost_Certification">
      <xmlPr mapId="1" xpath="/FinancialUpdate8609/FinancialUpdate8609_DevelopmentBudget/FinancialUpdate8609_Dev_Budget_Building20/FinancialUpdate8609_Dev_Budget_Building20_Acquisition_Basis/Accounting_Cost_Certification" xmlDataType="string"/>
    </xmlCellPr>
  </singleXmlCell>
  <singleXmlCell id="4510" xr6:uid="{0879661D-62C0-4FCC-9B36-08330C42478E}" r="CI53" connectionId="1">
    <xmlCellPr id="1" xr6:uid="{00000000-0010-0000-0723-000001000000}" uniqueName="Partnership_Management_Fee">
      <xmlPr mapId="1" xpath="/FinancialUpdate8609/FinancialUpdate8609_DevelopmentBudget/FinancialUpdate8609_Dev_Budget_Building20/FinancialUpdate8609_Dev_Budget_Building20_Acquisition_Basis/Partnership_Management_Fee" xmlDataType="string"/>
    </xmlCellPr>
  </singleXmlCell>
  <singleXmlCell id="4511" xr6:uid="{2B20154A-A5DA-45F1-B7B4-A96C45C65CAC}" r="CI54" connectionId="1">
    <xmlCellPr id="1" xr6:uid="{00000000-0010-0000-0923-000001000000}" uniqueName="Partnership_Publication">
      <xmlPr mapId="1" xpath="/FinancialUpdate8609/FinancialUpdate8609_DevelopmentBudget/FinancialUpdate8609_Dev_Budget_Building20/FinancialUpdate8609_Dev_Budget_Building20_Acquisition_Basis/Partnership_Publication" xmlDataType="string"/>
    </xmlCellPr>
  </singleXmlCell>
  <singleXmlCell id="4512" xr6:uid="{B70439A3-CA6E-4FE1-8905-836ED8260284}" r="CI55" connectionId="1">
    <xmlCellPr id="1" xr6:uid="{00000000-0010-0000-0B23-000001000000}" uniqueName="Bridge_Loan_Fees_and_Interest">
      <xmlPr mapId="1" xpath="/FinancialUpdate8609/FinancialUpdate8609_DevelopmentBudget/FinancialUpdate8609_Dev_Budget_Building20/FinancialUpdate8609_Dev_Budget_Building20_Acquisition_Basis/Bridge_Loan_Fees_and_Interest" xmlDataType="string"/>
    </xmlCellPr>
  </singleXmlCell>
  <singleXmlCell id="4513" xr6:uid="{FCBEDC9F-D16E-4A4B-B215-33D54086E366}" r="CI56" connectionId="1">
    <xmlCellPr id="1" xr6:uid="{00000000-0010-0000-0D23-000001000000}" uniqueName="Partnership_Organization_Legal">
      <xmlPr mapId="1" xpath="/FinancialUpdate8609/FinancialUpdate8609_DevelopmentBudget/FinancialUpdate8609_Dev_Budget_Building20/FinancialUpdate8609_Dev_Budget_Building20_Acquisition_Basis/Partnership_Organization_Legal" xmlDataType="string"/>
    </xmlCellPr>
  </singleXmlCell>
  <singleXmlCell id="4514" xr6:uid="{4C7DEBBE-FC38-40DB-8C47-9B6764A3F48E}" r="CI57" connectionId="1">
    <xmlCellPr id="1" xr6:uid="{00000000-0010-0000-0F23-000001000000}" uniqueName="Syndication_Expense_Other_Description1">
      <xmlPr mapId="1" xpath="/FinancialUpdate8609/FinancialUpdate8609_DevelopmentBudget/FinancialUpdate8609_Dev_Budget_Building20/FinancialUpdate8609_Dev_Budget_Building20_Acquisition_Basis/Syndication_Expense_Other_Description1" xmlDataType="string"/>
    </xmlCellPr>
  </singleXmlCell>
  <singleXmlCell id="4515" xr6:uid="{E9CDE346-C475-4391-988D-FC24763E15E1}" r="CI60" connectionId="1">
    <xmlCellPr id="1" xr6:uid="{00000000-0010-0000-1123-000001000000}" uniqueName="Operating_Reserve">
      <xmlPr mapId="1" xpath="/FinancialUpdate8609/FinancialUpdate8609_DevelopmentBudget/FinancialUpdate8609_Dev_Budget_Building20/FinancialUpdate8609_Dev_Budget_Building20_Acquisition_Basis/Operating_Reserve" xmlDataType="string"/>
    </xmlCellPr>
  </singleXmlCell>
  <singleXmlCell id="4516" xr6:uid="{065E9B22-C82C-425B-A97C-313A6674B79B}" r="CI61" connectionId="1">
    <xmlCellPr id="1" xr6:uid="{00000000-0010-0000-1323-000001000000}" uniqueName="Social_Service_Reserves">
      <xmlPr mapId="1" xpath="/FinancialUpdate8609/FinancialUpdate8609_DevelopmentBudget/FinancialUpdate8609_Dev_Budget_Building20/FinancialUpdate8609_Dev_Budget_Building20_Acquisition_Basis/Social_Service_Reserves" xmlDataType="string"/>
    </xmlCellPr>
  </singleXmlCell>
  <singleXmlCell id="4517" xr6:uid="{DCCF1E03-F0E4-4C74-958E-7122C42CF227}" r="CI62" connectionId="1">
    <xmlCellPr id="1" xr6:uid="{00000000-0010-0000-1523-000001000000}" uniqueName="Reserve_Other_Description1">
      <xmlPr mapId="1" xpath="/FinancialUpdate8609/FinancialUpdate8609_DevelopmentBudget/FinancialUpdate8609_Dev_Budget_Building20/FinancialUpdate8609_Dev_Budget_Building20_Acquisition_Basis/Reserve_Other_Description1" xmlDataType="string"/>
    </xmlCellPr>
  </singleXmlCell>
  <singleXmlCell id="4518" xr6:uid="{C28F0E7F-280C-43CE-8B83-FE250135D46E}" r="CK1" connectionId="1">
    <xmlCellPr id="1" xr6:uid="{00000000-0010-0000-1723-000001000000}" uniqueName="ApplicationNumber">
      <xmlPr mapId="1" xpath="/FinancialUpdate8609/FinancialUpdate8609_DevelopmentBudget/FinancialUpdate8609_Dev_Budget_Building20/FinancialUpdate8609_Dev_Budget_Building20_Rehab_Basis/ApplicationNumber" xmlDataType="string"/>
    </xmlCellPr>
  </singleXmlCell>
  <singleXmlCell id="4519" xr6:uid="{CEA7B24E-C31D-417B-A117-D08AE6D1F8D8}" r="CK2" connectionId="1">
    <xmlCellPr id="1" xr6:uid="{00000000-0010-0000-1923-000001000000}" uniqueName="BIN">
      <xmlPr mapId="1" xpath="/FinancialUpdate8609/FinancialUpdate8609_DevelopmentBudget/FinancialUpdate8609_Dev_Budget_Building20/FinancialUpdate8609_Dev_Budget_Building20_Rehab_Basis/BIN" xmlDataType="string"/>
    </xmlCellPr>
  </singleXmlCell>
  <singleXmlCell id="4520" xr6:uid="{FB06022A-62FD-457D-8C0F-F4AC0C8831E8}" r="CJ7" connectionId="1">
    <xmlCellPr id="1" xr6:uid="{00000000-0010-0000-1B23-000001000000}" uniqueName="Land_Acquisition">
      <xmlPr mapId="1" xpath="/FinancialUpdate8609/FinancialUpdate8609_DevelopmentBudget/FinancialUpdate8609_Dev_Budget_Building20/FinancialUpdate8609_Dev_Budget_Building20_Rehab_Basis/Land_Acquisition" xmlDataType="string"/>
    </xmlCellPr>
  </singleXmlCell>
  <singleXmlCell id="4521" xr6:uid="{C9AAC387-8914-4E50-B5B7-73F51A8D87BC}" r="CJ8" connectionId="1">
    <xmlCellPr id="1" xr6:uid="{00000000-0010-0000-1D23-000001000000}" uniqueName="Building_Acquisition">
      <xmlPr mapId="1" xpath="/FinancialUpdate8609/FinancialUpdate8609_DevelopmentBudget/FinancialUpdate8609_Dev_Budget_Building20/FinancialUpdate8609_Dev_Budget_Building20_Rehab_Basis/Building_Acquisition" xmlDataType="string"/>
    </xmlCellPr>
  </singleXmlCell>
  <singleXmlCell id="4522" xr6:uid="{18B60725-1E99-4B66-907B-29971F698E43}" r="CJ9" connectionId="1">
    <xmlCellPr id="1" xr6:uid="{00000000-0010-0000-1F23-000001000000}" uniqueName="Contractor_Price">
      <xmlPr mapId="1" xpath="/FinancialUpdate8609/FinancialUpdate8609_DevelopmentBudget/FinancialUpdate8609_Dev_Budget_Building20/FinancialUpdate8609_Dev_Budget_Building20_Rehab_Basis/Contractor_Price" xmlDataType="string"/>
    </xmlCellPr>
  </singleXmlCell>
  <singleXmlCell id="4523" xr6:uid="{15ADF78A-FBCA-49BF-BC79-B6D9FCCA01C4}" r="CJ10" connectionId="1">
    <xmlCellPr id="1" xr6:uid="{00000000-0010-0000-2123-000001000000}" uniqueName="Furnishings">
      <xmlPr mapId="1" xpath="/FinancialUpdate8609/FinancialUpdate8609_DevelopmentBudget/FinancialUpdate8609_Dev_Budget_Building20/FinancialUpdate8609_Dev_Budget_Building20_Rehab_Basis/Furnishings" xmlDataType="string"/>
    </xmlCellPr>
  </singleXmlCell>
  <singleXmlCell id="4524" xr6:uid="{27C27F38-BDB7-4AEC-B105-D417282B0024}" r="CJ11" connectionId="1">
    <xmlCellPr id="1" xr6:uid="{00000000-0010-0000-2323-000001000000}" uniqueName="Hard_Cost_Other_Description1">
      <xmlPr mapId="1" xpath="/FinancialUpdate8609/FinancialUpdate8609_DevelopmentBudget/FinancialUpdate8609_Dev_Budget_Building20/FinancialUpdate8609_Dev_Budget_Building20_Rehab_Basis/Hard_Cost_Other_Description1" xmlDataType="string"/>
    </xmlCellPr>
  </singleXmlCell>
  <singleXmlCell id="4525" xr6:uid="{EB01242A-EB46-45A1-AAEC-090BAB847B16}" r="CJ14" connectionId="1">
    <xmlCellPr id="1" xr6:uid="{00000000-0010-0000-2523-000001000000}" uniqueName="Architect">
      <xmlPr mapId="1" xpath="/FinancialUpdate8609/FinancialUpdate8609_DevelopmentBudget/FinancialUpdate8609_Dev_Budget_Building20/FinancialUpdate8609_Dev_Budget_Building20_Rehab_Basis/Architect" xmlDataType="string"/>
    </xmlCellPr>
  </singleXmlCell>
  <singleXmlCell id="4526" xr6:uid="{D6F32D27-C870-4686-8F31-0B617635783C}" r="CJ15" connectionId="1">
    <xmlCellPr id="1" xr6:uid="{00000000-0010-0000-2723-000001000000}" uniqueName="Owners_Legal">
      <xmlPr mapId="1" xpath="/FinancialUpdate8609/FinancialUpdate8609_DevelopmentBudget/FinancialUpdate8609_Dev_Budget_Building20/FinancialUpdate8609_Dev_Budget_Building20_Rehab_Basis/Owners_Legal" xmlDataType="string"/>
    </xmlCellPr>
  </singleXmlCell>
  <singleXmlCell id="4527" xr6:uid="{0A0FAEE7-72FE-48F8-8B40-C6FFA1531564}" r="CJ16" connectionId="1">
    <xmlCellPr id="1" xr6:uid="{00000000-0010-0000-2923-000001000000}" uniqueName="Development_Consultant">
      <xmlPr mapId="1" xpath="/FinancialUpdate8609/FinancialUpdate8609_DevelopmentBudget/FinancialUpdate8609_Dev_Budget_Building20/FinancialUpdate8609_Dev_Budget_Building20_Rehab_Basis/Development_Consultant" xmlDataType="string"/>
    </xmlCellPr>
  </singleXmlCell>
  <singleXmlCell id="4528" xr6:uid="{873D78D8-46FE-4758-93E2-30823CA4E9B2}" r="CJ17" connectionId="1">
    <xmlCellPr id="1" xr6:uid="{00000000-0010-0000-2B23-000001000000}" uniqueName="J51_421a_421b_Filing_Fees">
      <xmlPr mapId="1" xpath="/FinancialUpdate8609/FinancialUpdate8609_DevelopmentBudget/FinancialUpdate8609_Dev_Budget_Building20/FinancialUpdate8609_Dev_Budget_Building20_Rehab_Basis/J51_421a_421b_Filing_Fees" xmlDataType="string"/>
    </xmlCellPr>
  </singleXmlCell>
  <singleXmlCell id="4529" xr6:uid="{7035EFB8-3E9A-4392-BB68-BDAE348E530D}" r="CJ18" connectionId="1">
    <xmlCellPr id="1" xr6:uid="{00000000-0010-0000-2D23-000001000000}" uniqueName="Construction_Interest">
      <xmlPr mapId="1" xpath="/FinancialUpdate8609/FinancialUpdate8609_DevelopmentBudget/FinancialUpdate8609_Dev_Budget_Building20/FinancialUpdate8609_Dev_Budget_Building20_Rehab_Basis/Construction_Interest" xmlDataType="string"/>
    </xmlCellPr>
  </singleXmlCell>
  <singleXmlCell id="4530" xr6:uid="{F794577D-F775-4C91-B6EA-C45CD952D9BA}" r="CJ19" connectionId="1">
    <xmlCellPr id="1" xr6:uid="{00000000-0010-0000-2F23-000001000000}" uniqueName="Real_Estate_Taxes">
      <xmlPr mapId="1" xpath="/FinancialUpdate8609/FinancialUpdate8609_DevelopmentBudget/FinancialUpdate8609_Dev_Budget_Building20/FinancialUpdate8609_Dev_Budget_Building20_Rehab_Basis/Real_Estate_Taxes" xmlDataType="string"/>
    </xmlCellPr>
  </singleXmlCell>
  <singleXmlCell id="4531" xr6:uid="{7E71D221-F78F-41CB-87A0-C12E108CF287}" r="CJ20" connectionId="1">
    <xmlCellPr id="1" xr6:uid="{00000000-0010-0000-3123-000001000000}" uniqueName="Water_Sewer">
      <xmlPr mapId="1" xpath="/FinancialUpdate8609/FinancialUpdate8609_DevelopmentBudget/FinancialUpdate8609_Dev_Budget_Building20/FinancialUpdate8609_Dev_Budget_Building20_Rehab_Basis/Water_Sewer" xmlDataType="string"/>
    </xmlCellPr>
  </singleXmlCell>
  <singleXmlCell id="4532" xr6:uid="{AE7B3912-C590-49C4-936D-551D2C8E6E0A}" r="CJ21" connectionId="1">
    <xmlCellPr id="1" xr6:uid="{00000000-0010-0000-3323-000001000000}" uniqueName="Title_Insurance">
      <xmlPr mapId="1" xpath="/FinancialUpdate8609/FinancialUpdate8609_DevelopmentBudget/FinancialUpdate8609_Dev_Budget_Building20/FinancialUpdate8609_Dev_Budget_Building20_Rehab_Basis/Title_Insurance" xmlDataType="string"/>
    </xmlCellPr>
  </singleXmlCell>
  <singleXmlCell id="4533" xr6:uid="{A9AA36E5-E1F4-4EDE-9988-2AAA45EADC7A}" r="CJ22" connectionId="1">
    <xmlCellPr id="1" xr6:uid="{00000000-0010-0000-3523-000001000000}" uniqueName="Constr_Insurance">
      <xmlPr mapId="1" xpath="/FinancialUpdate8609/FinancialUpdate8609_DevelopmentBudget/FinancialUpdate8609_Dev_Budget_Building20/FinancialUpdate8609_Dev_Budget_Building20_Rehab_Basis/Constr_Insurance" xmlDataType="string"/>
    </xmlCellPr>
  </singleXmlCell>
  <singleXmlCell id="4534" xr6:uid="{B8072E78-7136-4A72-B165-B742C207F7D0}" r="CJ23" connectionId="1">
    <xmlCellPr id="1" xr6:uid="{00000000-0010-0000-3723-000001000000}" uniqueName="License_Agreement_Insurance">
      <xmlPr mapId="1" xpath="/FinancialUpdate8609/FinancialUpdate8609_DevelopmentBudget/FinancialUpdate8609_Dev_Budget_Building20/FinancialUpdate8609_Dev_Budget_Building20_Rehab_Basis/License_Agreement_Insurance" xmlDataType="string"/>
    </xmlCellPr>
  </singleXmlCell>
  <singleXmlCell id="4535" xr6:uid="{F88BAB82-6C77-421F-B94A-C3D1C8DC9AAA}" r="CJ24" connectionId="1">
    <xmlCellPr id="1" xr6:uid="{00000000-0010-0000-3923-000001000000}" uniqueName="Leasing_Marketing_Expense">
      <xmlPr mapId="1" xpath="/FinancialUpdate8609/FinancialUpdate8609_DevelopmentBudget/FinancialUpdate8609_Dev_Budget_Building20/FinancialUpdate8609_Dev_Budget_Building20_Rehab_Basis/Leasing_Marketing_Expense" xmlDataType="string"/>
    </xmlCellPr>
  </singleXmlCell>
  <singleXmlCell id="4536" xr6:uid="{FC12C8E8-07EC-400D-8F3D-2E7F19E7F467}" r="CJ25" connectionId="1">
    <xmlCellPr id="1" xr6:uid="{00000000-0010-0000-3B23-000001000000}" uniqueName="Lease_Up_Period_Expense">
      <xmlPr mapId="1" xpath="/FinancialUpdate8609/FinancialUpdate8609_DevelopmentBudget/FinancialUpdate8609_Dev_Budget_Building20/FinancialUpdate8609_Dev_Budget_Building20_Rehab_Basis/Lease_Up_Period_Expense" xmlDataType="string"/>
    </xmlCellPr>
  </singleXmlCell>
  <singleXmlCell id="4537" xr6:uid="{7CF206F8-3D4D-4F99-8E4D-6339F518F0EF}" r="CJ26" connectionId="1">
    <xmlCellPr id="1" xr6:uid="{00000000-0010-0000-3D23-000001000000}" uniqueName="Working_Capital">
      <xmlPr mapId="1" xpath="/FinancialUpdate8609/FinancialUpdate8609_DevelopmentBudget/FinancialUpdate8609_Dev_Budget_Building20/FinancialUpdate8609_Dev_Budget_Building20_Rehab_Basis/Working_Capital" xmlDataType="string"/>
    </xmlCellPr>
  </singleXmlCell>
  <singleXmlCell id="4538" xr6:uid="{68A8BA35-B4AF-4F65-9F10-D73C4F1A448D}" r="CJ27" connectionId="1">
    <xmlCellPr id="1" xr6:uid="{00000000-0010-0000-3F23-000001000000}" uniqueName="Survey_Environmental_Reports">
      <xmlPr mapId="1" xpath="/FinancialUpdate8609/FinancialUpdate8609_DevelopmentBudget/FinancialUpdate8609_Dev_Budget_Building20/FinancialUpdate8609_Dev_Budget_Building20_Rehab_Basis/Survey_Environmental_Reports" xmlDataType="string"/>
    </xmlCellPr>
  </singleXmlCell>
  <singleXmlCell id="4539" xr6:uid="{AF4622F0-D797-4AD5-AB60-A6B00CD5C00C}" r="CJ28" connectionId="1">
    <xmlCellPr id="1" xr6:uid="{00000000-0010-0000-4123-000001000000}" uniqueName="Loan_Commitment_Fees">
      <xmlPr mapId="1" xpath="/FinancialUpdate8609/FinancialUpdate8609_DevelopmentBudget/FinancialUpdate8609_Dev_Budget_Building20/FinancialUpdate8609_Dev_Budget_Building20_Rehab_Basis/Loan_Commitment_Fees" xmlDataType="string"/>
    </xmlCellPr>
  </singleXmlCell>
  <singleXmlCell id="4540" xr6:uid="{27DDBE5E-49B8-432F-A9BC-BE4C9EA16C33}" r="CJ29" connectionId="1">
    <xmlCellPr id="1" xr6:uid="{00000000-0010-0000-4323-000001000000}" uniqueName="Relocation">
      <xmlPr mapId="1" xpath="/FinancialUpdate8609/FinancialUpdate8609_DevelopmentBudget/FinancialUpdate8609_Dev_Budget_Building20/FinancialUpdate8609_Dev_Budget_Building20_Rehab_Basis/Relocation" xmlDataType="string"/>
    </xmlCellPr>
  </singleXmlCell>
  <singleXmlCell id="4541" xr6:uid="{391B827D-D34F-4373-81C0-2D51A95E08A6}" r="CJ30" connectionId="1">
    <xmlCellPr id="1" xr6:uid="{00000000-0010-0000-4523-000001000000}" uniqueName="NPHDFC_Administration_Fee">
      <xmlPr mapId="1" xpath="/FinancialUpdate8609/FinancialUpdate8609_DevelopmentBudget/FinancialUpdate8609_Dev_Budget_Building20/FinancialUpdate8609_Dev_Budget_Building20_Rehab_Basis/NPHDFC_Administration_Fee" xmlDataType="string"/>
    </xmlCellPr>
  </singleXmlCell>
  <singleXmlCell id="4542" xr6:uid="{0123EDC6-37B7-42DC-8E47-FAA80833876D}" r="CJ31" connectionId="1">
    <xmlCellPr id="1" xr6:uid="{00000000-0010-0000-4723-000001000000}" uniqueName="Project_Supervision">
      <xmlPr mapId="1" xpath="/FinancialUpdate8609/FinancialUpdate8609_DevelopmentBudget/FinancialUpdate8609_Dev_Budget_Building20/FinancialUpdate8609_Dev_Budget_Building20_Rehab_Basis/Project_Supervision" xmlDataType="string"/>
    </xmlCellPr>
  </singleXmlCell>
  <singleXmlCell id="4543" xr6:uid="{4FB745F1-D4AC-4E4F-8F5B-05A8F0AFF85D}" r="CJ32" connectionId="1">
    <xmlCellPr id="1" xr6:uid="{00000000-0010-0000-4923-000001000000}" uniqueName="Tax_Credit_Allocation_Fee">
      <xmlPr mapId="1" xpath="/FinancialUpdate8609/FinancialUpdate8609_DevelopmentBudget/FinancialUpdate8609_Dev_Budget_Building20/FinancialUpdate8609_Dev_Budget_Building20_Rehab_Basis/Tax_Credit_Allocation_Fee" xmlDataType="string"/>
    </xmlCellPr>
  </singleXmlCell>
  <singleXmlCell id="4544" xr6:uid="{CE0935D6-2A19-40B3-99EC-F0B4516C315A}" r="CJ33" connectionId="1">
    <xmlCellPr id="1" xr6:uid="{00000000-0010-0000-4B23-000001000000}" uniqueName="Bond_Fees_Cost_of_Issuance_Fee">
      <xmlPr mapId="1" xpath="/FinancialUpdate8609/FinancialUpdate8609_DevelopmentBudget/FinancialUpdate8609_Dev_Budget_Building20/FinancialUpdate8609_Dev_Budget_Building20_Rehab_Basis/Bond_Fees_Cost_of_Issuance_Fee" xmlDataType="string"/>
    </xmlCellPr>
  </singleXmlCell>
  <singleXmlCell id="4545" xr6:uid="{7EB065F2-13B7-4163-BEA8-A1BB4059864D}" r="CJ34" connectionId="1">
    <xmlCellPr id="1" xr6:uid="{00000000-0010-0000-4D23-000001000000}" uniqueName="Letter_of_Credit_Fee">
      <xmlPr mapId="1" xpath="/FinancialUpdate8609/FinancialUpdate8609_DevelopmentBudget/FinancialUpdate8609_Dev_Budget_Building20/FinancialUpdate8609_Dev_Budget_Building20_Rehab_Basis/Letter_of_Credit_Fee" xmlDataType="string"/>
    </xmlCellPr>
  </singleXmlCell>
  <singleXmlCell id="4546" xr6:uid="{55F37545-4549-488C-B932-5C24BD19B22B}" r="CJ35" connectionId="1">
    <xmlCellPr id="1" xr6:uid="{00000000-0010-0000-4F23-000001000000}" uniqueName="Interest_Rate_Cap">
      <xmlPr mapId="1" xpath="/FinancialUpdate8609/FinancialUpdate8609_DevelopmentBudget/FinancialUpdate8609_Dev_Budget_Building20/FinancialUpdate8609_Dev_Budget_Building20_Rehab_Basis/Interest_Rate_Cap" xmlDataType="string"/>
    </xmlCellPr>
  </singleXmlCell>
  <singleXmlCell id="4547" xr6:uid="{BCCA5663-43E6-45BE-911E-221CA6D76CF6}" r="CJ36" connectionId="1">
    <xmlCellPr id="1" xr6:uid="{00000000-0010-0000-5123-000001000000}" uniqueName="Bank_Engineering_Fee">
      <xmlPr mapId="1" xpath="/FinancialUpdate8609/FinancialUpdate8609_DevelopmentBudget/FinancialUpdate8609_Dev_Budget_Building20/FinancialUpdate8609_Dev_Budget_Building20_Rehab_Basis/Bank_Engineering_Fee" xmlDataType="string"/>
    </xmlCellPr>
  </singleXmlCell>
  <singleXmlCell id="4548" xr6:uid="{1BF2C98B-FBF4-47C2-BD36-ADDEC215DB40}" r="CJ37" connectionId="1">
    <xmlCellPr id="1" xr6:uid="{00000000-0010-0000-5323-000001000000}" uniqueName="NYS_Transfer_Tax">
      <xmlPr mapId="1" xpath="/FinancialUpdate8609/FinancialUpdate8609_DevelopmentBudget/FinancialUpdate8609_Dev_Budget_Building20/FinancialUpdate8609_Dev_Budget_Building20_Rehab_Basis/NYS_Transfer_Tax" xmlDataType="string"/>
    </xmlCellPr>
  </singleXmlCell>
  <singleXmlCell id="4549" xr6:uid="{C4EDE26C-302A-42B0-996D-755E2A348605}" r="CJ38" connectionId="1">
    <xmlCellPr id="1" xr6:uid="{00000000-0010-0000-5523-000001000000}" uniqueName="Soft_Cost_Other_Description1">
      <xmlPr mapId="1" xpath="/FinancialUpdate8609/FinancialUpdate8609_DevelopmentBudget/FinancialUpdate8609_Dev_Budget_Building20/FinancialUpdate8609_Dev_Budget_Building20_Rehab_Basis/Soft_Cost_Other_Description1" xmlDataType="string"/>
    </xmlCellPr>
  </singleXmlCell>
  <singleXmlCell id="4550" xr6:uid="{D09182BF-3170-4121-9E49-16B4FF9CF876}" r="CJ39" connectionId="1">
    <xmlCellPr id="1" xr6:uid="{00000000-0010-0000-5723-000001000000}" uniqueName="Soft_Cost_Other_Description2">
      <xmlPr mapId="1" xpath="/FinancialUpdate8609/FinancialUpdate8609_DevelopmentBudget/FinancialUpdate8609_Dev_Budget_Building20/FinancialUpdate8609_Dev_Budget_Building20_Rehab_Basis/Soft_Cost_Other_Description2" xmlDataType="string"/>
    </xmlCellPr>
  </singleXmlCell>
  <singleXmlCell id="4551" xr6:uid="{1AE1E070-DFE4-4B4E-ABAB-3D6F11F66692}" r="CJ40" connectionId="1">
    <xmlCellPr id="1" xr6:uid="{00000000-0010-0000-5923-000001000000}" uniqueName="Soft_Cost_Other_Description3">
      <xmlPr mapId="1" xpath="/FinancialUpdate8609/FinancialUpdate8609_DevelopmentBudget/FinancialUpdate8609_Dev_Budget_Building20/FinancialUpdate8609_Dev_Budget_Building20_Rehab_Basis/Soft_Cost_Other_Description3" xmlDataType="string"/>
    </xmlCellPr>
  </singleXmlCell>
  <singleXmlCell id="4552" xr6:uid="{CF110E61-67A5-42B9-B380-67DBDE232079}" r="CJ41" connectionId="1">
    <xmlCellPr id="1" xr6:uid="{00000000-0010-0000-5B23-000001000000}" uniqueName="Soft_Cost_Other_Description4">
      <xmlPr mapId="1" xpath="/FinancialUpdate8609/FinancialUpdate8609_DevelopmentBudget/FinancialUpdate8609_Dev_Budget_Building20/FinancialUpdate8609_Dev_Budget_Building20_Rehab_Basis/Soft_Cost_Other_Description4" xmlDataType="string"/>
    </xmlCellPr>
  </singleXmlCell>
  <singleXmlCell id="4553" xr6:uid="{D556C138-C0D8-410B-B739-FC6CA4D02644}" r="CJ44" connectionId="1">
    <xmlCellPr id="1" xr6:uid="{00000000-0010-0000-5D23-000001000000}" uniqueName="Developer_Financing_or_Equity">
      <xmlPr mapId="1" xpath="/FinancialUpdate8609/FinancialUpdate8609_DevelopmentBudget/FinancialUpdate8609_Dev_Budget_Building20/FinancialUpdate8609_Dev_Budget_Building20_Rehab_Basis/Developer_Financing_or_Equity" xmlDataType="string"/>
    </xmlCellPr>
  </singleXmlCell>
  <singleXmlCell id="4554" xr6:uid="{8931E222-7853-4DEB-88C1-5F2AA6ED8481}" r="CJ45" connectionId="1">
    <xmlCellPr id="1" xr6:uid="{00000000-0010-0000-5F23-000001000000}" uniqueName="Deferred_Developer_Fee">
      <xmlPr mapId="1" xpath="/FinancialUpdate8609/FinancialUpdate8609_DevelopmentBudget/FinancialUpdate8609_Dev_Budget_Building20/FinancialUpdate8609_Dev_Budget_Building20_Rehab_Basis/Deferred_Developer_Fee" xmlDataType="string"/>
    </xmlCellPr>
  </singleXmlCell>
  <singleXmlCell id="4555" xr6:uid="{FDD04D32-D4B6-4304-93ED-CA19D18E3CC7}" r="CJ48" connectionId="1">
    <xmlCellPr id="1" xr6:uid="{00000000-0010-0000-6123-000001000000}" uniqueName="Syndicator_Fee_and_Overhead">
      <xmlPr mapId="1" xpath="/FinancialUpdate8609/FinancialUpdate8609_DevelopmentBudget/FinancialUpdate8609_Dev_Budget_Building20/FinancialUpdate8609_Dev_Budget_Building20_Rehab_Basis/Syndicator_Fee_and_Overhead" xmlDataType="string"/>
    </xmlCellPr>
  </singleXmlCell>
  <singleXmlCell id="4556" xr6:uid="{F8389608-55C2-4C94-8BDC-E170D8289720}" r="CJ49" connectionId="1">
    <xmlCellPr id="1" xr6:uid="{00000000-0010-0000-6323-000001000000}" uniqueName="LP_Upper_Tier_Reserves">
      <xmlPr mapId="1" xpath="/FinancialUpdate8609/FinancialUpdate8609_DevelopmentBudget/FinancialUpdate8609_Dev_Budget_Building20/FinancialUpdate8609_Dev_Budget_Building20_Rehab_Basis/LP_Upper_Tier_Reserves" xmlDataType="string"/>
    </xmlCellPr>
  </singleXmlCell>
  <singleXmlCell id="4557" xr6:uid="{5FA68637-86D1-46C0-8D2A-F28A64E62201}" r="CJ50" connectionId="1">
    <xmlCellPr id="1" xr6:uid="{00000000-0010-0000-6523-000001000000}" uniqueName="Tax_Credit_Consultant">
      <xmlPr mapId="1" xpath="/FinancialUpdate8609/FinancialUpdate8609_DevelopmentBudget/FinancialUpdate8609_Dev_Budget_Building20/FinancialUpdate8609_Dev_Budget_Building20_Rehab_Basis/Tax_Credit_Consultant" xmlDataType="string"/>
    </xmlCellPr>
  </singleXmlCell>
  <singleXmlCell id="4558" xr6:uid="{6CC09279-99B8-466E-9B13-D223725CB065}" r="CJ51" connectionId="1">
    <xmlCellPr id="1" xr6:uid="{00000000-0010-0000-6723-000001000000}" uniqueName="Tax_Opinion">
      <xmlPr mapId="1" xpath="/FinancialUpdate8609/FinancialUpdate8609_DevelopmentBudget/FinancialUpdate8609_Dev_Budget_Building20/FinancialUpdate8609_Dev_Budget_Building20_Rehab_Basis/Tax_Opinion" xmlDataType="string"/>
    </xmlCellPr>
  </singleXmlCell>
  <singleXmlCell id="4559" xr6:uid="{63D96AE4-5C30-4BA9-A16D-6B84B4843D3E}" r="CJ52" connectionId="1">
    <xmlCellPr id="1" xr6:uid="{00000000-0010-0000-6923-000001000000}" uniqueName="Accounting_Cost_Certification">
      <xmlPr mapId="1" xpath="/FinancialUpdate8609/FinancialUpdate8609_DevelopmentBudget/FinancialUpdate8609_Dev_Budget_Building20/FinancialUpdate8609_Dev_Budget_Building20_Rehab_Basis/Accounting_Cost_Certification" xmlDataType="string"/>
    </xmlCellPr>
  </singleXmlCell>
  <singleXmlCell id="4560" xr6:uid="{705B58B7-D132-4F3E-A782-E5358B1639A5}" r="CJ53" connectionId="1">
    <xmlCellPr id="1" xr6:uid="{00000000-0010-0000-6B23-000001000000}" uniqueName="Partnership_Management_Fee">
      <xmlPr mapId="1" xpath="/FinancialUpdate8609/FinancialUpdate8609_DevelopmentBudget/FinancialUpdate8609_Dev_Budget_Building20/FinancialUpdate8609_Dev_Budget_Building20_Rehab_Basis/Partnership_Management_Fee" xmlDataType="string"/>
    </xmlCellPr>
  </singleXmlCell>
  <singleXmlCell id="4561" xr6:uid="{CB17629D-7EEE-4E44-8B57-66E65156852D}" r="CJ54" connectionId="1">
    <xmlCellPr id="1" xr6:uid="{00000000-0010-0000-6D23-000001000000}" uniqueName="Partnership_Publication">
      <xmlPr mapId="1" xpath="/FinancialUpdate8609/FinancialUpdate8609_DevelopmentBudget/FinancialUpdate8609_Dev_Budget_Building20/FinancialUpdate8609_Dev_Budget_Building20_Rehab_Basis/Partnership_Publication" xmlDataType="string"/>
    </xmlCellPr>
  </singleXmlCell>
  <singleXmlCell id="4562" xr6:uid="{3FA0742F-EAAE-4993-AEE2-691F2EFCA173}" r="CJ55" connectionId="1">
    <xmlCellPr id="1" xr6:uid="{00000000-0010-0000-6F23-000001000000}" uniqueName="Bridge_Loan_Fees_and_Interest">
      <xmlPr mapId="1" xpath="/FinancialUpdate8609/FinancialUpdate8609_DevelopmentBudget/FinancialUpdate8609_Dev_Budget_Building20/FinancialUpdate8609_Dev_Budget_Building20_Rehab_Basis/Bridge_Loan_Fees_and_Interest" xmlDataType="string"/>
    </xmlCellPr>
  </singleXmlCell>
  <singleXmlCell id="4563" xr6:uid="{E9D25634-BD28-4605-ACF6-57E5A0CAD5E3}" r="CJ56" connectionId="1">
    <xmlCellPr id="1" xr6:uid="{00000000-0010-0000-7123-000001000000}" uniqueName="Partnership_Organization_Legal">
      <xmlPr mapId="1" xpath="/FinancialUpdate8609/FinancialUpdate8609_DevelopmentBudget/FinancialUpdate8609_Dev_Budget_Building20/FinancialUpdate8609_Dev_Budget_Building20_Rehab_Basis/Partnership_Organization_Legal" xmlDataType="string"/>
    </xmlCellPr>
  </singleXmlCell>
  <singleXmlCell id="4564" xr6:uid="{DF6971BD-302E-44B0-8636-01A120AFADE2}" r="CJ57" connectionId="1">
    <xmlCellPr id="1" xr6:uid="{00000000-0010-0000-7323-000001000000}" uniqueName="Syndication_Expense_Other_Description1">
      <xmlPr mapId="1" xpath="/FinancialUpdate8609/FinancialUpdate8609_DevelopmentBudget/FinancialUpdate8609_Dev_Budget_Building20/FinancialUpdate8609_Dev_Budget_Building20_Rehab_Basis/Syndication_Expense_Other_Description1" xmlDataType="string"/>
    </xmlCellPr>
  </singleXmlCell>
  <singleXmlCell id="4565" xr6:uid="{0E60E964-D1AD-40BD-BB75-BA2082B35396}" r="CJ60" connectionId="1">
    <xmlCellPr id="1" xr6:uid="{00000000-0010-0000-7523-000001000000}" uniqueName="Operating_Reserve">
      <xmlPr mapId="1" xpath="/FinancialUpdate8609/FinancialUpdate8609_DevelopmentBudget/FinancialUpdate8609_Dev_Budget_Building20/FinancialUpdate8609_Dev_Budget_Building20_Rehab_Basis/Operating_Reserve" xmlDataType="string"/>
    </xmlCellPr>
  </singleXmlCell>
  <singleXmlCell id="4566" xr6:uid="{9CBBE42A-A315-4F73-B57E-FB4D24F658B5}" r="CJ61" connectionId="1">
    <xmlCellPr id="1" xr6:uid="{00000000-0010-0000-7723-000001000000}" uniqueName="Social_Service_Reserves">
      <xmlPr mapId="1" xpath="/FinancialUpdate8609/FinancialUpdate8609_DevelopmentBudget/FinancialUpdate8609_Dev_Budget_Building20/FinancialUpdate8609_Dev_Budget_Building20_Rehab_Basis/Social_Service_Reserves" xmlDataType="string"/>
    </xmlCellPr>
  </singleXmlCell>
  <singleXmlCell id="4567" xr6:uid="{264F1F01-2F1A-4BFE-ACA2-51D626289C56}" r="CJ62" connectionId="1">
    <xmlCellPr id="1" xr6:uid="{00000000-0010-0000-7923-000001000000}" uniqueName="Reserve_Other_Description1">
      <xmlPr mapId="1" xpath="/FinancialUpdate8609/FinancialUpdate8609_DevelopmentBudget/FinancialUpdate8609_Dev_Budget_Building20/FinancialUpdate8609_Dev_Budget_Building20_Rehab_Basis/Reserve_Other_Description1" xmlDataType="string"/>
    </xmlCellPr>
  </singleXmlCell>
  <singleXmlCell id="4568" xr6:uid="{11384295-307B-4DE5-BEE5-F20094235124}" r="CQ867" connectionId="1">
    <xmlCellPr id="1" xr6:uid="{00000000-0010-0000-7B23-000001000000}" uniqueName="ApplicationNumber">
      <xmlPr mapId="1" xpath="/FinancialUpdate8609/FinancialUpdate8609_Construction_Financing_Bldg18/ApplicationNumber" xmlDataType="string"/>
    </xmlCellPr>
  </singleXmlCell>
  <singleXmlCell id="4569" xr6:uid="{2C090655-B9CD-4042-9479-DE51F6F20404}" r="CQ868" connectionId="1">
    <xmlCellPr id="1" xr6:uid="{00000000-0010-0000-7D23-000001000000}" uniqueName="BIN">
      <xmlPr mapId="1" xpath="/FinancialUpdate8609/FinancialUpdate8609_Construction_Financing_Bldg18/BIN" xmlDataType="string"/>
    </xmlCellPr>
  </singleXmlCell>
  <singleXmlCell id="4570" xr6:uid="{3529E01E-791D-4AA5-82A1-B82513114533}" r="CQ871" connectionId="1">
    <xmlCellPr id="1" xr6:uid="{00000000-0010-0000-7F23-000001000000}" uniqueName="HPD_Loan">
      <xmlPr mapId="1" xpath="/FinancialUpdate8609/FinancialUpdate8609_Construction_Financing_Bldg18/HPD_Loan" xmlDataType="string"/>
    </xmlCellPr>
  </singleXmlCell>
  <singleXmlCell id="4571" xr6:uid="{10FA10DA-7A8C-4732-B5E5-92CA20D9784C}" r="CQ872" connectionId="1">
    <xmlCellPr id="1" xr6:uid="{00000000-0010-0000-8123-000001000000}" uniqueName="HDC_Tax_Exempt_Bonds">
      <xmlPr mapId="1" xpath="/FinancialUpdate8609/FinancialUpdate8609_Construction_Financing_Bldg18/HDC_Tax_Exempt_Bonds" xmlDataType="string"/>
    </xmlCellPr>
  </singleXmlCell>
  <singleXmlCell id="4572" xr6:uid="{94C764D6-17DD-4D1D-9D67-28D4A1085BC7}" r="CQ873" connectionId="1">
    <xmlCellPr id="1" xr6:uid="{00000000-0010-0000-8323-000001000000}" uniqueName="HDC_Loan">
      <xmlPr mapId="1" xpath="/FinancialUpdate8609/FinancialUpdate8609_Construction_Financing_Bldg18/HDC_Loan" xmlDataType="string"/>
    </xmlCellPr>
  </singleXmlCell>
  <singleXmlCell id="4573" xr6:uid="{695A5026-87D5-477C-B22D-8A2F8D6A615B}" r="CQ874" connectionId="1">
    <xmlCellPr id="1" xr6:uid="{00000000-0010-0000-8523-000001000000}" uniqueName="Deferred_Developer_Fee">
      <xmlPr mapId="1" xpath="/FinancialUpdate8609/FinancialUpdate8609_Construction_Financing_Bldg18/Deferred_Developer_Fee" xmlDataType="string"/>
    </xmlCellPr>
  </singleXmlCell>
  <singleXmlCell id="4574" xr6:uid="{918DB67B-799F-44D8-8933-7442A5D13BAF}" r="CO875" connectionId="1">
    <xmlCellPr id="1" xr6:uid="{00000000-0010-0000-8723-000001000000}" uniqueName="Other_Line_Description1">
      <xmlPr mapId="1" xpath="/FinancialUpdate8609/FinancialUpdate8609_Construction_Financing_Bldg18/Other_Line_Description1" xmlDataType="string"/>
    </xmlCellPr>
  </singleXmlCell>
  <singleXmlCell id="4575" xr6:uid="{09907DBF-C6E8-42A4-93C9-EBCC094D3343}" r="CO876" connectionId="1">
    <xmlCellPr id="1" xr6:uid="{00000000-0010-0000-8923-000001000000}" uniqueName="Other_Line_Description2">
      <xmlPr mapId="1" xpath="/FinancialUpdate8609/FinancialUpdate8609_Construction_Financing_Bldg18/Other_Line_Description2" xmlDataType="string"/>
    </xmlCellPr>
  </singleXmlCell>
  <singleXmlCell id="4576" xr6:uid="{DB100499-5B1A-4D5B-ABD7-9A908A726661}" r="CO877" connectionId="1">
    <xmlCellPr id="1" xr6:uid="{00000000-0010-0000-8B23-000001000000}" uniqueName="Other_Line_Description3">
      <xmlPr mapId="1" xpath="/FinancialUpdate8609/FinancialUpdate8609_Construction_Financing_Bldg18/Other_Line_Description3" xmlDataType="string"/>
    </xmlCellPr>
  </singleXmlCell>
  <singleXmlCell id="4577" xr6:uid="{7B71D663-EAC8-49D7-801D-691DE11A966F}" r="CO878" connectionId="1">
    <xmlCellPr id="1" xr6:uid="{00000000-0010-0000-8D23-000001000000}" uniqueName="Other_Line_Description4">
      <xmlPr mapId="1" xpath="/FinancialUpdate8609/FinancialUpdate8609_Construction_Financing_Bldg18/Other_Line_Description4" xmlDataType="string"/>
    </xmlCellPr>
  </singleXmlCell>
  <singleXmlCell id="4578" xr6:uid="{9068A2DA-59AD-4D21-9D09-A0CA54C87BA5}" r="CO879" connectionId="1">
    <xmlCellPr id="1" xr6:uid="{00000000-0010-0000-8F23-000001000000}" uniqueName="Other_Line_Description5">
      <xmlPr mapId="1" xpath="/FinancialUpdate8609/FinancialUpdate8609_Construction_Financing_Bldg18/Other_Line_Description5" xmlDataType="string"/>
    </xmlCellPr>
  </singleXmlCell>
  <singleXmlCell id="4579" xr6:uid="{9BF4FFA2-9A1A-4988-A67C-109FCF69072C}" r="CQ875" connectionId="1">
    <xmlCellPr id="1" xr6:uid="{00000000-0010-0000-9123-000001000000}" uniqueName="Other_Financing_Amount1">
      <xmlPr mapId="1" xpath="/FinancialUpdate8609/FinancialUpdate8609_Construction_Financing_Bldg18/Other_Financing_Amount1" xmlDataType="string"/>
    </xmlCellPr>
  </singleXmlCell>
  <singleXmlCell id="4580" xr6:uid="{90702C4B-0DD6-4375-AC57-0466D78BFBB4}" r="CQ876" connectionId="1">
    <xmlCellPr id="1" xr6:uid="{00000000-0010-0000-9323-000001000000}" uniqueName="Other_Financing_Amount2">
      <xmlPr mapId="1" xpath="/FinancialUpdate8609/FinancialUpdate8609_Construction_Financing_Bldg18/Other_Financing_Amount2" xmlDataType="string"/>
    </xmlCellPr>
  </singleXmlCell>
  <singleXmlCell id="4581" xr6:uid="{91B645F3-A798-4B71-BC46-7C1CD4B41A44}" r="CQ877" connectionId="1">
    <xmlCellPr id="1" xr6:uid="{00000000-0010-0000-9523-000001000000}" uniqueName="Other_Financing_Amount3">
      <xmlPr mapId="1" xpath="/FinancialUpdate8609/FinancialUpdate8609_Construction_Financing_Bldg18/Other_Financing_Amount3" xmlDataType="string"/>
    </xmlCellPr>
  </singleXmlCell>
  <singleXmlCell id="4582" xr6:uid="{BE655F6B-E1E3-4CFC-AB24-22D220A203DF}" r="CQ878" connectionId="1">
    <xmlCellPr id="1" xr6:uid="{00000000-0010-0000-9723-000001000000}" uniqueName="Other_Financing_Amount4">
      <xmlPr mapId="1" xpath="/FinancialUpdate8609/FinancialUpdate8609_Construction_Financing_Bldg18/Other_Financing_Amount4" xmlDataType="string"/>
    </xmlCellPr>
  </singleXmlCell>
  <singleXmlCell id="4583" xr6:uid="{7B062CC7-8BC0-4667-90BF-11E05C703B0B}" r="CQ879" connectionId="1">
    <xmlCellPr id="1" xr6:uid="{00000000-0010-0000-9923-000001000000}" uniqueName="Other_Financing_Amount5">
      <xmlPr mapId="1" xpath="/FinancialUpdate8609/FinancialUpdate8609_Construction_Financing_Bldg18/Other_Financing_Amount5" xmlDataType="string"/>
    </xmlCellPr>
  </singleXmlCell>
  <singleXmlCell id="4584" xr6:uid="{C904742C-4C4C-4DD0-B246-D651D2E9BC09}" r="CQ880" connectionId="1">
    <xmlCellPr id="1" xr6:uid="{00000000-0010-0000-9B23-000001000000}" uniqueName="Total_Construction_Financing">
      <xmlPr mapId="1" xpath="/FinancialUpdate8609/FinancialUpdate8609_Construction_Financing_Bldg18/Total_Construction_Financing" xmlDataType="string"/>
    </xmlCellPr>
  </singleXmlCell>
  <singleXmlCell id="4585" xr6:uid="{CAC7BFA3-A9D2-4774-8243-DA7EF007D975}" r="CQ882" connectionId="1">
    <xmlCellPr id="1" xr6:uid="{00000000-0010-0000-9D23-000001000000}" uniqueName="ApplicationNumber">
      <xmlPr mapId="1" xpath="/FinancialUpdate8609/FinancialUpdate8609_Permanent_Financing_Bldg18/ApplicationNumber" xmlDataType="string"/>
    </xmlCellPr>
  </singleXmlCell>
  <singleXmlCell id="4586" xr6:uid="{EA82A030-6124-4EF9-987B-EE8D35800702}" r="CQ883" connectionId="1">
    <xmlCellPr id="1" xr6:uid="{00000000-0010-0000-9F23-000001000000}" uniqueName="BIN">
      <xmlPr mapId="1" xpath="/FinancialUpdate8609/FinancialUpdate8609_Permanent_Financing_Bldg18/BIN" xmlDataType="string"/>
    </xmlCellPr>
  </singleXmlCell>
  <singleXmlCell id="4587" xr6:uid="{27EF9785-601E-424F-BCB0-255A36ADA367}" r="CQ886" connectionId="1">
    <xmlCellPr id="1" xr6:uid="{00000000-0010-0000-A123-000001000000}" uniqueName="HPD_Loan">
      <xmlPr mapId="1" xpath="/FinancialUpdate8609/FinancialUpdate8609_Permanent_Financing_Bldg18/HPD_Loan" xmlDataType="string"/>
    </xmlCellPr>
  </singleXmlCell>
  <singleXmlCell id="4588" xr6:uid="{34E08E40-FA3E-49E5-AD5B-B2BB9D0BA849}" r="CQ887" connectionId="1">
    <xmlCellPr id="1" xr6:uid="{00000000-0010-0000-A323-000001000000}" uniqueName="HDC_Tax_Exempt_Bonds">
      <xmlPr mapId="1" xpath="/FinancialUpdate8609/FinancialUpdate8609_Permanent_Financing_Bldg18/HDC_Tax_Exempt_Bonds" xmlDataType="string"/>
    </xmlCellPr>
  </singleXmlCell>
  <singleXmlCell id="4589" xr6:uid="{05759904-1353-46E5-AD54-BE9CF6D53DE0}" r="CQ888" connectionId="1">
    <xmlCellPr id="1" xr6:uid="{00000000-0010-0000-A523-000001000000}" uniqueName="HDC_Loan">
      <xmlPr mapId="1" xpath="/FinancialUpdate8609/FinancialUpdate8609_Permanent_Financing_Bldg18/HDC_Loan" xmlDataType="string"/>
    </xmlCellPr>
  </singleXmlCell>
  <singleXmlCell id="4590" xr6:uid="{26410219-9ED5-48FE-AFBB-29514CD64BBE}" r="CQ889" connectionId="1">
    <xmlCellPr id="1" xr6:uid="{00000000-0010-0000-A723-000001000000}" uniqueName="Deferred_Developer_Fee">
      <xmlPr mapId="1" xpath="/FinancialUpdate8609/FinancialUpdate8609_Permanent_Financing_Bldg18/Deferred_Developer_Fee" xmlDataType="string"/>
    </xmlCellPr>
  </singleXmlCell>
  <singleXmlCell id="4591" xr6:uid="{530A534C-6B4A-4A0A-870A-D7BDED6DDC0F}" r="CO890" connectionId="1">
    <xmlCellPr id="1" xr6:uid="{00000000-0010-0000-A923-000001000000}" uniqueName="Other_Line_Description1">
      <xmlPr mapId="1" xpath="/FinancialUpdate8609/FinancialUpdate8609_Permanent_Financing_Bldg18/Other_Line_Description1" xmlDataType="string"/>
    </xmlCellPr>
  </singleXmlCell>
  <singleXmlCell id="4592" xr6:uid="{4C017566-7E83-4472-9CDF-86DAF7CA986D}" r="CO891" connectionId="1">
    <xmlCellPr id="1" xr6:uid="{00000000-0010-0000-AB23-000001000000}" uniqueName="Other_Line_Description2">
      <xmlPr mapId="1" xpath="/FinancialUpdate8609/FinancialUpdate8609_Permanent_Financing_Bldg18/Other_Line_Description2" xmlDataType="string"/>
    </xmlCellPr>
  </singleXmlCell>
  <singleXmlCell id="4593" xr6:uid="{47684BE6-7EF0-4BEB-96FE-4233F22D4C30}" r="CO892" connectionId="1">
    <xmlCellPr id="1" xr6:uid="{00000000-0010-0000-AD23-000001000000}" uniqueName="Other_Line_Description3">
      <xmlPr mapId="1" xpath="/FinancialUpdate8609/FinancialUpdate8609_Permanent_Financing_Bldg18/Other_Line_Description3" xmlDataType="string"/>
    </xmlCellPr>
  </singleXmlCell>
  <singleXmlCell id="4594" xr6:uid="{1DD587E8-9D93-42E7-AA15-F2668EA8ADC9}" r="CO893" connectionId="1">
    <xmlCellPr id="1" xr6:uid="{00000000-0010-0000-AF23-000001000000}" uniqueName="Other_Line_Description4">
      <xmlPr mapId="1" xpath="/FinancialUpdate8609/FinancialUpdate8609_Permanent_Financing_Bldg18/Other_Line_Description4" xmlDataType="string"/>
    </xmlCellPr>
  </singleXmlCell>
  <singleXmlCell id="4595" xr6:uid="{7952AE3B-5705-40B4-9121-6DB4A421B9B3}" r="CO894" connectionId="1">
    <xmlCellPr id="1" xr6:uid="{00000000-0010-0000-B123-000001000000}" uniqueName="Other_Line_Description5">
      <xmlPr mapId="1" xpath="/FinancialUpdate8609/FinancialUpdate8609_Permanent_Financing_Bldg18/Other_Line_Description5" xmlDataType="string"/>
    </xmlCellPr>
  </singleXmlCell>
  <singleXmlCell id="4596" xr6:uid="{DF3BAE59-54D7-4B98-858A-9FE5418BD236}" r="CQ890" connectionId="1">
    <xmlCellPr id="1" xr6:uid="{00000000-0010-0000-B323-000001000000}" uniqueName="Other_Financing_Amount1">
      <xmlPr mapId="1" xpath="/FinancialUpdate8609/FinancialUpdate8609_Permanent_Financing_Bldg18/Other_Financing_Amount1" xmlDataType="string"/>
    </xmlCellPr>
  </singleXmlCell>
  <singleXmlCell id="4597" xr6:uid="{7E921598-AFE9-4334-AD40-621FC338F713}" r="CQ891" connectionId="1">
    <xmlCellPr id="1" xr6:uid="{00000000-0010-0000-B523-000001000000}" uniqueName="Other_Financing_Amount2">
      <xmlPr mapId="1" xpath="/FinancialUpdate8609/FinancialUpdate8609_Permanent_Financing_Bldg18/Other_Financing_Amount2" xmlDataType="string"/>
    </xmlCellPr>
  </singleXmlCell>
  <singleXmlCell id="4598" xr6:uid="{BE1E66F3-2939-41FC-90FF-F3BC57600701}" r="CQ892" connectionId="1">
    <xmlCellPr id="1" xr6:uid="{00000000-0010-0000-B723-000001000000}" uniqueName="Other_Financing_Amount3">
      <xmlPr mapId="1" xpath="/FinancialUpdate8609/FinancialUpdate8609_Permanent_Financing_Bldg18/Other_Financing_Amount3" xmlDataType="string"/>
    </xmlCellPr>
  </singleXmlCell>
  <singleXmlCell id="4599" xr6:uid="{22D130E8-4CF7-4623-B821-A5A3D66F1DDA}" r="CQ893" connectionId="1">
    <xmlCellPr id="1" xr6:uid="{00000000-0010-0000-B923-000001000000}" uniqueName="Other_Financing_Amount4">
      <xmlPr mapId="1" xpath="/FinancialUpdate8609/FinancialUpdate8609_Permanent_Financing_Bldg18/Other_Financing_Amount4" xmlDataType="string"/>
    </xmlCellPr>
  </singleXmlCell>
  <singleXmlCell id="4600" xr6:uid="{75FB30C9-FAE8-4ECA-B0FB-52DDC1951E19}" r="CQ894" connectionId="1">
    <xmlCellPr id="1" xr6:uid="{00000000-0010-0000-BB23-000001000000}" uniqueName="Other_Financing_Amount5">
      <xmlPr mapId="1" xpath="/FinancialUpdate8609/FinancialUpdate8609_Permanent_Financing_Bldg18/Other_Financing_Amount5" xmlDataType="string"/>
    </xmlCellPr>
  </singleXmlCell>
  <singleXmlCell id="4601" xr6:uid="{C2388A6D-D1EE-4C6A-8102-93489814AF8F}" r="CQ895" connectionId="1">
    <xmlCellPr id="1" xr6:uid="{00000000-0010-0000-BD23-000001000000}" uniqueName="Total_Permanent_Financing">
      <xmlPr mapId="1" xpath="/FinancialUpdate8609/FinancialUpdate8609_Permanent_Financing_Bldg18/Total_Permanent_Financing" xmlDataType="string"/>
    </xmlCellPr>
  </singleXmlCell>
  <singleXmlCell id="4602" xr6:uid="{79931C49-29E3-45E8-8D6F-5A37C9381261}" r="CQ915" connectionId="1">
    <xmlCellPr id="1" xr6:uid="{00000000-0010-0000-BF23-000001000000}" uniqueName="ApplicationNumber">
      <xmlPr mapId="1" xpath="/FinancialUpdate8609/FinancialUpdate8609_Construction_Financing_Bldg19/ApplicationNumber" xmlDataType="string"/>
    </xmlCellPr>
  </singleXmlCell>
  <singleXmlCell id="4603" xr6:uid="{E14A4AEB-5E92-4C07-81B1-AE6F00782620}" r="CQ916" connectionId="1">
    <xmlCellPr id="1" xr6:uid="{00000000-0010-0000-C123-000001000000}" uniqueName="BIN">
      <xmlPr mapId="1" xpath="/FinancialUpdate8609/FinancialUpdate8609_Construction_Financing_Bldg19/BIN" xmlDataType="string"/>
    </xmlCellPr>
  </singleXmlCell>
  <singleXmlCell id="4604" xr6:uid="{9E23E381-F62A-49ED-BFE5-E379D87FD56B}" r="CQ919" connectionId="1">
    <xmlCellPr id="1" xr6:uid="{00000000-0010-0000-C323-000001000000}" uniqueName="HPD_Loan">
      <xmlPr mapId="1" xpath="/FinancialUpdate8609/FinancialUpdate8609_Construction_Financing_Bldg19/HPD_Loan" xmlDataType="string"/>
    </xmlCellPr>
  </singleXmlCell>
  <singleXmlCell id="4605" xr6:uid="{F3B0B832-966F-4514-A367-A5311A1B972F}" r="CQ920" connectionId="1">
    <xmlCellPr id="1" xr6:uid="{00000000-0010-0000-C523-000001000000}" uniqueName="HDC_Tax_Exempt_Bonds">
      <xmlPr mapId="1" xpath="/FinancialUpdate8609/FinancialUpdate8609_Construction_Financing_Bldg19/HDC_Tax_Exempt_Bonds" xmlDataType="string"/>
    </xmlCellPr>
  </singleXmlCell>
  <singleXmlCell id="4606" xr6:uid="{D0962234-6308-4528-822C-A1E24AA7EE34}" r="CQ921" connectionId="1">
    <xmlCellPr id="1" xr6:uid="{00000000-0010-0000-C723-000001000000}" uniqueName="HDC_Loan">
      <xmlPr mapId="1" xpath="/FinancialUpdate8609/FinancialUpdate8609_Construction_Financing_Bldg19/HDC_Loan" xmlDataType="string"/>
    </xmlCellPr>
  </singleXmlCell>
  <singleXmlCell id="4607" xr6:uid="{86D69635-BBFD-4234-BA0C-BF9F1DDF5B68}" r="CQ922" connectionId="1">
    <xmlCellPr id="1" xr6:uid="{00000000-0010-0000-C923-000001000000}" uniqueName="Deferred_Developer_Fee">
      <xmlPr mapId="1" xpath="/FinancialUpdate8609/FinancialUpdate8609_Construction_Financing_Bldg19/Deferred_Developer_Fee" xmlDataType="string"/>
    </xmlCellPr>
  </singleXmlCell>
  <singleXmlCell id="4608" xr6:uid="{75C48513-2B9B-47BA-B23B-4B34294AC324}" r="CO923" connectionId="1">
    <xmlCellPr id="1" xr6:uid="{00000000-0010-0000-CB23-000001000000}" uniqueName="Other_Line_Description1">
      <xmlPr mapId="1" xpath="/FinancialUpdate8609/FinancialUpdate8609_Construction_Financing_Bldg19/Other_Line_Description1" xmlDataType="string"/>
    </xmlCellPr>
  </singleXmlCell>
  <singleXmlCell id="4609" xr6:uid="{1ECC5268-04AE-4260-8F0D-06BF0B984006}" r="CO924" connectionId="1">
    <xmlCellPr id="1" xr6:uid="{00000000-0010-0000-CD23-000001000000}" uniqueName="Other_Line_Description2">
      <xmlPr mapId="1" xpath="/FinancialUpdate8609/FinancialUpdate8609_Construction_Financing_Bldg19/Other_Line_Description2" xmlDataType="string"/>
    </xmlCellPr>
  </singleXmlCell>
  <singleXmlCell id="4610" xr6:uid="{0291E83A-070D-4B2E-B956-8D7BEFB32EEB}" r="CO925" connectionId="1">
    <xmlCellPr id="1" xr6:uid="{00000000-0010-0000-CF23-000001000000}" uniqueName="Other_Line_Description3">
      <xmlPr mapId="1" xpath="/FinancialUpdate8609/FinancialUpdate8609_Construction_Financing_Bldg19/Other_Line_Description3" xmlDataType="string"/>
    </xmlCellPr>
  </singleXmlCell>
  <singleXmlCell id="4611" xr6:uid="{02D2976D-368C-42B0-AD62-A04FDB3DB48F}" r="CO926" connectionId="1">
    <xmlCellPr id="1" xr6:uid="{00000000-0010-0000-D123-000001000000}" uniqueName="Other_Line_Description4">
      <xmlPr mapId="1" xpath="/FinancialUpdate8609/FinancialUpdate8609_Construction_Financing_Bldg19/Other_Line_Description4" xmlDataType="string"/>
    </xmlCellPr>
  </singleXmlCell>
  <singleXmlCell id="4612" xr6:uid="{27CB90DC-3B46-4DA9-B14C-C537202FAE66}" r="CO927" connectionId="1">
    <xmlCellPr id="1" xr6:uid="{00000000-0010-0000-D323-000001000000}" uniqueName="Other_Line_Description5">
      <xmlPr mapId="1" xpath="/FinancialUpdate8609/FinancialUpdate8609_Construction_Financing_Bldg19/Other_Line_Description5" xmlDataType="string"/>
    </xmlCellPr>
  </singleXmlCell>
  <singleXmlCell id="4613" xr6:uid="{2EAC49E4-A3AD-4521-B195-0EF54D054850}" r="CQ923" connectionId="1">
    <xmlCellPr id="1" xr6:uid="{00000000-0010-0000-D523-000001000000}" uniqueName="Other_Financing_Amount1">
      <xmlPr mapId="1" xpath="/FinancialUpdate8609/FinancialUpdate8609_Construction_Financing_Bldg19/Other_Financing_Amount1" xmlDataType="string"/>
    </xmlCellPr>
  </singleXmlCell>
  <singleXmlCell id="4614" xr6:uid="{BC638FD1-FBAE-4263-9E0B-5248B59EC7EB}" r="CQ924" connectionId="1">
    <xmlCellPr id="1" xr6:uid="{00000000-0010-0000-D723-000001000000}" uniqueName="Other_Financing_Amount2">
      <xmlPr mapId="1" xpath="/FinancialUpdate8609/FinancialUpdate8609_Construction_Financing_Bldg19/Other_Financing_Amount2" xmlDataType="string"/>
    </xmlCellPr>
  </singleXmlCell>
  <singleXmlCell id="4615" xr6:uid="{E8F26205-9188-4C61-A3E9-FC1936278875}" r="CQ925" connectionId="1">
    <xmlCellPr id="1" xr6:uid="{00000000-0010-0000-D923-000001000000}" uniqueName="Other_Financing_Amount3">
      <xmlPr mapId="1" xpath="/FinancialUpdate8609/FinancialUpdate8609_Construction_Financing_Bldg19/Other_Financing_Amount3" xmlDataType="string"/>
    </xmlCellPr>
  </singleXmlCell>
  <singleXmlCell id="4616" xr6:uid="{1CF8B32E-6AE2-4A11-8F6A-ADD8E7348753}" r="CQ926" connectionId="1">
    <xmlCellPr id="1" xr6:uid="{00000000-0010-0000-DB23-000001000000}" uniqueName="Other_Financing_Amount4">
      <xmlPr mapId="1" xpath="/FinancialUpdate8609/FinancialUpdate8609_Construction_Financing_Bldg19/Other_Financing_Amount4" xmlDataType="string"/>
    </xmlCellPr>
  </singleXmlCell>
  <singleXmlCell id="4617" xr6:uid="{BB3CD0F0-938F-4585-B982-E2DA0398074D}" r="CQ927" connectionId="1">
    <xmlCellPr id="1" xr6:uid="{00000000-0010-0000-DD23-000001000000}" uniqueName="Other_Financing_Amount5">
      <xmlPr mapId="1" xpath="/FinancialUpdate8609/FinancialUpdate8609_Construction_Financing_Bldg19/Other_Financing_Amount5" xmlDataType="string"/>
    </xmlCellPr>
  </singleXmlCell>
  <singleXmlCell id="4618" xr6:uid="{F38E9EA3-E8C4-48C7-B5D6-8D63AB8B0660}" r="CQ928" connectionId="1">
    <xmlCellPr id="1" xr6:uid="{00000000-0010-0000-DF23-000001000000}" uniqueName="Total_Construction_Financing">
      <xmlPr mapId="1" xpath="/FinancialUpdate8609/FinancialUpdate8609_Construction_Financing_Bldg19/Total_Construction_Financing" xmlDataType="string"/>
    </xmlCellPr>
  </singleXmlCell>
  <singleXmlCell id="4619" xr6:uid="{ABDDECF6-5D67-4F9D-AF62-E3FE709B7AC6}" r="CQ930" connectionId="1">
    <xmlCellPr id="1" xr6:uid="{00000000-0010-0000-E123-000001000000}" uniqueName="ApplicationNumber">
      <xmlPr mapId="1" xpath="/FinancialUpdate8609/FinancialUpdate8609_Permanent_Financing_Bldg19/ApplicationNumber" xmlDataType="string"/>
    </xmlCellPr>
  </singleXmlCell>
  <singleXmlCell id="4620" xr6:uid="{74E513D4-7317-46A2-A58B-4759BF3D7617}" r="CQ931" connectionId="1">
    <xmlCellPr id="1" xr6:uid="{00000000-0010-0000-E323-000001000000}" uniqueName="BIN">
      <xmlPr mapId="1" xpath="/FinancialUpdate8609/FinancialUpdate8609_Permanent_Financing_Bldg19/BIN" xmlDataType="string"/>
    </xmlCellPr>
  </singleXmlCell>
  <singleXmlCell id="4621" xr6:uid="{53358165-7FCD-46CF-9279-006EF29902A1}" r="CQ934" connectionId="1">
    <xmlCellPr id="1" xr6:uid="{00000000-0010-0000-E523-000001000000}" uniqueName="HPD_Loan">
      <xmlPr mapId="1" xpath="/FinancialUpdate8609/FinancialUpdate8609_Permanent_Financing_Bldg19/HPD_Loan" xmlDataType="string"/>
    </xmlCellPr>
  </singleXmlCell>
  <singleXmlCell id="4622" xr6:uid="{6196786F-4EF5-4DFC-93FC-D3B7AAF8487C}" r="CQ935" connectionId="1">
    <xmlCellPr id="1" xr6:uid="{00000000-0010-0000-E723-000001000000}" uniqueName="HDC_Tax_Exempt_Bonds">
      <xmlPr mapId="1" xpath="/FinancialUpdate8609/FinancialUpdate8609_Permanent_Financing_Bldg19/HDC_Tax_Exempt_Bonds" xmlDataType="string"/>
    </xmlCellPr>
  </singleXmlCell>
  <singleXmlCell id="4623" xr6:uid="{A8DDC68E-FC1C-4E67-BC54-88A9ED7F6DE6}" r="CQ936" connectionId="1">
    <xmlCellPr id="1" xr6:uid="{00000000-0010-0000-E923-000001000000}" uniqueName="HDC_Loan">
      <xmlPr mapId="1" xpath="/FinancialUpdate8609/FinancialUpdate8609_Permanent_Financing_Bldg19/HDC_Loan" xmlDataType="string"/>
    </xmlCellPr>
  </singleXmlCell>
  <singleXmlCell id="4624" xr6:uid="{79785AB6-808F-461C-8346-6BD7A317D49E}" r="CQ937" connectionId="1">
    <xmlCellPr id="1" xr6:uid="{00000000-0010-0000-EB23-000001000000}" uniqueName="Deferred_Developer_Fee">
      <xmlPr mapId="1" xpath="/FinancialUpdate8609/FinancialUpdate8609_Permanent_Financing_Bldg19/Deferred_Developer_Fee" xmlDataType="string"/>
    </xmlCellPr>
  </singleXmlCell>
  <singleXmlCell id="4625" xr6:uid="{0816846B-0E67-4DAD-A875-E77B266FBCB7}" r="CO938" connectionId="1">
    <xmlCellPr id="1" xr6:uid="{00000000-0010-0000-ED23-000001000000}" uniqueName="Other_Line_Description1">
      <xmlPr mapId="1" xpath="/FinancialUpdate8609/FinancialUpdate8609_Permanent_Financing_Bldg19/Other_Line_Description1" xmlDataType="string"/>
    </xmlCellPr>
  </singleXmlCell>
  <singleXmlCell id="4626" xr6:uid="{E4244CA2-8ABE-4869-AD23-36F39DC81936}" r="CO939" connectionId="1">
    <xmlCellPr id="1" xr6:uid="{00000000-0010-0000-EF23-000001000000}" uniqueName="Other_Line_Description2">
      <xmlPr mapId="1" xpath="/FinancialUpdate8609/FinancialUpdate8609_Permanent_Financing_Bldg19/Other_Line_Description2" xmlDataType="string"/>
    </xmlCellPr>
  </singleXmlCell>
  <singleXmlCell id="4627" xr6:uid="{D05231F5-E21B-4A7F-AC6B-7E79CA3A84FE}" r="CO940" connectionId="1">
    <xmlCellPr id="1" xr6:uid="{00000000-0010-0000-F123-000001000000}" uniqueName="Other_Line_Description3">
      <xmlPr mapId="1" xpath="/FinancialUpdate8609/FinancialUpdate8609_Permanent_Financing_Bldg19/Other_Line_Description3" xmlDataType="string"/>
    </xmlCellPr>
  </singleXmlCell>
  <singleXmlCell id="4628" xr6:uid="{A576AE39-D818-4227-8EF2-FD62AFD7E2E2}" r="CO941" connectionId="1">
    <xmlCellPr id="1" xr6:uid="{00000000-0010-0000-F323-000001000000}" uniqueName="Other_Line_Description4">
      <xmlPr mapId="1" xpath="/FinancialUpdate8609/FinancialUpdate8609_Permanent_Financing_Bldg19/Other_Line_Description4" xmlDataType="string"/>
    </xmlCellPr>
  </singleXmlCell>
  <singleXmlCell id="4629" xr6:uid="{A3093358-5C41-46CB-815A-CA618B593022}" r="CO942" connectionId="1">
    <xmlCellPr id="1" xr6:uid="{00000000-0010-0000-F523-000001000000}" uniqueName="Other_Line_Description5">
      <xmlPr mapId="1" xpath="/FinancialUpdate8609/FinancialUpdate8609_Permanent_Financing_Bldg19/Other_Line_Description5" xmlDataType="string"/>
    </xmlCellPr>
  </singleXmlCell>
  <singleXmlCell id="4630" xr6:uid="{E7950ACC-E05A-4969-850D-925E2CE548E6}" r="CQ938" connectionId="1">
    <xmlCellPr id="1" xr6:uid="{00000000-0010-0000-F723-000001000000}" uniqueName="Other_Financing_Amount1">
      <xmlPr mapId="1" xpath="/FinancialUpdate8609/FinancialUpdate8609_Permanent_Financing_Bldg19/Other_Financing_Amount1" xmlDataType="string"/>
    </xmlCellPr>
  </singleXmlCell>
  <singleXmlCell id="4631" xr6:uid="{0716C55C-7AA4-4108-8FCF-88B33C48AEA0}" r="CQ939" connectionId="1">
    <xmlCellPr id="1" xr6:uid="{00000000-0010-0000-F923-000001000000}" uniqueName="Other_Financing_Amount2">
      <xmlPr mapId="1" xpath="/FinancialUpdate8609/FinancialUpdate8609_Permanent_Financing_Bldg19/Other_Financing_Amount2" xmlDataType="string"/>
    </xmlCellPr>
  </singleXmlCell>
  <singleXmlCell id="4632" xr6:uid="{D6DC829F-1E3E-4A90-9E91-696574F6A0ED}" r="CQ940" connectionId="1">
    <xmlCellPr id="1" xr6:uid="{00000000-0010-0000-FB23-000001000000}" uniqueName="Other_Financing_Amount3">
      <xmlPr mapId="1" xpath="/FinancialUpdate8609/FinancialUpdate8609_Permanent_Financing_Bldg19/Other_Financing_Amount3" xmlDataType="string"/>
    </xmlCellPr>
  </singleXmlCell>
  <singleXmlCell id="4633" xr6:uid="{F607B4A4-EDF1-4DC6-9811-1C90A8F70107}" r="CQ941" connectionId="1">
    <xmlCellPr id="1" xr6:uid="{00000000-0010-0000-FD23-000001000000}" uniqueName="Other_Financing_Amount4">
      <xmlPr mapId="1" xpath="/FinancialUpdate8609/FinancialUpdate8609_Permanent_Financing_Bldg19/Other_Financing_Amount4" xmlDataType="string"/>
    </xmlCellPr>
  </singleXmlCell>
  <singleXmlCell id="4634" xr6:uid="{82B5A8E5-7BEC-48B7-BD25-437260F24F63}" r="CQ942" connectionId="1">
    <xmlCellPr id="1" xr6:uid="{00000000-0010-0000-FF23-000001000000}" uniqueName="Other_Financing_Amount5">
      <xmlPr mapId="1" xpath="/FinancialUpdate8609/FinancialUpdate8609_Permanent_Financing_Bldg19/Other_Financing_Amount5" xmlDataType="string"/>
    </xmlCellPr>
  </singleXmlCell>
  <singleXmlCell id="4635" xr6:uid="{96E2FE9F-9796-4CBF-BF5B-2CD5CAFA6467}" r="CQ943" connectionId="1">
    <xmlCellPr id="1" xr6:uid="{00000000-0010-0000-0124-000001000000}" uniqueName="Total_Permanent_Financing">
      <xmlPr mapId="1" xpath="/FinancialUpdate8609/FinancialUpdate8609_Permanent_Financing_Bldg19/Total_Permanent_Financing" xmlDataType="string"/>
    </xmlCellPr>
  </singleXmlCell>
  <singleXmlCell id="4636" xr6:uid="{14944E84-E33D-4D4A-AB39-61A795279320}" r="CQ963" connectionId="1">
    <xmlCellPr id="1" xr6:uid="{00000000-0010-0000-0324-000001000000}" uniqueName="ApplicationNumber">
      <xmlPr mapId="1" xpath="/FinancialUpdate8609/FinancialUpdate8609_Construction_Financing_Bldg20/ApplicationNumber" xmlDataType="string"/>
    </xmlCellPr>
  </singleXmlCell>
  <singleXmlCell id="4637" xr6:uid="{793E485F-83BE-440F-867C-0263289D22F1}" r="CQ964" connectionId="1">
    <xmlCellPr id="1" xr6:uid="{00000000-0010-0000-0524-000001000000}" uniqueName="BIN">
      <xmlPr mapId="1" xpath="/FinancialUpdate8609/FinancialUpdate8609_Construction_Financing_Bldg20/BIN" xmlDataType="string"/>
    </xmlCellPr>
  </singleXmlCell>
  <singleXmlCell id="4638" xr6:uid="{29C9C2B4-24B6-42C3-AB8D-AA25D6D074A4}" r="CQ967" connectionId="1">
    <xmlCellPr id="1" xr6:uid="{00000000-0010-0000-0724-000001000000}" uniqueName="HPD_Loan">
      <xmlPr mapId="1" xpath="/FinancialUpdate8609/FinancialUpdate8609_Construction_Financing_Bldg20/HPD_Loan" xmlDataType="string"/>
    </xmlCellPr>
  </singleXmlCell>
  <singleXmlCell id="4639" xr6:uid="{6868731F-EFBE-474C-BAB7-31BB34F1D2FD}" r="CQ968" connectionId="1">
    <xmlCellPr id="1" xr6:uid="{00000000-0010-0000-0924-000001000000}" uniqueName="HDC_Tax_Exempt_Bonds">
      <xmlPr mapId="1" xpath="/FinancialUpdate8609/FinancialUpdate8609_Construction_Financing_Bldg20/HDC_Tax_Exempt_Bonds" xmlDataType="string"/>
    </xmlCellPr>
  </singleXmlCell>
  <singleXmlCell id="4640" xr6:uid="{96959930-F87A-4A9B-B968-718E4F458C19}" r="CQ969" connectionId="1">
    <xmlCellPr id="1" xr6:uid="{00000000-0010-0000-0B24-000001000000}" uniqueName="HDC_Loan">
      <xmlPr mapId="1" xpath="/FinancialUpdate8609/FinancialUpdate8609_Construction_Financing_Bldg20/HDC_Loan" xmlDataType="string"/>
    </xmlCellPr>
  </singleXmlCell>
  <singleXmlCell id="4641" xr6:uid="{B0E905D7-8432-41A7-8144-F443A3D81CCB}" r="CQ970" connectionId="1">
    <xmlCellPr id="1" xr6:uid="{00000000-0010-0000-0D24-000001000000}" uniqueName="Deferred_Developer_Fee">
      <xmlPr mapId="1" xpath="/FinancialUpdate8609/FinancialUpdate8609_Construction_Financing_Bldg20/Deferred_Developer_Fee" xmlDataType="string"/>
    </xmlCellPr>
  </singleXmlCell>
  <singleXmlCell id="4642" xr6:uid="{776C9C09-5C63-463E-959C-51F2164C7D58}" r="CO971" connectionId="1">
    <xmlCellPr id="1" xr6:uid="{00000000-0010-0000-0F24-000001000000}" uniqueName="Other_Line_Description1">
      <xmlPr mapId="1" xpath="/FinancialUpdate8609/FinancialUpdate8609_Construction_Financing_Bldg20/Other_Line_Description1" xmlDataType="string"/>
    </xmlCellPr>
  </singleXmlCell>
  <singleXmlCell id="4643" xr6:uid="{91DBE253-D64D-44E6-B351-0B17B2EBF2F7}" r="CO972" connectionId="1">
    <xmlCellPr id="1" xr6:uid="{00000000-0010-0000-1124-000001000000}" uniqueName="Other_Line_Description2">
      <xmlPr mapId="1" xpath="/FinancialUpdate8609/FinancialUpdate8609_Construction_Financing_Bldg20/Other_Line_Description2" xmlDataType="string"/>
    </xmlCellPr>
  </singleXmlCell>
  <singleXmlCell id="4644" xr6:uid="{E094E361-07F1-4DF9-84A6-A8E73DF2CECE}" r="CO973" connectionId="1">
    <xmlCellPr id="1" xr6:uid="{00000000-0010-0000-1324-000001000000}" uniqueName="Other_Line_Description3">
      <xmlPr mapId="1" xpath="/FinancialUpdate8609/FinancialUpdate8609_Construction_Financing_Bldg20/Other_Line_Description3" xmlDataType="string"/>
    </xmlCellPr>
  </singleXmlCell>
  <singleXmlCell id="4645" xr6:uid="{7865F3F6-DE46-466F-AFA5-CDDB925F95BF}" r="CO974" connectionId="1">
    <xmlCellPr id="1" xr6:uid="{00000000-0010-0000-1524-000001000000}" uniqueName="Other_Line_Description4">
      <xmlPr mapId="1" xpath="/FinancialUpdate8609/FinancialUpdate8609_Construction_Financing_Bldg20/Other_Line_Description4" xmlDataType="string"/>
    </xmlCellPr>
  </singleXmlCell>
  <singleXmlCell id="4646" xr6:uid="{369E6AB5-0621-4CC3-BEFF-BE5AFCFC48CD}" r="CO975" connectionId="1">
    <xmlCellPr id="1" xr6:uid="{00000000-0010-0000-1724-000001000000}" uniqueName="Other_Line_Description5">
      <xmlPr mapId="1" xpath="/FinancialUpdate8609/FinancialUpdate8609_Construction_Financing_Bldg20/Other_Line_Description5" xmlDataType="string"/>
    </xmlCellPr>
  </singleXmlCell>
  <singleXmlCell id="4647" xr6:uid="{D3419A40-732F-4115-A1A4-117BF86C235E}" r="CQ971" connectionId="1">
    <xmlCellPr id="1" xr6:uid="{00000000-0010-0000-1924-000001000000}" uniqueName="Other_Financing_Amount1">
      <xmlPr mapId="1" xpath="/FinancialUpdate8609/FinancialUpdate8609_Construction_Financing_Bldg20/Other_Financing_Amount1" xmlDataType="string"/>
    </xmlCellPr>
  </singleXmlCell>
  <singleXmlCell id="4648" xr6:uid="{D2768724-2A25-4130-A135-F322520688AA}" r="CQ972" connectionId="1">
    <xmlCellPr id="1" xr6:uid="{00000000-0010-0000-1B24-000001000000}" uniqueName="Other_Financing_Amount2">
      <xmlPr mapId="1" xpath="/FinancialUpdate8609/FinancialUpdate8609_Construction_Financing_Bldg20/Other_Financing_Amount2" xmlDataType="string"/>
    </xmlCellPr>
  </singleXmlCell>
  <singleXmlCell id="4649" xr6:uid="{F3877804-80F6-4FC5-BE76-824041503217}" r="CQ973" connectionId="1">
    <xmlCellPr id="1" xr6:uid="{00000000-0010-0000-1D24-000001000000}" uniqueName="Other_Financing_Amount3">
      <xmlPr mapId="1" xpath="/FinancialUpdate8609/FinancialUpdate8609_Construction_Financing_Bldg20/Other_Financing_Amount3" xmlDataType="string"/>
    </xmlCellPr>
  </singleXmlCell>
  <singleXmlCell id="4650" xr6:uid="{861F0FFC-D7A2-4C5C-A5EC-2877AFD1DFAB}" r="CQ974" connectionId="1">
    <xmlCellPr id="1" xr6:uid="{00000000-0010-0000-1F24-000001000000}" uniqueName="Other_Financing_Amount4">
      <xmlPr mapId="1" xpath="/FinancialUpdate8609/FinancialUpdate8609_Construction_Financing_Bldg20/Other_Financing_Amount4" xmlDataType="string"/>
    </xmlCellPr>
  </singleXmlCell>
  <singleXmlCell id="4651" xr6:uid="{B2A407A9-56C3-4795-BDFB-5C70C0FD0A15}" r="CQ975" connectionId="1">
    <xmlCellPr id="1" xr6:uid="{00000000-0010-0000-2124-000001000000}" uniqueName="Other_Financing_Amount5">
      <xmlPr mapId="1" xpath="/FinancialUpdate8609/FinancialUpdate8609_Construction_Financing_Bldg20/Other_Financing_Amount5" xmlDataType="string"/>
    </xmlCellPr>
  </singleXmlCell>
  <singleXmlCell id="4652" xr6:uid="{F3872973-D369-4CC8-8E48-C027ADF0113C}" r="CQ976" connectionId="1">
    <xmlCellPr id="1" xr6:uid="{00000000-0010-0000-2324-000001000000}" uniqueName="Total_Construction_Financing">
      <xmlPr mapId="1" xpath="/FinancialUpdate8609/FinancialUpdate8609_Construction_Financing_Bldg20/Total_Construction_Financing" xmlDataType="string"/>
    </xmlCellPr>
  </singleXmlCell>
  <singleXmlCell id="4653" xr6:uid="{6920B4BA-0103-45BF-AB69-C6A2FED6AC47}" r="CQ978" connectionId="1">
    <xmlCellPr id="1" xr6:uid="{00000000-0010-0000-2524-000001000000}" uniqueName="ApplicationNumber">
      <xmlPr mapId="1" xpath="/FinancialUpdate8609/FinancialUpdate8609_Permanent_Financing_Bldg20/ApplicationNumber" xmlDataType="string"/>
    </xmlCellPr>
  </singleXmlCell>
  <singleXmlCell id="4654" xr6:uid="{3545BFD2-68FD-4BEE-95FA-9564FA52A3C6}" r="CQ979" connectionId="1">
    <xmlCellPr id="1" xr6:uid="{00000000-0010-0000-2724-000001000000}" uniqueName="BIN">
      <xmlPr mapId="1" xpath="/FinancialUpdate8609/FinancialUpdate8609_Permanent_Financing_Bldg20/BIN" xmlDataType="string"/>
    </xmlCellPr>
  </singleXmlCell>
  <singleXmlCell id="4655" xr6:uid="{6A79D946-FADB-4D1D-BD9C-55071CA2C4C6}" r="CQ982" connectionId="1">
    <xmlCellPr id="1" xr6:uid="{00000000-0010-0000-2924-000001000000}" uniqueName="HPD_Loan">
      <xmlPr mapId="1" xpath="/FinancialUpdate8609/FinancialUpdate8609_Permanent_Financing_Bldg20/HPD_Loan" xmlDataType="string"/>
    </xmlCellPr>
  </singleXmlCell>
  <singleXmlCell id="4656" xr6:uid="{D1D1E138-EEE3-4C2E-889D-D3D7C347ADCD}" r="CQ983" connectionId="1">
    <xmlCellPr id="1" xr6:uid="{00000000-0010-0000-2B24-000001000000}" uniqueName="HDC_Tax_Exempt_Bonds">
      <xmlPr mapId="1" xpath="/FinancialUpdate8609/FinancialUpdate8609_Permanent_Financing_Bldg20/HDC_Tax_Exempt_Bonds" xmlDataType="string"/>
    </xmlCellPr>
  </singleXmlCell>
  <singleXmlCell id="4657" xr6:uid="{76241EB5-A02A-4574-8163-8C5BEF03C731}" r="CQ984" connectionId="1">
    <xmlCellPr id="1" xr6:uid="{00000000-0010-0000-2D24-000001000000}" uniqueName="HDC_Loan">
      <xmlPr mapId="1" xpath="/FinancialUpdate8609/FinancialUpdate8609_Permanent_Financing_Bldg20/HDC_Loan" xmlDataType="string"/>
    </xmlCellPr>
  </singleXmlCell>
  <singleXmlCell id="4658" xr6:uid="{5725CD43-BB72-4DC4-9993-0037230EAB92}" r="CQ985" connectionId="1">
    <xmlCellPr id="1" xr6:uid="{00000000-0010-0000-2F24-000001000000}" uniqueName="Deferred_Developer_Fee">
      <xmlPr mapId="1" xpath="/FinancialUpdate8609/FinancialUpdate8609_Permanent_Financing_Bldg20/Deferred_Developer_Fee" xmlDataType="string"/>
    </xmlCellPr>
  </singleXmlCell>
  <singleXmlCell id="4663" xr6:uid="{0E2C0C27-6D9C-4876-B928-0D388631AA1C}" r="CO986" connectionId="1">
    <xmlCellPr id="1" xr6:uid="{00000000-0010-0000-3124-000001000000}" uniqueName="Other_Line_Description1">
      <xmlPr mapId="1" xpath="/FinancialUpdate8609/FinancialUpdate8609_Permanent_Financing_Bldg20/Other_Line_Description1" xmlDataType="string"/>
    </xmlCellPr>
  </singleXmlCell>
  <singleXmlCell id="4664" xr6:uid="{F4015EC8-C708-483A-BAA1-6852D08505C6}" r="CO987" connectionId="1">
    <xmlCellPr id="1" xr6:uid="{00000000-0010-0000-3324-000001000000}" uniqueName="Other_Line_Description2">
      <xmlPr mapId="1" xpath="/FinancialUpdate8609/FinancialUpdate8609_Permanent_Financing_Bldg20/Other_Line_Description2" xmlDataType="string"/>
    </xmlCellPr>
  </singleXmlCell>
  <singleXmlCell id="4665" xr6:uid="{006426E4-31CC-463A-987F-1C585EC44D6D}" r="CO988" connectionId="1">
    <xmlCellPr id="1" xr6:uid="{00000000-0010-0000-3524-000001000000}" uniqueName="Other_Line_Description3">
      <xmlPr mapId="1" xpath="/FinancialUpdate8609/FinancialUpdate8609_Permanent_Financing_Bldg20/Other_Line_Description3" xmlDataType="string"/>
    </xmlCellPr>
  </singleXmlCell>
  <singleXmlCell id="4666" xr6:uid="{D71E487E-E915-42B8-9FDA-383A726E4555}" r="CO989" connectionId="1">
    <xmlCellPr id="1" xr6:uid="{00000000-0010-0000-3724-000001000000}" uniqueName="Other_Line_Description4">
      <xmlPr mapId="1" xpath="/FinancialUpdate8609/FinancialUpdate8609_Permanent_Financing_Bldg20/Other_Line_Description4" xmlDataType="string"/>
    </xmlCellPr>
  </singleXmlCell>
  <singleXmlCell id="4667" xr6:uid="{57385798-0969-4693-9786-620E4C36E26D}" r="CO990" connectionId="1">
    <xmlCellPr id="1" xr6:uid="{00000000-0010-0000-3924-000001000000}" uniqueName="Other_Line_Description5">
      <xmlPr mapId="1" xpath="/FinancialUpdate8609/FinancialUpdate8609_Permanent_Financing_Bldg20/Other_Line_Description5" xmlDataType="string"/>
    </xmlCellPr>
  </singleXmlCell>
  <singleXmlCell id="4668" xr6:uid="{197CEFE7-FC1B-4140-A2D9-C482369709C7}" r="CQ986" connectionId="1">
    <xmlCellPr id="1" xr6:uid="{00000000-0010-0000-3B24-000001000000}" uniqueName="Other_Financing_Amount1">
      <xmlPr mapId="1" xpath="/FinancialUpdate8609/FinancialUpdate8609_Permanent_Financing_Bldg20/Other_Financing_Amount1" xmlDataType="string"/>
    </xmlCellPr>
  </singleXmlCell>
  <singleXmlCell id="4669" xr6:uid="{FC1A9A15-19DE-4887-98E2-6B23155323CC}" r="CQ987" connectionId="1">
    <xmlCellPr id="1" xr6:uid="{00000000-0010-0000-3D24-000001000000}" uniqueName="Other_Financing_Amount2">
      <xmlPr mapId="1" xpath="/FinancialUpdate8609/FinancialUpdate8609_Permanent_Financing_Bldg20/Other_Financing_Amount2" xmlDataType="string"/>
    </xmlCellPr>
  </singleXmlCell>
  <singleXmlCell id="4670" xr6:uid="{F694B15C-EF0C-4E4E-BE61-28344BE08707}" r="CQ988" connectionId="1">
    <xmlCellPr id="1" xr6:uid="{00000000-0010-0000-3F24-000001000000}" uniqueName="Other_Financing_Amount3">
      <xmlPr mapId="1" xpath="/FinancialUpdate8609/FinancialUpdate8609_Permanent_Financing_Bldg20/Other_Financing_Amount3" xmlDataType="string"/>
    </xmlCellPr>
  </singleXmlCell>
  <singleXmlCell id="4671" xr6:uid="{2DCB7443-8BCF-4964-A669-85B1E11AB163}" r="CQ989" connectionId="1">
    <xmlCellPr id="1" xr6:uid="{00000000-0010-0000-4124-000001000000}" uniqueName="Other_Financing_Amount4">
      <xmlPr mapId="1" xpath="/FinancialUpdate8609/FinancialUpdate8609_Permanent_Financing_Bldg20/Other_Financing_Amount4" xmlDataType="string"/>
    </xmlCellPr>
  </singleXmlCell>
  <singleXmlCell id="4672" xr6:uid="{66A5BBCE-72DA-47D7-B0C2-64212F00411F}" r="CQ990" connectionId="1">
    <xmlCellPr id="1" xr6:uid="{00000000-0010-0000-4324-000001000000}" uniqueName="Other_Financing_Amount5">
      <xmlPr mapId="1" xpath="/FinancialUpdate8609/FinancialUpdate8609_Permanent_Financing_Bldg20/Other_Financing_Amount5" xmlDataType="string"/>
    </xmlCellPr>
  </singleXmlCell>
  <singleXmlCell id="4673" xr6:uid="{2FB169DE-585B-4A5B-B3A0-A120ED1D9E05}" r="CQ991" connectionId="1">
    <xmlCellPr id="1" xr6:uid="{00000000-0010-0000-4524-000001000000}" uniqueName="Total_Permanent_Financing">
      <xmlPr mapId="1" xpath="/FinancialUpdate8609/FinancialUpdate8609_Permanent_Financing_Bldg20/Total_Permanent_Financing" xmlDataType="string"/>
    </xmlCellPr>
  </singleXmlCell>
  <singleXmlCell id="4676" xr6:uid="{7313AC88-0BEF-4439-ABA5-FA46C10F7A83}" r="CQ532" connectionId="1">
    <xmlCellPr id="1" xr6:uid="{00000000-0010-0000-4724-000001000000}" uniqueName="BIN">
      <xmlPr mapId="1" xpath="/FinancialUpdate8609/FinancialUpdate8609_Construction_Financing_Bldg11/BIN" xmlDataType="string"/>
    </xmlCellPr>
  </singleXmlCell>
  <singleXmlCell id="4677" xr6:uid="{5BD7282C-639B-4759-8147-327DAD292ACA}" r="AH219" connectionId="1">
    <xmlCellPr id="1" xr6:uid="{00000000-0010-0000-4924-000001000000}" uniqueName="ApplicationNumber">
      <xmlPr mapId="1" xpath="/FinancialUpdate8609/FinancialUpdate8609_UnitDistribution/FinancialUpdate8609_UnitDistribution_Building18/ApplicationNumber" xmlDataType="string"/>
    </xmlCellPr>
  </singleXmlCell>
  <singleXmlCell id="4678" xr6:uid="{3C668BAD-4A37-4A8F-8A43-0A62A418443D}" r="AJ219" connectionId="1">
    <xmlCellPr id="1" xr6:uid="{00000000-0010-0000-4B24-000001000000}" uniqueName="BIN">
      <xmlPr mapId="1" xpath="/FinancialUpdate8609/FinancialUpdate8609_UnitDistribution/FinancialUpdate8609_UnitDistribution_Building18/BIN" xmlDataType="string"/>
    </xmlCellPr>
  </singleXmlCell>
  <singleXmlCell id="4679" xr6:uid="{F4C8172D-C17F-4BFE-910F-6EEFAF57EA2F}" r="AC219" connectionId="1">
    <xmlCellPr id="1" xr6:uid="{00000000-0010-0000-4D24-000001000000}" uniqueName="Super_Unit">
      <xmlPr mapId="1" xpath="/FinancialUpdate8609/FinancialUpdate8609_UnitDistribution/FinancialUpdate8609_UnitDistribution_Building18/Super_Unit" xmlDataType="string"/>
    </xmlCellPr>
  </singleXmlCell>
  <singleXmlCell id="4680" xr6:uid="{F0AA8629-F3CC-4AEB-97B7-3858A48F697C}" r="D219" connectionId="1">
    <xmlCellPr id="1" xr6:uid="{00000000-0010-0000-4F24-000001000000}" uniqueName="AMI_30_or_Less_BR_0">
      <xmlPr mapId="1" xpath="/FinancialUpdate8609/FinancialUpdate8609_UnitDistribution/FinancialUpdate8609_UnitDistribution_Building18/AMI_30_or_Less_BR_0" xmlDataType="string"/>
    </xmlCellPr>
  </singleXmlCell>
  <singleXmlCell id="4681" xr6:uid="{86DC9EFE-6612-45B6-8697-6E6C677A6777}" r="E219" connectionId="1">
    <xmlCellPr id="1" xr6:uid="{00000000-0010-0000-5124-000001000000}" uniqueName="AMI_30_or_Less_BR_1">
      <xmlPr mapId="1" xpath="/FinancialUpdate8609/FinancialUpdate8609_UnitDistribution/FinancialUpdate8609_UnitDistribution_Building18/AMI_30_or_Less_BR_1" xmlDataType="string"/>
    </xmlCellPr>
  </singleXmlCell>
  <singleXmlCell id="4682" xr6:uid="{68B01F75-B8FE-4178-A886-998F874A49AE}" r="F219" connectionId="1">
    <xmlCellPr id="1" xr6:uid="{00000000-0010-0000-5324-000001000000}" uniqueName="AMI_30_or_Less_BR_2">
      <xmlPr mapId="1" xpath="/FinancialUpdate8609/FinancialUpdate8609_UnitDistribution/FinancialUpdate8609_UnitDistribution_Building18/AMI_30_or_Less_BR_2" xmlDataType="string"/>
    </xmlCellPr>
  </singleXmlCell>
  <singleXmlCell id="4683" xr6:uid="{AB3D91EB-5A54-45D2-AA46-EBCA5B9EBD25}" r="G219" connectionId="1">
    <xmlCellPr id="1" xr6:uid="{00000000-0010-0000-5524-000001000000}" uniqueName="AMI_30_or_Less_BR_3">
      <xmlPr mapId="1" xpath="/FinancialUpdate8609/FinancialUpdate8609_UnitDistribution/FinancialUpdate8609_UnitDistribution_Building18/AMI_30_or_Less_BR_3" xmlDataType="string"/>
    </xmlCellPr>
  </singleXmlCell>
  <singleXmlCell id="4684" xr6:uid="{F95DC182-014B-4430-A1AB-A2DE7EF50FC6}" r="H219" connectionId="1">
    <xmlCellPr id="1" xr6:uid="{00000000-0010-0000-5724-000001000000}" uniqueName="AMI_30_or_Less_BR_4">
      <xmlPr mapId="1" xpath="/FinancialUpdate8609/FinancialUpdate8609_UnitDistribution/FinancialUpdate8609_UnitDistribution_Building18/AMI_30_or_Less_BR_4" xmlDataType="string"/>
    </xmlCellPr>
  </singleXmlCell>
  <singleXmlCell id="4685" xr6:uid="{19FB7B1C-FF7D-43C7-A728-C39078DD7AF9}" r="I219" connectionId="1">
    <xmlCellPr id="1" xr6:uid="{00000000-0010-0000-5924-000001000000}" uniqueName="AMI_31to40_BR_0">
      <xmlPr mapId="1" xpath="/FinancialUpdate8609/FinancialUpdate8609_UnitDistribution/FinancialUpdate8609_UnitDistribution_Building18/AMI_31to40_BR_0" xmlDataType="string"/>
    </xmlCellPr>
  </singleXmlCell>
  <singleXmlCell id="4686" xr6:uid="{E6355570-3FAD-4491-A273-A73232EEDBDD}" r="J219" connectionId="1">
    <xmlCellPr id="1" xr6:uid="{00000000-0010-0000-5B24-000001000000}" uniqueName="AMI_31to40_BR_1">
      <xmlPr mapId="1" xpath="/FinancialUpdate8609/FinancialUpdate8609_UnitDistribution/FinancialUpdate8609_UnitDistribution_Building18/AMI_31to40_BR_1" xmlDataType="string"/>
    </xmlCellPr>
  </singleXmlCell>
  <singleXmlCell id="4687" xr6:uid="{BEAC8390-A2D1-4989-9029-7D4CDD2464ED}" r="K219" connectionId="1">
    <xmlCellPr id="1" xr6:uid="{00000000-0010-0000-5D24-000001000000}" uniqueName="AMI_31to40_BR_2">
      <xmlPr mapId="1" xpath="/FinancialUpdate8609/FinancialUpdate8609_UnitDistribution/FinancialUpdate8609_UnitDistribution_Building18/AMI_31to40_BR_2" xmlDataType="string"/>
    </xmlCellPr>
  </singleXmlCell>
  <singleXmlCell id="4688" xr6:uid="{FB7C8D26-4171-4CD8-B013-66E513AA49C9}" r="L219" connectionId="1">
    <xmlCellPr id="1" xr6:uid="{00000000-0010-0000-5F24-000001000000}" uniqueName="AMI_31to40_BR_3">
      <xmlPr mapId="1" xpath="/FinancialUpdate8609/FinancialUpdate8609_UnitDistribution/FinancialUpdate8609_UnitDistribution_Building18/AMI_31to40_BR_3" xmlDataType="string"/>
    </xmlCellPr>
  </singleXmlCell>
  <singleXmlCell id="4689" xr6:uid="{DB3CDB69-2BD1-4720-911E-EFA791D1F097}" r="M219" connectionId="1">
    <xmlCellPr id="1" xr6:uid="{00000000-0010-0000-6124-000001000000}" uniqueName="AMI_31to40_BR_4">
      <xmlPr mapId="1" xpath="/FinancialUpdate8609/FinancialUpdate8609_UnitDistribution/FinancialUpdate8609_UnitDistribution_Building18/AMI_31to40_BR_4" xmlDataType="string"/>
    </xmlCellPr>
  </singleXmlCell>
  <singleXmlCell id="4690" xr6:uid="{B29825D3-925A-4BD4-86C0-A484F2C8A640}" r="N219" connectionId="1">
    <xmlCellPr id="1" xr6:uid="{00000000-0010-0000-6324-000001000000}" uniqueName="AMI_41to50_BR_0">
      <xmlPr mapId="1" xpath="/FinancialUpdate8609/FinancialUpdate8609_UnitDistribution/FinancialUpdate8609_UnitDistribution_Building18/AMI_41to50_BR_0" xmlDataType="string"/>
    </xmlCellPr>
  </singleXmlCell>
  <singleXmlCell id="4691" xr6:uid="{F9A1DB6E-EDBE-4ADB-AC9E-C4BCC19E707D}" r="O219" connectionId="1">
    <xmlCellPr id="1" xr6:uid="{00000000-0010-0000-6524-000001000000}" uniqueName="AMI_41to50_BR_1">
      <xmlPr mapId="1" xpath="/FinancialUpdate8609/FinancialUpdate8609_UnitDistribution/FinancialUpdate8609_UnitDistribution_Building18/AMI_41to50_BR_1" xmlDataType="string"/>
    </xmlCellPr>
  </singleXmlCell>
  <singleXmlCell id="4692" xr6:uid="{6F21CE62-7929-471F-A394-374B19D4F4C2}" r="P219" connectionId="1">
    <xmlCellPr id="1" xr6:uid="{00000000-0010-0000-6724-000001000000}" uniqueName="AMI_41to50_BR_2">
      <xmlPr mapId="1" xpath="/FinancialUpdate8609/FinancialUpdate8609_UnitDistribution/FinancialUpdate8609_UnitDistribution_Building18/AMI_41to50_BR_2" xmlDataType="string"/>
    </xmlCellPr>
  </singleXmlCell>
  <singleXmlCell id="4693" xr6:uid="{F5A1BB10-9A0C-4BD9-A4E6-AEA8D3EB525E}" r="Q219" connectionId="1">
    <xmlCellPr id="1" xr6:uid="{00000000-0010-0000-6924-000001000000}" uniqueName="AMI_41to50_BR_3">
      <xmlPr mapId="1" xpath="/FinancialUpdate8609/FinancialUpdate8609_UnitDistribution/FinancialUpdate8609_UnitDistribution_Building18/AMI_41to50_BR_3" xmlDataType="string"/>
    </xmlCellPr>
  </singleXmlCell>
  <singleXmlCell id="4694" xr6:uid="{F5523FA9-3BFB-45E4-B104-049D700E038A}" r="R219" connectionId="1">
    <xmlCellPr id="1" xr6:uid="{00000000-0010-0000-6B24-000001000000}" uniqueName="AMI_41to50_BR_4">
      <xmlPr mapId="1" xpath="/FinancialUpdate8609/FinancialUpdate8609_UnitDistribution/FinancialUpdate8609_UnitDistribution_Building18/AMI_41to50_BR_4" xmlDataType="string"/>
    </xmlCellPr>
  </singleXmlCell>
  <singleXmlCell id="4695" xr6:uid="{CAC8EB54-6DBA-4008-87C9-7CC9346A2F0C}" r="S219" connectionId="1">
    <xmlCellPr id="1" xr6:uid="{00000000-0010-0000-6D24-000001000000}" uniqueName="AMI_51to60_BR_0">
      <xmlPr mapId="1" xpath="/FinancialUpdate8609/FinancialUpdate8609_UnitDistribution/FinancialUpdate8609_UnitDistribution_Building18/AMI_51to60_BR_0" xmlDataType="string"/>
    </xmlCellPr>
  </singleXmlCell>
  <singleXmlCell id="4696" xr6:uid="{1AAD6008-602A-4816-A162-06098FFF0A50}" r="T219" connectionId="1">
    <xmlCellPr id="1" xr6:uid="{00000000-0010-0000-6F24-000001000000}" uniqueName="AMI_51to60_BR_1">
      <xmlPr mapId="1" xpath="/FinancialUpdate8609/FinancialUpdate8609_UnitDistribution/FinancialUpdate8609_UnitDistribution_Building18/AMI_51to60_BR_1" xmlDataType="string"/>
    </xmlCellPr>
  </singleXmlCell>
  <singleXmlCell id="4697" xr6:uid="{114FF889-3073-4A63-871F-B0FAA29B3F46}" r="U219" connectionId="1">
    <xmlCellPr id="1" xr6:uid="{00000000-0010-0000-7124-000001000000}" uniqueName="AMI_51to60_BR_2">
      <xmlPr mapId="1" xpath="/FinancialUpdate8609/FinancialUpdate8609_UnitDistribution/FinancialUpdate8609_UnitDistribution_Building18/AMI_51to60_BR_2" xmlDataType="string"/>
    </xmlCellPr>
  </singleXmlCell>
  <singleXmlCell id="4698" xr6:uid="{77E15BBD-E852-47C1-B1A5-E50F60637868}" r="V219" connectionId="1">
    <xmlCellPr id="1" xr6:uid="{00000000-0010-0000-7324-000001000000}" uniqueName="AMI_51to60_BR_3">
      <xmlPr mapId="1" xpath="/FinancialUpdate8609/FinancialUpdate8609_UnitDistribution/FinancialUpdate8609_UnitDistribution_Building18/AMI_51to60_BR_3" xmlDataType="string"/>
    </xmlCellPr>
  </singleXmlCell>
  <singleXmlCell id="4699" xr6:uid="{1D4E169D-1560-4BE8-9628-33D2939EB57F}" r="W219" connectionId="1">
    <xmlCellPr id="1" xr6:uid="{00000000-0010-0000-7524-000001000000}" uniqueName="AMI_51to60_BR_4">
      <xmlPr mapId="1" xpath="/FinancialUpdate8609/FinancialUpdate8609_UnitDistribution/FinancialUpdate8609_UnitDistribution_Building18/AMI_51to60_BR_4" xmlDataType="string"/>
    </xmlCellPr>
  </singleXmlCell>
  <singleXmlCell id="4700" xr6:uid="{69667B6A-990B-435E-BCC5-06A8FDF2ED58}" r="X219" connectionId="1">
    <xmlCellPr id="1" xr6:uid="{00000000-0010-0000-7724-000001000000}" uniqueName="Greater_Than_60_AMI_BR_0">
      <xmlPr mapId="1" xpath="/FinancialUpdate8609/FinancialUpdate8609_UnitDistribution/FinancialUpdate8609_UnitDistribution_Building18/Greater_Than_60_AMI_BR_0" xmlDataType="string"/>
    </xmlCellPr>
  </singleXmlCell>
  <singleXmlCell id="4701" xr6:uid="{2F686378-8884-49AA-869C-DCBD72245D56}" r="Y219" connectionId="1">
    <xmlCellPr id="1" xr6:uid="{00000000-0010-0000-7924-000001000000}" uniqueName="Greater_Than_60_AMI_BR_1">
      <xmlPr mapId="1" xpath="/FinancialUpdate8609/FinancialUpdate8609_UnitDistribution/FinancialUpdate8609_UnitDistribution_Building18/Greater_Than_60_AMI_BR_1" xmlDataType="string"/>
    </xmlCellPr>
  </singleXmlCell>
  <singleXmlCell id="4702" xr6:uid="{24A3ADAC-DDDC-4192-BCD6-D86DCB5ADA1B}" r="Z219" connectionId="1">
    <xmlCellPr id="1" xr6:uid="{00000000-0010-0000-7B24-000001000000}" uniqueName="Greater_Than_60_AMI_BR_2">
      <xmlPr mapId="1" xpath="/FinancialUpdate8609/FinancialUpdate8609_UnitDistribution/FinancialUpdate8609_UnitDistribution_Building18/Greater_Than_60_AMI_BR_2" xmlDataType="string"/>
    </xmlCellPr>
  </singleXmlCell>
  <singleXmlCell id="4703" xr6:uid="{F561CF1A-B1CB-4C5B-AAE4-1C886D12D6D4}" r="AA219" connectionId="1">
    <xmlCellPr id="1" xr6:uid="{00000000-0010-0000-7D24-000001000000}" uniqueName="Greater_Than_60_AMI_BR_3">
      <xmlPr mapId="1" xpath="/FinancialUpdate8609/FinancialUpdate8609_UnitDistribution/FinancialUpdate8609_UnitDistribution_Building18/Greater_Than_60_AMI_BR_3" xmlDataType="string"/>
    </xmlCellPr>
  </singleXmlCell>
  <singleXmlCell id="4704" xr6:uid="{8E05211F-33C5-477B-8C91-F53E6D8A7F47}" r="AB219" connectionId="1">
    <xmlCellPr id="1" xr6:uid="{00000000-0010-0000-7F24-000001000000}" uniqueName="Greater_Than_60_AMI_BR_4">
      <xmlPr mapId="1" xpath="/FinancialUpdate8609/FinancialUpdate8609_UnitDistribution/FinancialUpdate8609_UnitDistribution_Building18/Greater_Than_60_AMI_BR_4" xmlDataType="string"/>
    </xmlCellPr>
  </singleXmlCell>
  <singleXmlCell id="4705" xr6:uid="{6A829EF4-BEE1-43A7-981B-3BACAE877301}" r="AH220" connectionId="1">
    <xmlCellPr id="1" xr6:uid="{00000000-0010-0000-8124-000001000000}" uniqueName="ApplicationNumber">
      <xmlPr mapId="1" xpath="/FinancialUpdate8609/FinancialUpdate8609_UnitDistribution/FinancialUpdate8609_UnitDistribution_Building19/ApplicationNumber" xmlDataType="string"/>
    </xmlCellPr>
  </singleXmlCell>
  <singleXmlCell id="4706" xr6:uid="{133F4C00-E0DE-499D-9F61-8FE07B2CC778}" r="AJ220" connectionId="1">
    <xmlCellPr id="1" xr6:uid="{00000000-0010-0000-8324-000001000000}" uniqueName="BIN">
      <xmlPr mapId="1" xpath="/FinancialUpdate8609/FinancialUpdate8609_UnitDistribution/FinancialUpdate8609_UnitDistribution_Building19/BIN" xmlDataType="string"/>
    </xmlCellPr>
  </singleXmlCell>
  <singleXmlCell id="4707" xr6:uid="{3F9C1BCA-5257-490A-A57B-E0189F18AB2D}" r="AC220" connectionId="1">
    <xmlCellPr id="1" xr6:uid="{00000000-0010-0000-8524-000001000000}" uniqueName="Super_Unit">
      <xmlPr mapId="1" xpath="/FinancialUpdate8609/FinancialUpdate8609_UnitDistribution/FinancialUpdate8609_UnitDistribution_Building19/Super_Unit" xmlDataType="string"/>
    </xmlCellPr>
  </singleXmlCell>
  <singleXmlCell id="4708" xr6:uid="{31A072FB-A3CB-4AA2-AFB6-ADCB54B5D76A}" r="D220" connectionId="1">
    <xmlCellPr id="1" xr6:uid="{00000000-0010-0000-8724-000001000000}" uniqueName="AMI_30_or_Less_BR_0">
      <xmlPr mapId="1" xpath="/FinancialUpdate8609/FinancialUpdate8609_UnitDistribution/FinancialUpdate8609_UnitDistribution_Building19/AMI_30_or_Less_BR_0" xmlDataType="string"/>
    </xmlCellPr>
  </singleXmlCell>
  <singleXmlCell id="4709" xr6:uid="{70AC20CE-FF9A-4DAA-8DC3-2BDC4931834F}" r="E220" connectionId="1">
    <xmlCellPr id="1" xr6:uid="{00000000-0010-0000-8924-000001000000}" uniqueName="AMI_30_or_Less_BR_1">
      <xmlPr mapId="1" xpath="/FinancialUpdate8609/FinancialUpdate8609_UnitDistribution/FinancialUpdate8609_UnitDistribution_Building19/AMI_30_or_Less_BR_1" xmlDataType="string"/>
    </xmlCellPr>
  </singleXmlCell>
  <singleXmlCell id="4710" xr6:uid="{7AA9D25A-541F-4DD1-959A-DEEA0A79D63A}" r="F220" connectionId="1">
    <xmlCellPr id="1" xr6:uid="{00000000-0010-0000-8B24-000001000000}" uniqueName="AMI_30_or_Less_BR_2">
      <xmlPr mapId="1" xpath="/FinancialUpdate8609/FinancialUpdate8609_UnitDistribution/FinancialUpdate8609_UnitDistribution_Building19/AMI_30_or_Less_BR_2" xmlDataType="string"/>
    </xmlCellPr>
  </singleXmlCell>
  <singleXmlCell id="4711" xr6:uid="{9F58DCD4-17D4-48B8-9F4F-5E57053322DD}" r="G220" connectionId="1">
    <xmlCellPr id="1" xr6:uid="{00000000-0010-0000-8D24-000001000000}" uniqueName="AMI_30_or_Less_BR_3">
      <xmlPr mapId="1" xpath="/FinancialUpdate8609/FinancialUpdate8609_UnitDistribution/FinancialUpdate8609_UnitDistribution_Building19/AMI_30_or_Less_BR_3" xmlDataType="string"/>
    </xmlCellPr>
  </singleXmlCell>
  <singleXmlCell id="4712" xr6:uid="{67DABB9E-992D-46D5-8BE5-76EFC673107F}" r="H220" connectionId="1">
    <xmlCellPr id="1" xr6:uid="{00000000-0010-0000-8F24-000001000000}" uniqueName="AMI_30_or_Less_BR_4">
      <xmlPr mapId="1" xpath="/FinancialUpdate8609/FinancialUpdate8609_UnitDistribution/FinancialUpdate8609_UnitDistribution_Building19/AMI_30_or_Less_BR_4" xmlDataType="string"/>
    </xmlCellPr>
  </singleXmlCell>
  <singleXmlCell id="4713" xr6:uid="{C606961F-3966-43D7-9CE0-BB932AF4C96E}" r="I220" connectionId="1">
    <xmlCellPr id="1" xr6:uid="{00000000-0010-0000-9124-000001000000}" uniqueName="AMI_31to40_BR_0">
      <xmlPr mapId="1" xpath="/FinancialUpdate8609/FinancialUpdate8609_UnitDistribution/FinancialUpdate8609_UnitDistribution_Building19/AMI_31to40_BR_0" xmlDataType="string"/>
    </xmlCellPr>
  </singleXmlCell>
  <singleXmlCell id="4714" xr6:uid="{2D74CC45-4209-4E8B-A34D-047D1C4DB028}" r="J220" connectionId="1">
    <xmlCellPr id="1" xr6:uid="{00000000-0010-0000-9324-000001000000}" uniqueName="AMI_31to40_BR_1">
      <xmlPr mapId="1" xpath="/FinancialUpdate8609/FinancialUpdate8609_UnitDistribution/FinancialUpdate8609_UnitDistribution_Building19/AMI_31to40_BR_1" xmlDataType="string"/>
    </xmlCellPr>
  </singleXmlCell>
  <singleXmlCell id="4715" xr6:uid="{8D5AC343-8FA2-4EF6-BE96-956A099987E4}" r="K220" connectionId="1">
    <xmlCellPr id="1" xr6:uid="{00000000-0010-0000-9524-000001000000}" uniqueName="AMI_31to40_BR_2">
      <xmlPr mapId="1" xpath="/FinancialUpdate8609/FinancialUpdate8609_UnitDistribution/FinancialUpdate8609_UnitDistribution_Building19/AMI_31to40_BR_2" xmlDataType="string"/>
    </xmlCellPr>
  </singleXmlCell>
  <singleXmlCell id="4716" xr6:uid="{402C667D-BEC8-4BF9-99FC-41E5C06DF931}" r="L220" connectionId="1">
    <xmlCellPr id="1" xr6:uid="{00000000-0010-0000-9724-000001000000}" uniqueName="AMI_31to40_BR_3">
      <xmlPr mapId="1" xpath="/FinancialUpdate8609/FinancialUpdate8609_UnitDistribution/FinancialUpdate8609_UnitDistribution_Building19/AMI_31to40_BR_3" xmlDataType="string"/>
    </xmlCellPr>
  </singleXmlCell>
  <singleXmlCell id="4717" xr6:uid="{B549C76A-88A1-4949-BF8C-4D3E10274CD4}" r="M220" connectionId="1">
    <xmlCellPr id="1" xr6:uid="{00000000-0010-0000-9924-000001000000}" uniqueName="AMI_31to40_BR_4">
      <xmlPr mapId="1" xpath="/FinancialUpdate8609/FinancialUpdate8609_UnitDistribution/FinancialUpdate8609_UnitDistribution_Building19/AMI_31to40_BR_4" xmlDataType="string"/>
    </xmlCellPr>
  </singleXmlCell>
  <singleXmlCell id="4718" xr6:uid="{4F25A0C1-E614-4465-9C67-200DB186136D}" r="N220" connectionId="1">
    <xmlCellPr id="1" xr6:uid="{00000000-0010-0000-9B24-000001000000}" uniqueName="AMI_41to50_BR_0">
      <xmlPr mapId="1" xpath="/FinancialUpdate8609/FinancialUpdate8609_UnitDistribution/FinancialUpdate8609_UnitDistribution_Building19/AMI_41to50_BR_0" xmlDataType="string"/>
    </xmlCellPr>
  </singleXmlCell>
  <singleXmlCell id="4719" xr6:uid="{ACF179F6-54BE-48A1-9CB7-6F4633779B84}" r="O220" connectionId="1">
    <xmlCellPr id="1" xr6:uid="{00000000-0010-0000-9D24-000001000000}" uniqueName="AMI_41to50_BR_1">
      <xmlPr mapId="1" xpath="/FinancialUpdate8609/FinancialUpdate8609_UnitDistribution/FinancialUpdate8609_UnitDistribution_Building19/AMI_41to50_BR_1" xmlDataType="string"/>
    </xmlCellPr>
  </singleXmlCell>
  <singleXmlCell id="4720" xr6:uid="{C66EFBDB-F656-4340-B3A7-CEBBA01E07A1}" r="P220" connectionId="1">
    <xmlCellPr id="1" xr6:uid="{00000000-0010-0000-9F24-000001000000}" uniqueName="AMI_41to50_BR_2">
      <xmlPr mapId="1" xpath="/FinancialUpdate8609/FinancialUpdate8609_UnitDistribution/FinancialUpdate8609_UnitDistribution_Building19/AMI_41to50_BR_2" xmlDataType="string"/>
    </xmlCellPr>
  </singleXmlCell>
  <singleXmlCell id="4721" xr6:uid="{69ECB859-9A0C-48E2-8108-98F500A6FDDE}" r="Q220" connectionId="1">
    <xmlCellPr id="1" xr6:uid="{00000000-0010-0000-A124-000001000000}" uniqueName="AMI_41to50_BR_3">
      <xmlPr mapId="1" xpath="/FinancialUpdate8609/FinancialUpdate8609_UnitDistribution/FinancialUpdate8609_UnitDistribution_Building19/AMI_41to50_BR_3" xmlDataType="string"/>
    </xmlCellPr>
  </singleXmlCell>
  <singleXmlCell id="4722" xr6:uid="{576DC8A6-3E9B-437A-9815-5FA27D280E42}" r="R220" connectionId="1">
    <xmlCellPr id="1" xr6:uid="{00000000-0010-0000-A324-000001000000}" uniqueName="AMI_41to50_BR_4">
      <xmlPr mapId="1" xpath="/FinancialUpdate8609/FinancialUpdate8609_UnitDistribution/FinancialUpdate8609_UnitDistribution_Building19/AMI_41to50_BR_4" xmlDataType="string"/>
    </xmlCellPr>
  </singleXmlCell>
  <singleXmlCell id="4723" xr6:uid="{8F3581EE-4181-4147-B18D-885857ABAFAD}" r="S220" connectionId="1">
    <xmlCellPr id="1" xr6:uid="{00000000-0010-0000-A524-000001000000}" uniqueName="AMI_51to60_BR_0">
      <xmlPr mapId="1" xpath="/FinancialUpdate8609/FinancialUpdate8609_UnitDistribution/FinancialUpdate8609_UnitDistribution_Building19/AMI_51to60_BR_0" xmlDataType="string"/>
    </xmlCellPr>
  </singleXmlCell>
  <singleXmlCell id="4724" xr6:uid="{ED68C0CD-8FC7-4C25-95DE-028972205F17}" r="T220" connectionId="1">
    <xmlCellPr id="1" xr6:uid="{00000000-0010-0000-A724-000001000000}" uniqueName="AMI_51to60_BR_1">
      <xmlPr mapId="1" xpath="/FinancialUpdate8609/FinancialUpdate8609_UnitDistribution/FinancialUpdate8609_UnitDistribution_Building19/AMI_51to60_BR_1" xmlDataType="string"/>
    </xmlCellPr>
  </singleXmlCell>
  <singleXmlCell id="4725" xr6:uid="{EA444624-FBFB-4330-A5CB-8C5FAC46D61E}" r="U220" connectionId="1">
    <xmlCellPr id="1" xr6:uid="{00000000-0010-0000-A924-000001000000}" uniqueName="AMI_51to60_BR_2">
      <xmlPr mapId="1" xpath="/FinancialUpdate8609/FinancialUpdate8609_UnitDistribution/FinancialUpdate8609_UnitDistribution_Building19/AMI_51to60_BR_2" xmlDataType="string"/>
    </xmlCellPr>
  </singleXmlCell>
  <singleXmlCell id="4726" xr6:uid="{AD495C6A-AFEA-4404-8BEC-60F20162FB9D}" r="V220" connectionId="1">
    <xmlCellPr id="1" xr6:uid="{00000000-0010-0000-AB24-000001000000}" uniqueName="AMI_51to60_BR_3">
      <xmlPr mapId="1" xpath="/FinancialUpdate8609/FinancialUpdate8609_UnitDistribution/FinancialUpdate8609_UnitDistribution_Building19/AMI_51to60_BR_3" xmlDataType="string"/>
    </xmlCellPr>
  </singleXmlCell>
  <singleXmlCell id="4727" xr6:uid="{8627DD28-A3CD-40AF-8A89-9F374FA8A7D3}" r="W220" connectionId="1">
    <xmlCellPr id="1" xr6:uid="{00000000-0010-0000-AD24-000001000000}" uniqueName="AMI_51to60_BR_4">
      <xmlPr mapId="1" xpath="/FinancialUpdate8609/FinancialUpdate8609_UnitDistribution/FinancialUpdate8609_UnitDistribution_Building19/AMI_51to60_BR_4" xmlDataType="string"/>
    </xmlCellPr>
  </singleXmlCell>
  <singleXmlCell id="4728" xr6:uid="{5EE339F7-244B-41B2-9D96-0476BE8219D9}" r="X220" connectionId="1">
    <xmlCellPr id="1" xr6:uid="{00000000-0010-0000-AF24-000001000000}" uniqueName="Greater_Than_60_AMI_BR_0">
      <xmlPr mapId="1" xpath="/FinancialUpdate8609/FinancialUpdate8609_UnitDistribution/FinancialUpdate8609_UnitDistribution_Building19/Greater_Than_60_AMI_BR_0" xmlDataType="string"/>
    </xmlCellPr>
  </singleXmlCell>
  <singleXmlCell id="4729" xr6:uid="{9E7B80E3-2F95-4230-861A-77CE9F3EF35B}" r="Y220" connectionId="1">
    <xmlCellPr id="1" xr6:uid="{00000000-0010-0000-B124-000001000000}" uniqueName="Greater_Than_60_AMI_BR_1">
      <xmlPr mapId="1" xpath="/FinancialUpdate8609/FinancialUpdate8609_UnitDistribution/FinancialUpdate8609_UnitDistribution_Building19/Greater_Than_60_AMI_BR_1" xmlDataType="string"/>
    </xmlCellPr>
  </singleXmlCell>
  <singleXmlCell id="4730" xr6:uid="{49465A1B-CAA5-4228-98BF-221B5E2F15FA}" r="Z220" connectionId="1">
    <xmlCellPr id="1" xr6:uid="{00000000-0010-0000-B324-000001000000}" uniqueName="Greater_Than_60_AMI_BR_2">
      <xmlPr mapId="1" xpath="/FinancialUpdate8609/FinancialUpdate8609_UnitDistribution/FinancialUpdate8609_UnitDistribution_Building19/Greater_Than_60_AMI_BR_2" xmlDataType="string"/>
    </xmlCellPr>
  </singleXmlCell>
  <singleXmlCell id="4731" xr6:uid="{47DB00E9-1D3A-4672-B8B2-806FF1B352FC}" r="AA220" connectionId="1">
    <xmlCellPr id="1" xr6:uid="{00000000-0010-0000-B524-000001000000}" uniqueName="Greater_Than_60_AMI_BR_3">
      <xmlPr mapId="1" xpath="/FinancialUpdate8609/FinancialUpdate8609_UnitDistribution/FinancialUpdate8609_UnitDistribution_Building19/Greater_Than_60_AMI_BR_3" xmlDataType="string"/>
    </xmlCellPr>
  </singleXmlCell>
  <singleXmlCell id="4732" xr6:uid="{F718D189-EE6F-4177-9D04-5154B62B23B7}" r="AB220" connectionId="1">
    <xmlCellPr id="1" xr6:uid="{00000000-0010-0000-B724-000001000000}" uniqueName="Greater_Than_60_AMI_BR_4">
      <xmlPr mapId="1" xpath="/FinancialUpdate8609/FinancialUpdate8609_UnitDistribution/FinancialUpdate8609_UnitDistribution_Building19/Greater_Than_60_AMI_BR_4" xmlDataType="string"/>
    </xmlCellPr>
  </singleXmlCell>
  <singleXmlCell id="4733" xr6:uid="{607A1B88-32C6-4B69-AD17-9F6109123FEA}" r="AH221" connectionId="1">
    <xmlCellPr id="1" xr6:uid="{00000000-0010-0000-B924-000001000000}" uniqueName="ApplicationNumber">
      <xmlPr mapId="1" xpath="/FinancialUpdate8609/FinancialUpdate8609_UnitDistribution/FinancialUpdate8609_UnitDistribution_Building20/ApplicationNumber" xmlDataType="string"/>
    </xmlCellPr>
  </singleXmlCell>
  <singleXmlCell id="4734" xr6:uid="{702D9E64-AF81-4C14-BCF2-78F057D0A1F6}" r="AJ221" connectionId="1">
    <xmlCellPr id="1" xr6:uid="{00000000-0010-0000-BB24-000001000000}" uniqueName="BIN">
      <xmlPr mapId="1" xpath="/FinancialUpdate8609/FinancialUpdate8609_UnitDistribution/FinancialUpdate8609_UnitDistribution_Building20/BIN" xmlDataType="string"/>
    </xmlCellPr>
  </singleXmlCell>
  <singleXmlCell id="4735" xr6:uid="{B1CF5E60-0D10-4DC1-87B0-4075FCE7AEF6}" r="AC221" connectionId="1">
    <xmlCellPr id="1" xr6:uid="{00000000-0010-0000-BD24-000001000000}" uniqueName="Super_Unit">
      <xmlPr mapId="1" xpath="/FinancialUpdate8609/FinancialUpdate8609_UnitDistribution/FinancialUpdate8609_UnitDistribution_Building20/Super_Unit" xmlDataType="string"/>
    </xmlCellPr>
  </singleXmlCell>
  <singleXmlCell id="4736" xr6:uid="{A8AFA6F4-B962-40EB-A0C2-814732AFCA28}" r="D221" connectionId="1">
    <xmlCellPr id="1" xr6:uid="{00000000-0010-0000-BF24-000001000000}" uniqueName="AMI_30_or_Less_BR_0">
      <xmlPr mapId="1" xpath="/FinancialUpdate8609/FinancialUpdate8609_UnitDistribution/FinancialUpdate8609_UnitDistribution_Building20/AMI_30_or_Less_BR_0" xmlDataType="string"/>
    </xmlCellPr>
  </singleXmlCell>
  <singleXmlCell id="4737" xr6:uid="{DB2C9951-CC8F-4471-8846-5221A56FFCC8}" r="E221" connectionId="1">
    <xmlCellPr id="1" xr6:uid="{00000000-0010-0000-C124-000001000000}" uniqueName="AMI_30_or_Less_BR_1">
      <xmlPr mapId="1" xpath="/FinancialUpdate8609/FinancialUpdate8609_UnitDistribution/FinancialUpdate8609_UnitDistribution_Building20/AMI_30_or_Less_BR_1" xmlDataType="string"/>
    </xmlCellPr>
  </singleXmlCell>
  <singleXmlCell id="4738" xr6:uid="{8293FC82-C949-40EC-864A-F82B7B710FF6}" r="F221" connectionId="1">
    <xmlCellPr id="1" xr6:uid="{00000000-0010-0000-C324-000001000000}" uniqueName="AMI_30_or_Less_BR_2">
      <xmlPr mapId="1" xpath="/FinancialUpdate8609/FinancialUpdate8609_UnitDistribution/FinancialUpdate8609_UnitDistribution_Building20/AMI_30_or_Less_BR_2" xmlDataType="string"/>
    </xmlCellPr>
  </singleXmlCell>
  <singleXmlCell id="4739" xr6:uid="{DD8B5A6B-1425-4174-858A-9DDD5C6F9990}" r="G221" connectionId="1">
    <xmlCellPr id="1" xr6:uid="{00000000-0010-0000-C524-000001000000}" uniqueName="AMI_30_or_Less_BR_3">
      <xmlPr mapId="1" xpath="/FinancialUpdate8609/FinancialUpdate8609_UnitDistribution/FinancialUpdate8609_UnitDistribution_Building20/AMI_30_or_Less_BR_3" xmlDataType="string"/>
    </xmlCellPr>
  </singleXmlCell>
  <singleXmlCell id="4740" xr6:uid="{4E5AD773-7856-4C68-99B9-231EDD42A547}" r="H221" connectionId="1">
    <xmlCellPr id="1" xr6:uid="{00000000-0010-0000-C724-000001000000}" uniqueName="AMI_30_or_Less_BR_4">
      <xmlPr mapId="1" xpath="/FinancialUpdate8609/FinancialUpdate8609_UnitDistribution/FinancialUpdate8609_UnitDistribution_Building20/AMI_30_or_Less_BR_4" xmlDataType="string"/>
    </xmlCellPr>
  </singleXmlCell>
  <singleXmlCell id="4741" xr6:uid="{635B9510-B728-423C-96A3-620B8D5DF35F}" r="I221" connectionId="1">
    <xmlCellPr id="1" xr6:uid="{00000000-0010-0000-C924-000001000000}" uniqueName="AMI_31to40_BR_0">
      <xmlPr mapId="1" xpath="/FinancialUpdate8609/FinancialUpdate8609_UnitDistribution/FinancialUpdate8609_UnitDistribution_Building20/AMI_31to40_BR_0" xmlDataType="string"/>
    </xmlCellPr>
  </singleXmlCell>
  <singleXmlCell id="4742" xr6:uid="{B2F82DE1-141E-48D9-ABE2-E24014794094}" r="J221" connectionId="1">
    <xmlCellPr id="1" xr6:uid="{00000000-0010-0000-CB24-000001000000}" uniqueName="AMI_31to40_BR_1">
      <xmlPr mapId="1" xpath="/FinancialUpdate8609/FinancialUpdate8609_UnitDistribution/FinancialUpdate8609_UnitDistribution_Building20/AMI_31to40_BR_1" xmlDataType="string"/>
    </xmlCellPr>
  </singleXmlCell>
  <singleXmlCell id="4743" xr6:uid="{42B4A769-539C-42A6-AC31-9690D37EC25E}" r="K221" connectionId="1">
    <xmlCellPr id="1" xr6:uid="{00000000-0010-0000-CD24-000001000000}" uniqueName="AMI_31to40_BR_2">
      <xmlPr mapId="1" xpath="/FinancialUpdate8609/FinancialUpdate8609_UnitDistribution/FinancialUpdate8609_UnitDistribution_Building20/AMI_31to40_BR_2" xmlDataType="string"/>
    </xmlCellPr>
  </singleXmlCell>
  <singleXmlCell id="4744" xr6:uid="{F2820428-38AA-42FF-B736-CA5CD50F5B98}" r="L221" connectionId="1">
    <xmlCellPr id="1" xr6:uid="{00000000-0010-0000-CF24-000001000000}" uniqueName="AMI_31to40_BR_3">
      <xmlPr mapId="1" xpath="/FinancialUpdate8609/FinancialUpdate8609_UnitDistribution/FinancialUpdate8609_UnitDistribution_Building20/AMI_31to40_BR_3" xmlDataType="string"/>
    </xmlCellPr>
  </singleXmlCell>
  <singleXmlCell id="4745" xr6:uid="{C564DD0A-A9E3-4E2C-877B-290D1F9C375B}" r="M221" connectionId="1">
    <xmlCellPr id="1" xr6:uid="{00000000-0010-0000-D124-000001000000}" uniqueName="AMI_31to40_BR_4">
      <xmlPr mapId="1" xpath="/FinancialUpdate8609/FinancialUpdate8609_UnitDistribution/FinancialUpdate8609_UnitDistribution_Building20/AMI_31to40_BR_4" xmlDataType="string"/>
    </xmlCellPr>
  </singleXmlCell>
  <singleXmlCell id="4746" xr6:uid="{221287B6-A1C4-4701-9609-4049313DDBB4}" r="N221" connectionId="1">
    <xmlCellPr id="1" xr6:uid="{00000000-0010-0000-D324-000001000000}" uniqueName="AMI_41to50_BR_0">
      <xmlPr mapId="1" xpath="/FinancialUpdate8609/FinancialUpdate8609_UnitDistribution/FinancialUpdate8609_UnitDistribution_Building20/AMI_41to50_BR_0" xmlDataType="string"/>
    </xmlCellPr>
  </singleXmlCell>
  <singleXmlCell id="4747" xr6:uid="{9FD0D651-FA50-4813-BB71-F7AEF18A98B8}" r="O221" connectionId="1">
    <xmlCellPr id="1" xr6:uid="{00000000-0010-0000-D524-000001000000}" uniqueName="AMI_41to50_BR_1">
      <xmlPr mapId="1" xpath="/FinancialUpdate8609/FinancialUpdate8609_UnitDistribution/FinancialUpdate8609_UnitDistribution_Building20/AMI_41to50_BR_1" xmlDataType="string"/>
    </xmlCellPr>
  </singleXmlCell>
  <singleXmlCell id="4748" xr6:uid="{F7AF3346-661C-43CE-98E5-F723CBAECC5E}" r="P221" connectionId="1">
    <xmlCellPr id="1" xr6:uid="{00000000-0010-0000-D724-000001000000}" uniqueName="AMI_41to50_BR_2">
      <xmlPr mapId="1" xpath="/FinancialUpdate8609/FinancialUpdate8609_UnitDistribution/FinancialUpdate8609_UnitDistribution_Building20/AMI_41to50_BR_2" xmlDataType="string"/>
    </xmlCellPr>
  </singleXmlCell>
  <singleXmlCell id="4749" xr6:uid="{BF406CA8-25D0-415D-9034-336AB1DEAF75}" r="Q221" connectionId="1">
    <xmlCellPr id="1" xr6:uid="{00000000-0010-0000-D924-000001000000}" uniqueName="AMI_41to50_BR_3">
      <xmlPr mapId="1" xpath="/FinancialUpdate8609/FinancialUpdate8609_UnitDistribution/FinancialUpdate8609_UnitDistribution_Building20/AMI_41to50_BR_3" xmlDataType="string"/>
    </xmlCellPr>
  </singleXmlCell>
  <singleXmlCell id="4750" xr6:uid="{DA72FFF6-17B5-4473-9C62-FCCED211F621}" r="R221" connectionId="1">
    <xmlCellPr id="1" xr6:uid="{00000000-0010-0000-DB24-000001000000}" uniqueName="AMI_41to50_BR_4">
      <xmlPr mapId="1" xpath="/FinancialUpdate8609/FinancialUpdate8609_UnitDistribution/FinancialUpdate8609_UnitDistribution_Building20/AMI_41to50_BR_4" xmlDataType="string"/>
    </xmlCellPr>
  </singleXmlCell>
  <singleXmlCell id="4751" xr6:uid="{355CD4EA-EB20-400A-925F-1A9A130AE0E8}" r="S221" connectionId="1">
    <xmlCellPr id="1" xr6:uid="{00000000-0010-0000-DD24-000001000000}" uniqueName="AMI_51to60_BR_0">
      <xmlPr mapId="1" xpath="/FinancialUpdate8609/FinancialUpdate8609_UnitDistribution/FinancialUpdate8609_UnitDistribution_Building20/AMI_51to60_BR_0" xmlDataType="string"/>
    </xmlCellPr>
  </singleXmlCell>
  <singleXmlCell id="4752" xr6:uid="{4F7EC8DB-5D01-47BC-A1DA-F775D714A086}" r="T221" connectionId="1">
    <xmlCellPr id="1" xr6:uid="{00000000-0010-0000-DF24-000001000000}" uniqueName="AMI_51to60_BR_1">
      <xmlPr mapId="1" xpath="/FinancialUpdate8609/FinancialUpdate8609_UnitDistribution/FinancialUpdate8609_UnitDistribution_Building20/AMI_51to60_BR_1" xmlDataType="string"/>
    </xmlCellPr>
  </singleXmlCell>
  <singleXmlCell id="4753" xr6:uid="{D692F2EB-D3DD-47D8-9B9C-C37A4212FA31}" r="U221" connectionId="1">
    <xmlCellPr id="1" xr6:uid="{00000000-0010-0000-E124-000001000000}" uniqueName="AMI_51to60_BR_2">
      <xmlPr mapId="1" xpath="/FinancialUpdate8609/FinancialUpdate8609_UnitDistribution/FinancialUpdate8609_UnitDistribution_Building20/AMI_51to60_BR_2" xmlDataType="string"/>
    </xmlCellPr>
  </singleXmlCell>
  <singleXmlCell id="4754" xr6:uid="{3F1BA1E0-D61F-4A9B-8573-D1ACE5E7C37F}" r="V221" connectionId="1">
    <xmlCellPr id="1" xr6:uid="{00000000-0010-0000-E324-000001000000}" uniqueName="AMI_51to60_BR_3">
      <xmlPr mapId="1" xpath="/FinancialUpdate8609/FinancialUpdate8609_UnitDistribution/FinancialUpdate8609_UnitDistribution_Building20/AMI_51to60_BR_3" xmlDataType="string"/>
    </xmlCellPr>
  </singleXmlCell>
  <singleXmlCell id="4755" xr6:uid="{0A61701A-AF3D-4B19-A6F1-8DECC01ECA38}" r="W221" connectionId="1">
    <xmlCellPr id="1" xr6:uid="{00000000-0010-0000-E524-000001000000}" uniqueName="AMI_51to60_BR_4">
      <xmlPr mapId="1" xpath="/FinancialUpdate8609/FinancialUpdate8609_UnitDistribution/FinancialUpdate8609_UnitDistribution_Building20/AMI_51to60_BR_4" xmlDataType="string"/>
    </xmlCellPr>
  </singleXmlCell>
  <singleXmlCell id="4756" xr6:uid="{843AA0B6-AA1E-4784-906E-0FF2AB6376DF}" r="X221" connectionId="1">
    <xmlCellPr id="1" xr6:uid="{00000000-0010-0000-E724-000001000000}" uniqueName="Greater_Than_60_AMI_BR_0">
      <xmlPr mapId="1" xpath="/FinancialUpdate8609/FinancialUpdate8609_UnitDistribution/FinancialUpdate8609_UnitDistribution_Building20/Greater_Than_60_AMI_BR_0" xmlDataType="string"/>
    </xmlCellPr>
  </singleXmlCell>
  <singleXmlCell id="4757" xr6:uid="{BB7C04D8-427D-408F-A7E8-A1ADABA7ED03}" r="Y221" connectionId="1">
    <xmlCellPr id="1" xr6:uid="{00000000-0010-0000-E924-000001000000}" uniqueName="Greater_Than_60_AMI_BR_1">
      <xmlPr mapId="1" xpath="/FinancialUpdate8609/FinancialUpdate8609_UnitDistribution/FinancialUpdate8609_UnitDistribution_Building20/Greater_Than_60_AMI_BR_1" xmlDataType="string"/>
    </xmlCellPr>
  </singleXmlCell>
  <singleXmlCell id="4758" xr6:uid="{2A51B783-324B-4866-A9EB-B21924A01122}" r="Z221" connectionId="1">
    <xmlCellPr id="1" xr6:uid="{00000000-0010-0000-EB24-000001000000}" uniqueName="Greater_Than_60_AMI_BR_2">
      <xmlPr mapId="1" xpath="/FinancialUpdate8609/FinancialUpdate8609_UnitDistribution/FinancialUpdate8609_UnitDistribution_Building20/Greater_Than_60_AMI_BR_2" xmlDataType="string"/>
    </xmlCellPr>
  </singleXmlCell>
  <singleXmlCell id="4759" xr6:uid="{40C9B70A-B086-499B-A8CD-EAE0CE2BE466}" r="AA221" connectionId="1">
    <xmlCellPr id="1" xr6:uid="{00000000-0010-0000-ED24-000001000000}" uniqueName="Greater_Than_60_AMI_BR_3">
      <xmlPr mapId="1" xpath="/FinancialUpdate8609/FinancialUpdate8609_UnitDistribution/FinancialUpdate8609_UnitDistribution_Building20/Greater_Than_60_AMI_BR_3" xmlDataType="string"/>
    </xmlCellPr>
  </singleXmlCell>
  <singleXmlCell id="4760" xr6:uid="{C1EAAF21-26F6-4121-848F-0B5605D6C771}" r="AB221" connectionId="1">
    <xmlCellPr id="1" xr6:uid="{00000000-0010-0000-EF24-000001000000}" uniqueName="Greater_Than_60_AMI_BR_4">
      <xmlPr mapId="1" xpath="/FinancialUpdate8609/FinancialUpdate8609_UnitDistribution/FinancialUpdate8609_UnitDistribution_Building20/Greater_Than_60_AMI_BR_4" xmlDataType="string"/>
    </xmlCellPr>
  </singleXmlCell>
  <singleXmlCell id="4761" xr6:uid="{2558A07D-5D12-4C31-A587-F358126AF6FE}" r="AP125" connectionId="1">
    <xmlCellPr id="1" xr6:uid="{00000000-0010-0000-F124-000001000000}" uniqueName="ApplicationNumber">
      <xmlPr mapId="1" xpath="/FinancialUpdate8609/FinancialUpdate8609_Unit_SQ_FT/FinancialUpdate8609_Unit_SQ_FT_Building18/ApplicationNumber" xmlDataType="string"/>
    </xmlCellPr>
  </singleXmlCell>
  <singleXmlCell id="4762" xr6:uid="{EC39BA0C-B783-4499-B1D7-A0A7099A50C4}" r="AP126" connectionId="1">
    <xmlCellPr id="1" xr6:uid="{00000000-0010-0000-F324-000001000000}" uniqueName="BIN">
      <xmlPr mapId="1" xpath="/FinancialUpdate8609/FinancialUpdate8609_Unit_SQ_FT/FinancialUpdate8609_Unit_SQ_FT_Building18/BIN" xmlDataType="string"/>
    </xmlCellPr>
  </singleXmlCell>
  <singleXmlCell id="4763" xr6:uid="{B61A786E-183E-42EB-9865-5D2D3E72013A}" r="AP127" connectionId="1">
    <xmlCellPr id="1" xr6:uid="{00000000-0010-0000-F524-000001000000}" uniqueName="Credit_Eligible_Sq_Ft">
      <xmlPr mapId="1" xpath="/FinancialUpdate8609/FinancialUpdate8609_Unit_SQ_FT/FinancialUpdate8609_Unit_SQ_FT_Building18/Credit_Eligible_Sq_Ft" xmlDataType="string"/>
    </xmlCellPr>
  </singleXmlCell>
  <singleXmlCell id="4764" xr6:uid="{8A1310B4-3501-41D5-9486-07C7D01C8B55}" r="AP128" connectionId="1">
    <xmlCellPr id="1" xr6:uid="{00000000-0010-0000-F724-000001000000}" uniqueName="Other_Resid_Rental_Sq_Ft">
      <xmlPr mapId="1" xpath="/FinancialUpdate8609/FinancialUpdate8609_Unit_SQ_FT/FinancialUpdate8609_Unit_SQ_FT_Building18/Other_Resid_Rental_Sq_Ft" xmlDataType="string"/>
    </xmlCellPr>
  </singleXmlCell>
  <singleXmlCell id="4765" xr6:uid="{1915F40C-1EEB-4868-B771-606C9609C402}" r="AP129" connectionId="1">
    <xmlCellPr id="1" xr6:uid="{00000000-0010-0000-F924-000001000000}" uniqueName="Total_Resid_Rental_Sq_Ft">
      <xmlPr mapId="1" xpath="/FinancialUpdate8609/FinancialUpdate8609_Unit_SQ_FT/FinancialUpdate8609_Unit_SQ_FT_Building18/Total_Resid_Rental_Sq_Ft" xmlDataType="string"/>
    </xmlCellPr>
  </singleXmlCell>
  <singleXmlCell id="4766" xr6:uid="{FECFD866-407B-4C2A-8792-93B01B1EBB74}" r="AP130" connectionId="1">
    <xmlCellPr id="1" xr6:uid="{00000000-0010-0000-FB24-000001000000}" uniqueName="Non_Rent_paying_Super_Sq_Ft">
      <xmlPr mapId="1" xpath="/FinancialUpdate8609/FinancialUpdate8609_Unit_SQ_FT/FinancialUpdate8609_Unit_SQ_FT_Building18/Non_Rent_paying_Super_Sq_Ft" xmlDataType="string"/>
    </xmlCellPr>
  </singleXmlCell>
  <singleXmlCell id="4767" xr6:uid="{D5576F90-4EEA-47E3-84A9-27BB414475E2}" r="AP131" connectionId="1">
    <xmlCellPr id="1" xr6:uid="{00000000-0010-0000-FD24-000001000000}" uniqueName="Total_Residential_Sq_Ft">
      <xmlPr mapId="1" xpath="/FinancialUpdate8609/FinancialUpdate8609_Unit_SQ_FT/FinancialUpdate8609_Unit_SQ_FT_Building18/Total_Residential_Sq_Ft" xmlDataType="string"/>
    </xmlCellPr>
  </singleXmlCell>
  <singleXmlCell id="4768" xr6:uid="{28727141-4851-4D05-B55C-DD9C6B6C86E0}" r="AP132" connectionId="1">
    <xmlCellPr id="1" xr6:uid="{00000000-0010-0000-FF24-000001000000}" uniqueName="Commercial_Sq_Ft">
      <xmlPr mapId="1" xpath="/FinancialUpdate8609/FinancialUpdate8609_Unit_SQ_FT/FinancialUpdate8609_Unit_SQ_FT_Building18/Commercial_Sq_Ft" xmlDataType="string"/>
    </xmlCellPr>
  </singleXmlCell>
  <singleXmlCell id="4769" xr6:uid="{29D5A92D-DA11-49B2-B0FE-0339F3058205}" r="AR125" connectionId="1">
    <xmlCellPr id="1" xr6:uid="{00000000-0010-0000-0125-000001000000}" uniqueName="ApplicationNumber">
      <xmlPr mapId="1" xpath="/FinancialUpdate8609/FinancialUpdate8609_Unit_SQ_FT/FinancialUpdate8609_Unit_SQ_FT_Building19/ApplicationNumber" xmlDataType="string"/>
    </xmlCellPr>
  </singleXmlCell>
  <singleXmlCell id="4770" xr6:uid="{066B3393-D56F-498C-A32D-A5F08780E5D0}" r="AR126" connectionId="1">
    <xmlCellPr id="1" xr6:uid="{00000000-0010-0000-0325-000001000000}" uniqueName="BIN">
      <xmlPr mapId="1" xpath="/FinancialUpdate8609/FinancialUpdate8609_Unit_SQ_FT/FinancialUpdate8609_Unit_SQ_FT_Building19/BIN" xmlDataType="string"/>
    </xmlCellPr>
  </singleXmlCell>
  <singleXmlCell id="4771" xr6:uid="{5A133DD4-8ED5-4DE0-801F-C598FFB5A5E5}" r="AR127" connectionId="1">
    <xmlCellPr id="1" xr6:uid="{00000000-0010-0000-0525-000001000000}" uniqueName="Credit_Eligible_Sq_Ft">
      <xmlPr mapId="1" xpath="/FinancialUpdate8609/FinancialUpdate8609_Unit_SQ_FT/FinancialUpdate8609_Unit_SQ_FT_Building19/Credit_Eligible_Sq_Ft" xmlDataType="string"/>
    </xmlCellPr>
  </singleXmlCell>
  <singleXmlCell id="4772" xr6:uid="{83540828-7D78-4E9F-B2D9-74AE2B02E223}" r="AR128" connectionId="1">
    <xmlCellPr id="1" xr6:uid="{00000000-0010-0000-0725-000001000000}" uniqueName="Other_Resid_Rental_Sq_Ft">
      <xmlPr mapId="1" xpath="/FinancialUpdate8609/FinancialUpdate8609_Unit_SQ_FT/FinancialUpdate8609_Unit_SQ_FT_Building19/Other_Resid_Rental_Sq_Ft" xmlDataType="string"/>
    </xmlCellPr>
  </singleXmlCell>
  <singleXmlCell id="4773" xr6:uid="{C5669801-14D9-4934-AB60-A5487EC98D2E}" r="AR129" connectionId="1">
    <xmlCellPr id="1" xr6:uid="{00000000-0010-0000-0925-000001000000}" uniqueName="Total_Resid_Rental_Sq_Ft">
      <xmlPr mapId="1" xpath="/FinancialUpdate8609/FinancialUpdate8609_Unit_SQ_FT/FinancialUpdate8609_Unit_SQ_FT_Building19/Total_Resid_Rental_Sq_Ft" xmlDataType="string"/>
    </xmlCellPr>
  </singleXmlCell>
  <singleXmlCell id="4774" xr6:uid="{CC890D82-B3F5-4769-89F7-1AD58D11DE4D}" r="AR130" connectionId="1">
    <xmlCellPr id="1" xr6:uid="{00000000-0010-0000-0B25-000001000000}" uniqueName="Non_Rent_paying_Super_Sq_Ft">
      <xmlPr mapId="1" xpath="/FinancialUpdate8609/FinancialUpdate8609_Unit_SQ_FT/FinancialUpdate8609_Unit_SQ_FT_Building19/Non_Rent_paying_Super_Sq_Ft" xmlDataType="string"/>
    </xmlCellPr>
  </singleXmlCell>
  <singleXmlCell id="4775" xr6:uid="{CB5EEB56-FD67-4D68-B8EF-85A10DEE8BCE}" r="AR131" connectionId="1">
    <xmlCellPr id="1" xr6:uid="{00000000-0010-0000-0D25-000001000000}" uniqueName="Total_Residential_Sq_Ft">
      <xmlPr mapId="1" xpath="/FinancialUpdate8609/FinancialUpdate8609_Unit_SQ_FT/FinancialUpdate8609_Unit_SQ_FT_Building19/Total_Residential_Sq_Ft" xmlDataType="string"/>
    </xmlCellPr>
  </singleXmlCell>
  <singleXmlCell id="4776" xr6:uid="{89529AC5-34FB-4595-9246-060E40BA6D07}" r="AR132" connectionId="1">
    <xmlCellPr id="1" xr6:uid="{00000000-0010-0000-0F25-000001000000}" uniqueName="Commercial_Sq_Ft">
      <xmlPr mapId="1" xpath="/FinancialUpdate8609/FinancialUpdate8609_Unit_SQ_FT/FinancialUpdate8609_Unit_SQ_FT_Building19/Commercial_Sq_Ft" xmlDataType="string"/>
    </xmlCellPr>
  </singleXmlCell>
  <singleXmlCell id="4777" xr6:uid="{27D64EB7-C342-4BA4-8E7F-93E2CA9400F1}" r="AT125" connectionId="1">
    <xmlCellPr id="1" xr6:uid="{00000000-0010-0000-1125-000001000000}" uniqueName="ApplicationNumber">
      <xmlPr mapId="1" xpath="/FinancialUpdate8609/FinancialUpdate8609_Unit_SQ_FT/FinancialUpdate8609_Unit_SQ_FT_Building20/ApplicationNumber" xmlDataType="string"/>
    </xmlCellPr>
  </singleXmlCell>
  <singleXmlCell id="4778" xr6:uid="{360E8F50-CE7A-4138-9C3B-D43618CB87EC}" r="AT126" connectionId="1">
    <xmlCellPr id="1" xr6:uid="{00000000-0010-0000-1325-000001000000}" uniqueName="BIN">
      <xmlPr mapId="1" xpath="/FinancialUpdate8609/FinancialUpdate8609_Unit_SQ_FT/FinancialUpdate8609_Unit_SQ_FT_Building20/BIN" xmlDataType="string"/>
    </xmlCellPr>
  </singleXmlCell>
  <singleXmlCell id="4779" xr6:uid="{0BE68AD7-03F9-4E41-B35C-E88F004FFEDD}" r="AT127" connectionId="1">
    <xmlCellPr id="1" xr6:uid="{00000000-0010-0000-1525-000001000000}" uniqueName="Credit_Eligible_Sq_Ft">
      <xmlPr mapId="1" xpath="/FinancialUpdate8609/FinancialUpdate8609_Unit_SQ_FT/FinancialUpdate8609_Unit_SQ_FT_Building20/Credit_Eligible_Sq_Ft" xmlDataType="string"/>
    </xmlCellPr>
  </singleXmlCell>
  <singleXmlCell id="4780" xr6:uid="{0EA15D1D-8CFE-4EFA-993E-C3BCA19D2A29}" r="AT128" connectionId="1">
    <xmlCellPr id="1" xr6:uid="{00000000-0010-0000-1725-000001000000}" uniqueName="Other_Resid_Rental_Sq_Ft">
      <xmlPr mapId="1" xpath="/FinancialUpdate8609/FinancialUpdate8609_Unit_SQ_FT/FinancialUpdate8609_Unit_SQ_FT_Building20/Other_Resid_Rental_Sq_Ft" xmlDataType="string"/>
    </xmlCellPr>
  </singleXmlCell>
  <singleXmlCell id="4781" xr6:uid="{A9AC1769-C28F-4497-BBAA-783510BF0080}" r="AT129" connectionId="1">
    <xmlCellPr id="1" xr6:uid="{00000000-0010-0000-1925-000001000000}" uniqueName="Total_Resid_Rental_Sq_Ft">
      <xmlPr mapId="1" xpath="/FinancialUpdate8609/FinancialUpdate8609_Unit_SQ_FT/FinancialUpdate8609_Unit_SQ_FT_Building20/Total_Resid_Rental_Sq_Ft" xmlDataType="string"/>
    </xmlCellPr>
  </singleXmlCell>
  <singleXmlCell id="4782" xr6:uid="{7BB336F3-DD02-4916-8DF9-9778EE7524B7}" r="AT130" connectionId="1">
    <xmlCellPr id="1" xr6:uid="{00000000-0010-0000-1B25-000001000000}" uniqueName="Non_Rent_paying_Super_Sq_Ft">
      <xmlPr mapId="1" xpath="/FinancialUpdate8609/FinancialUpdate8609_Unit_SQ_FT/FinancialUpdate8609_Unit_SQ_FT_Building20/Non_Rent_paying_Super_Sq_Ft" xmlDataType="string"/>
    </xmlCellPr>
  </singleXmlCell>
  <singleXmlCell id="4783" xr6:uid="{6ABDE1A1-0284-4CE9-9A95-CCEE72085AE7}" r="AT131" connectionId="1">
    <xmlCellPr id="1" xr6:uid="{00000000-0010-0000-1D25-000001000000}" uniqueName="Total_Residential_Sq_Ft">
      <xmlPr mapId="1" xpath="/FinancialUpdate8609/FinancialUpdate8609_Unit_SQ_FT/FinancialUpdate8609_Unit_SQ_FT_Building20/Total_Residential_Sq_Ft" xmlDataType="string"/>
    </xmlCellPr>
  </singleXmlCell>
  <singleXmlCell id="4784" xr6:uid="{54E5FF9F-FD51-4E79-BB78-C3860626B5B6}" r="AT132" connectionId="1">
    <xmlCellPr id="1" xr6:uid="{00000000-0010-0000-1F25-000001000000}" uniqueName="Commercial_Sq_Ft">
      <xmlPr mapId="1" xpath="/FinancialUpdate8609/FinancialUpdate8609_Unit_SQ_FT/FinancialUpdate8609_Unit_SQ_FT_Building20/Commercial_Sq_Ft" xmlDataType="string"/>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HPDLIHTC@hpd.nyc.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3.bin"/><Relationship Id="rId1" Type="http://schemas.openxmlformats.org/officeDocument/2006/relationships/hyperlink" Target="http://www.op.nysed.gov/opsearches.htm" TargetMode="External"/><Relationship Id="rId4" Type="http://schemas.openxmlformats.org/officeDocument/2006/relationships/vmlDrawing" Target="../drawings/vmlDrawing1.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A1F87-A23A-47D9-B0CF-FB73EF4FA6A4}">
  <dimension ref="B1:CT32"/>
  <sheetViews>
    <sheetView showGridLines="0" showRowColHeaders="0" zoomScaleNormal="100" zoomScaleSheetLayoutView="100" workbookViewId="0">
      <selection activeCell="C30" sqref="C30"/>
    </sheetView>
  </sheetViews>
  <sheetFormatPr defaultRowHeight="12.75"/>
  <cols>
    <col min="1" max="1" width="9.85546875" style="77" bestFit="1" customWidth="1"/>
    <col min="2" max="2" width="24.42578125" style="77" bestFit="1" customWidth="1"/>
    <col min="3" max="3" width="21.5703125" style="77" customWidth="1"/>
    <col min="4" max="6" width="9.140625" style="77"/>
    <col min="7" max="7" width="11.5703125" style="77" bestFit="1" customWidth="1"/>
    <col min="8" max="8" width="9.140625" style="77"/>
    <col min="9" max="9" width="11.28515625" style="77" customWidth="1"/>
    <col min="10" max="10" width="10.85546875" style="77" customWidth="1"/>
    <col min="11" max="11" width="9.140625" style="77"/>
    <col min="12" max="12" width="10.140625" style="77" bestFit="1" customWidth="1"/>
    <col min="13" max="13" width="9.140625" style="77"/>
    <col min="14" max="14" width="10.42578125" style="77" customWidth="1"/>
    <col min="15" max="16" width="9.140625" style="77"/>
    <col min="17" max="17" width="10.28515625" style="77" customWidth="1"/>
    <col min="18" max="19" width="9.140625" style="77"/>
    <col min="20" max="20" width="10.5703125" style="77" bestFit="1" customWidth="1"/>
    <col min="21" max="27" width="9.140625" style="77"/>
    <col min="28" max="30" width="13.140625" style="77" customWidth="1"/>
    <col min="31" max="31" width="12.140625" style="77" bestFit="1" customWidth="1"/>
    <col min="32" max="32" width="9.28515625" style="77" bestFit="1" customWidth="1"/>
    <col min="33" max="33" width="10.28515625" style="77" bestFit="1" customWidth="1"/>
    <col min="34" max="34" width="9.140625" style="77"/>
    <col min="35" max="39" width="14.28515625" style="77" customWidth="1"/>
    <col min="40" max="40" width="13.85546875" style="77" bestFit="1" customWidth="1"/>
    <col min="41" max="41" width="12.140625" style="77" bestFit="1" customWidth="1"/>
    <col min="42" max="42" width="14.28515625" style="77" bestFit="1" customWidth="1"/>
    <col min="43" max="43" width="12.140625" style="77" bestFit="1" customWidth="1"/>
    <col min="44" max="44" width="14.28515625" style="77" bestFit="1" customWidth="1"/>
    <col min="45" max="45" width="12.140625" style="77" bestFit="1" customWidth="1"/>
    <col min="46" max="46" width="14.28515625" style="77" bestFit="1" customWidth="1"/>
    <col min="47" max="47" width="12.140625" style="77" bestFit="1" customWidth="1"/>
    <col min="48" max="48" width="14.28515625" style="77" bestFit="1" customWidth="1"/>
    <col min="49" max="49" width="12.140625" style="77" bestFit="1" customWidth="1"/>
    <col min="50" max="50" width="12.140625" style="77" customWidth="1"/>
    <col min="51" max="51" width="12.140625" style="77" bestFit="1" customWidth="1"/>
    <col min="52" max="52" width="12.140625" style="77" customWidth="1"/>
    <col min="53" max="53" width="12.140625" style="77" bestFit="1" customWidth="1"/>
    <col min="54" max="54" width="12.140625" style="77" customWidth="1"/>
    <col min="55" max="55" width="12.140625" style="77" bestFit="1" customWidth="1"/>
    <col min="56" max="56" width="12.140625" style="77" customWidth="1"/>
    <col min="57" max="57" width="12.140625" style="77" bestFit="1" customWidth="1"/>
    <col min="58" max="58" width="12.140625" style="77" customWidth="1"/>
    <col min="59" max="59" width="12.140625" style="77" bestFit="1" customWidth="1"/>
    <col min="60" max="60" width="12.140625" style="77" customWidth="1"/>
    <col min="61" max="61" width="12.140625" style="77" bestFit="1" customWidth="1"/>
    <col min="62" max="62" width="12.140625" style="77" customWidth="1"/>
    <col min="63" max="63" width="12.140625" style="77" bestFit="1" customWidth="1"/>
    <col min="64" max="64" width="12.140625" style="77" customWidth="1"/>
    <col min="65" max="65" width="12.140625" style="77" bestFit="1" customWidth="1"/>
    <col min="66" max="66" width="12.140625" style="77" customWidth="1"/>
    <col min="67" max="67" width="12.140625" style="77" bestFit="1" customWidth="1"/>
    <col min="68" max="68" width="12.28515625" style="77" bestFit="1" customWidth="1"/>
    <col min="69" max="95" width="9.140625" style="77"/>
    <col min="96" max="96" width="10.5703125" style="77" bestFit="1" customWidth="1"/>
    <col min="97" max="97" width="10" style="77" bestFit="1" customWidth="1"/>
    <col min="98" max="98" width="11.140625" style="77" bestFit="1" customWidth="1"/>
    <col min="99" max="16384" width="9.140625" style="77"/>
  </cols>
  <sheetData>
    <row r="1" spans="2:98">
      <c r="L1" s="352"/>
      <c r="AE1" s="353"/>
      <c r="AF1" s="354"/>
      <c r="AG1" s="355"/>
      <c r="AH1" s="78"/>
      <c r="AI1" s="78"/>
      <c r="AJ1" s="76"/>
      <c r="AK1" s="76"/>
      <c r="AL1" s="76"/>
      <c r="AM1" s="76"/>
      <c r="CR1" s="356"/>
      <c r="CS1" s="356"/>
      <c r="CT1" s="356"/>
    </row>
    <row r="2" spans="2:98">
      <c r="L2" s="352"/>
      <c r="AE2" s="353"/>
      <c r="AF2" s="354"/>
      <c r="AG2" s="355"/>
      <c r="AH2" s="78"/>
      <c r="AI2" s="78"/>
      <c r="AJ2" s="76"/>
      <c r="AK2" s="76"/>
      <c r="AL2" s="76"/>
      <c r="AM2" s="76"/>
      <c r="CR2" s="356"/>
      <c r="CS2" s="356"/>
      <c r="CT2" s="356"/>
    </row>
    <row r="3" spans="2:98">
      <c r="L3" s="352"/>
      <c r="AE3" s="353"/>
      <c r="AF3" s="354"/>
      <c r="AG3" s="355"/>
      <c r="AH3" s="78"/>
      <c r="AI3" s="78"/>
      <c r="AJ3" s="76"/>
      <c r="AK3" s="76"/>
      <c r="AL3" s="76"/>
      <c r="AM3" s="76"/>
      <c r="CR3" s="356"/>
      <c r="CS3" s="356"/>
      <c r="CT3" s="356"/>
    </row>
    <row r="4" spans="2:98">
      <c r="L4" s="352"/>
      <c r="AE4" s="353"/>
      <c r="AF4" s="354"/>
      <c r="AG4" s="355"/>
      <c r="AH4" s="78"/>
      <c r="AI4" s="78"/>
      <c r="AJ4" s="76"/>
      <c r="AK4" s="76"/>
      <c r="AL4" s="76"/>
      <c r="AM4" s="76"/>
      <c r="CR4" s="356"/>
      <c r="CS4" s="356"/>
      <c r="CT4" s="356"/>
    </row>
    <row r="5" spans="2:98">
      <c r="L5" s="352"/>
      <c r="AE5" s="353"/>
      <c r="AF5" s="354"/>
      <c r="AG5" s="355"/>
      <c r="AH5" s="78"/>
      <c r="AI5" s="78"/>
      <c r="AJ5" s="76"/>
      <c r="AK5" s="76"/>
      <c r="AL5" s="76"/>
      <c r="AM5" s="76"/>
      <c r="CR5" s="356"/>
      <c r="CS5" s="356"/>
      <c r="CT5" s="356"/>
    </row>
    <row r="6" spans="2:98">
      <c r="L6" s="352"/>
      <c r="AE6" s="353"/>
      <c r="AF6" s="354"/>
      <c r="AG6" s="355"/>
      <c r="AH6" s="78"/>
      <c r="AI6" s="78"/>
      <c r="AJ6" s="76"/>
      <c r="AK6" s="76"/>
      <c r="AL6" s="76"/>
      <c r="AM6" s="76"/>
      <c r="CR6" s="356"/>
      <c r="CS6" s="356"/>
      <c r="CT6" s="356"/>
    </row>
    <row r="7" spans="2:98" ht="25.5">
      <c r="B7" s="871" t="s">
        <v>325</v>
      </c>
      <c r="L7" s="352"/>
      <c r="AE7" s="353"/>
      <c r="AF7" s="354"/>
      <c r="AG7" s="355"/>
      <c r="AI7" s="78"/>
      <c r="AJ7" s="76"/>
      <c r="AK7" s="76"/>
      <c r="AL7" s="76"/>
      <c r="AM7" s="76"/>
      <c r="CR7" s="356"/>
      <c r="CS7" s="356"/>
      <c r="CT7" s="356"/>
    </row>
    <row r="8" spans="2:98">
      <c r="F8" s="861"/>
      <c r="L8" s="352"/>
      <c r="AE8" s="353"/>
      <c r="AF8" s="354"/>
      <c r="AG8" s="355"/>
      <c r="AH8" s="78"/>
      <c r="AI8" s="78"/>
      <c r="AJ8" s="76"/>
      <c r="AK8" s="76"/>
      <c r="AL8" s="76"/>
      <c r="AM8" s="76"/>
      <c r="CR8" s="356"/>
      <c r="CS8" s="356"/>
      <c r="CT8" s="356"/>
    </row>
    <row r="9" spans="2:98">
      <c r="F9" s="861"/>
      <c r="L9" s="352"/>
      <c r="AE9" s="353"/>
      <c r="AF9" s="354"/>
      <c r="AG9" s="355"/>
      <c r="AH9" s="78"/>
      <c r="AI9" s="78"/>
      <c r="AJ9" s="76"/>
      <c r="AK9" s="76"/>
      <c r="AL9" s="76"/>
      <c r="AM9" s="76"/>
      <c r="CR9" s="356"/>
      <c r="CS9" s="356"/>
      <c r="CT9" s="356"/>
    </row>
    <row r="10" spans="2:98">
      <c r="B10" s="900" t="s">
        <v>355</v>
      </c>
      <c r="C10" s="901"/>
      <c r="D10" s="902"/>
      <c r="F10" s="861"/>
      <c r="L10" s="352"/>
      <c r="AE10" s="353"/>
      <c r="AF10" s="354"/>
      <c r="AG10" s="355"/>
      <c r="AI10" s="78"/>
      <c r="AJ10" s="76"/>
      <c r="AK10" s="76"/>
      <c r="AL10" s="76"/>
      <c r="AM10" s="76"/>
      <c r="CR10" s="356"/>
      <c r="CS10" s="356"/>
      <c r="CT10" s="356"/>
    </row>
    <row r="11" spans="2:98">
      <c r="B11" s="903"/>
      <c r="C11" s="904"/>
      <c r="D11" s="905"/>
      <c r="F11" s="861"/>
      <c r="L11" s="352"/>
      <c r="AE11" s="353"/>
      <c r="AF11" s="354"/>
      <c r="AG11" s="355"/>
      <c r="AH11" s="78"/>
      <c r="AI11" s="78"/>
      <c r="AJ11" s="76"/>
      <c r="AK11" s="76"/>
      <c r="AL11" s="76"/>
      <c r="AM11" s="76"/>
      <c r="CR11" s="356"/>
      <c r="CS11" s="356"/>
      <c r="CT11" s="356"/>
    </row>
    <row r="12" spans="2:98">
      <c r="B12" s="903"/>
      <c r="C12" s="904"/>
      <c r="D12" s="905"/>
      <c r="F12" s="861"/>
      <c r="L12" s="352"/>
      <c r="AE12" s="353"/>
      <c r="AF12" s="354"/>
      <c r="AG12" s="355"/>
      <c r="AI12" s="78"/>
      <c r="AJ12" s="76"/>
      <c r="AK12" s="76"/>
      <c r="AL12" s="76"/>
      <c r="AM12" s="76"/>
      <c r="CR12" s="356"/>
      <c r="CS12" s="356"/>
      <c r="CT12" s="356"/>
    </row>
    <row r="13" spans="2:98">
      <c r="B13" s="903"/>
      <c r="C13" s="904"/>
      <c r="D13" s="905"/>
      <c r="F13" s="861"/>
      <c r="L13" s="352"/>
      <c r="AE13" s="353"/>
      <c r="AF13" s="354"/>
      <c r="AG13" s="355"/>
      <c r="AH13" s="78"/>
      <c r="AI13" s="78"/>
      <c r="AJ13" s="76"/>
      <c r="AK13" s="76"/>
      <c r="AL13" s="76"/>
      <c r="AM13" s="76"/>
      <c r="CR13" s="356"/>
      <c r="CS13" s="356"/>
      <c r="CT13" s="356"/>
    </row>
    <row r="14" spans="2:98">
      <c r="B14" s="906"/>
      <c r="C14" s="907"/>
      <c r="D14" s="908"/>
      <c r="F14" s="861"/>
      <c r="L14" s="352"/>
      <c r="AE14" s="353"/>
      <c r="AF14" s="354"/>
      <c r="AG14" s="355"/>
      <c r="AI14" s="78"/>
      <c r="AJ14" s="76"/>
      <c r="AK14" s="76"/>
      <c r="AL14" s="76"/>
      <c r="AM14" s="76"/>
      <c r="CR14" s="356"/>
      <c r="CS14" s="356"/>
      <c r="CT14" s="356"/>
    </row>
    <row r="15" spans="2:98">
      <c r="F15" s="861"/>
      <c r="L15" s="352"/>
      <c r="AE15" s="353"/>
      <c r="AF15" s="354"/>
      <c r="AG15" s="355"/>
      <c r="AH15" s="78"/>
      <c r="AI15" s="78"/>
      <c r="AJ15" s="76"/>
      <c r="AK15" s="76"/>
      <c r="AL15" s="76"/>
      <c r="AM15" s="76"/>
      <c r="CR15" s="356"/>
      <c r="CS15" s="356"/>
      <c r="CT15" s="356"/>
    </row>
    <row r="16" spans="2:98" ht="12.75" customHeight="1">
      <c r="B16" s="909" t="s">
        <v>388</v>
      </c>
      <c r="C16" s="910"/>
      <c r="D16" s="910"/>
      <c r="F16" s="861"/>
      <c r="L16" s="352"/>
      <c r="AE16" s="353"/>
      <c r="AF16" s="354"/>
      <c r="AG16" s="355"/>
      <c r="AI16" s="78"/>
      <c r="AJ16" s="76"/>
      <c r="AK16" s="76"/>
      <c r="AL16" s="76"/>
      <c r="AM16" s="76"/>
      <c r="CR16" s="356"/>
      <c r="CS16" s="356"/>
      <c r="CT16" s="356"/>
    </row>
    <row r="17" spans="2:98">
      <c r="B17" s="910"/>
      <c r="C17" s="910"/>
      <c r="D17" s="910"/>
      <c r="F17" s="861"/>
      <c r="L17" s="352"/>
      <c r="AE17" s="353"/>
      <c r="AF17" s="354"/>
      <c r="AG17" s="355"/>
      <c r="AH17" s="78"/>
      <c r="AI17" s="78"/>
      <c r="AJ17" s="76"/>
      <c r="AK17" s="76"/>
      <c r="AL17" s="76"/>
      <c r="AM17" s="76"/>
      <c r="CR17" s="356"/>
      <c r="CS17" s="356"/>
      <c r="CT17" s="356"/>
    </row>
    <row r="18" spans="2:98">
      <c r="B18" s="910"/>
      <c r="C18" s="910"/>
      <c r="D18" s="910"/>
      <c r="F18" s="861"/>
      <c r="L18" s="352"/>
      <c r="AE18" s="353"/>
      <c r="AF18" s="354"/>
      <c r="AG18" s="355"/>
      <c r="AI18" s="78"/>
      <c r="AJ18" s="76"/>
      <c r="AK18" s="76"/>
      <c r="AL18" s="76"/>
      <c r="AM18" s="76"/>
      <c r="CR18" s="356"/>
      <c r="CS18" s="356"/>
      <c r="CT18" s="356"/>
    </row>
    <row r="19" spans="2:98">
      <c r="B19" s="910"/>
      <c r="C19" s="910"/>
      <c r="D19" s="910"/>
      <c r="F19" s="861"/>
      <c r="L19" s="352"/>
      <c r="AE19" s="353"/>
      <c r="AF19" s="354"/>
      <c r="AG19" s="355"/>
      <c r="AH19" s="78"/>
      <c r="AI19" s="78"/>
      <c r="AJ19" s="76"/>
      <c r="AK19" s="76"/>
      <c r="AL19" s="76"/>
      <c r="AM19" s="76"/>
      <c r="CR19" s="356"/>
      <c r="CS19" s="356"/>
      <c r="CT19" s="356"/>
    </row>
    <row r="20" spans="2:98">
      <c r="B20" s="910"/>
      <c r="C20" s="910"/>
      <c r="D20" s="910"/>
      <c r="F20" s="861"/>
      <c r="L20" s="352"/>
      <c r="AE20" s="353"/>
      <c r="AF20" s="354"/>
      <c r="AG20" s="355"/>
      <c r="AI20" s="78"/>
      <c r="AJ20" s="76"/>
      <c r="AK20" s="76"/>
      <c r="AL20" s="76"/>
      <c r="AM20" s="76"/>
      <c r="CR20" s="356"/>
      <c r="CS20" s="356"/>
      <c r="CT20" s="356"/>
    </row>
    <row r="21" spans="2:98" ht="25.5" customHeight="1">
      <c r="B21" s="910"/>
      <c r="C21" s="910"/>
      <c r="D21" s="910"/>
      <c r="F21" s="861"/>
      <c r="L21" s="352"/>
      <c r="AE21" s="353"/>
      <c r="AF21" s="354"/>
      <c r="AG21" s="355"/>
      <c r="AH21" s="78"/>
      <c r="AI21" s="78"/>
      <c r="AJ21" s="76"/>
      <c r="AK21" s="76"/>
      <c r="AL21" s="76"/>
      <c r="AM21" s="76"/>
      <c r="CR21" s="356"/>
      <c r="CS21" s="356"/>
      <c r="CT21" s="356"/>
    </row>
    <row r="22" spans="2:98">
      <c r="B22" s="910"/>
      <c r="C22" s="910"/>
      <c r="D22" s="910"/>
      <c r="F22" s="861"/>
    </row>
    <row r="23" spans="2:98">
      <c r="B23" s="910"/>
      <c r="C23" s="910"/>
      <c r="D23" s="910"/>
      <c r="F23" s="861"/>
    </row>
    <row r="24" spans="2:98">
      <c r="F24" s="861"/>
    </row>
    <row r="25" spans="2:98" ht="12.75" customHeight="1">
      <c r="B25" s="910" t="s">
        <v>389</v>
      </c>
      <c r="C25" s="911"/>
      <c r="D25" s="911"/>
      <c r="E25" s="911"/>
      <c r="F25" s="911"/>
      <c r="G25" s="911"/>
    </row>
    <row r="26" spans="2:98" ht="13.5" thickBot="1">
      <c r="B26" s="754"/>
      <c r="C26" s="752"/>
      <c r="D26" s="752"/>
      <c r="F26" s="861"/>
    </row>
    <row r="27" spans="2:98" ht="13.5" thickBot="1">
      <c r="B27" s="753" t="s">
        <v>386</v>
      </c>
      <c r="C27" s="752"/>
      <c r="D27" s="752"/>
      <c r="F27" s="861"/>
    </row>
    <row r="28" spans="2:98">
      <c r="B28" s="752"/>
      <c r="C28" s="752"/>
      <c r="D28" s="752"/>
      <c r="F28" s="861"/>
    </row>
    <row r="29" spans="2:98">
      <c r="B29" s="794" t="s">
        <v>340</v>
      </c>
      <c r="C29" s="795"/>
      <c r="D29" s="796"/>
      <c r="F29" s="861"/>
    </row>
    <row r="30" spans="2:98">
      <c r="B30" s="797" t="s">
        <v>341</v>
      </c>
      <c r="C30" s="799"/>
      <c r="D30" s="798"/>
      <c r="F30" s="861"/>
    </row>
    <row r="31" spans="2:98">
      <c r="B31" s="862"/>
      <c r="C31" s="863"/>
      <c r="D31" s="862"/>
      <c r="F31" s="861"/>
    </row>
    <row r="32" spans="2:98">
      <c r="E32" s="898" t="s">
        <v>391</v>
      </c>
    </row>
  </sheetData>
  <sheetProtection algorithmName="SHA-512" hashValue="xYOyPvOX4KZ6gTCiGXeJUqfJnwcCuclt4ulx4JZs8ltUXLCmUu0GyzY5BIPQ5AnblnrNej9u6wcfAqfYRn3DrA==" saltValue="QvoxMklPNOjc2F4bFX6/wg==" spinCount="100000" sheet="1" objects="1" scenarios="1" selectLockedCells="1"/>
  <mergeCells count="3">
    <mergeCell ref="B10:D14"/>
    <mergeCell ref="B16:D23"/>
    <mergeCell ref="B25:G25"/>
  </mergeCells>
  <phoneticPr fontId="22" type="noConversion"/>
  <dataValidations count="1">
    <dataValidation type="textLength" allowBlank="1" showInputMessage="1" showErrorMessage="1" error="Enter Application number with format: YYYY-XXX" sqref="C30:C31" xr:uid="{C8B2320C-0F51-4322-97A1-AD5F1B4F44F6}">
      <formula1>8</formula1>
      <formula2>8</formula2>
    </dataValidation>
  </dataValidations>
  <hyperlinks>
    <hyperlink ref="B27" r:id="rId1" xr:uid="{7CC9D041-45F7-487F-9C1A-5BD78FB3D1EE}"/>
  </hyperlinks>
  <pageMargins left="0.75" right="0.75" top="1" bottom="1" header="0.5" footer="0.5"/>
  <pageSetup orientation="portrait"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08EBD-6C84-42B6-AD4F-CF9B03CBB8B1}">
  <dimension ref="A1:D35"/>
  <sheetViews>
    <sheetView showGridLines="0" showRowColHeaders="0" zoomScaleNormal="100" workbookViewId="0">
      <selection activeCell="D4" sqref="D4"/>
    </sheetView>
  </sheetViews>
  <sheetFormatPr defaultRowHeight="12.75"/>
  <cols>
    <col min="1" max="2" width="4" customWidth="1"/>
    <col min="3" max="3" width="39.140625" bestFit="1" customWidth="1"/>
  </cols>
  <sheetData>
    <row r="1" spans="1:4">
      <c r="A1" s="450" t="s">
        <v>251</v>
      </c>
      <c r="B1" s="40"/>
    </row>
    <row r="2" spans="1:4">
      <c r="A2" s="40"/>
      <c r="B2" s="40"/>
    </row>
    <row r="3" spans="1:4">
      <c r="B3" s="40" t="s">
        <v>278</v>
      </c>
    </row>
    <row r="4" spans="1:4">
      <c r="C4" s="403" t="s">
        <v>252</v>
      </c>
      <c r="D4" s="406">
        <v>0</v>
      </c>
    </row>
    <row r="5" spans="1:4">
      <c r="C5" t="s">
        <v>82</v>
      </c>
      <c r="D5" s="408">
        <f>D4*0.05</f>
        <v>0</v>
      </c>
    </row>
    <row r="6" spans="1:4">
      <c r="C6" t="s">
        <v>253</v>
      </c>
      <c r="D6" s="409">
        <f>D4-D5</f>
        <v>0</v>
      </c>
    </row>
    <row r="7" spans="1:4">
      <c r="D7" s="405"/>
    </row>
    <row r="8" spans="1:4">
      <c r="C8" s="403" t="s">
        <v>254</v>
      </c>
      <c r="D8" s="406">
        <v>0</v>
      </c>
    </row>
    <row r="9" spans="1:4">
      <c r="C9" s="403" t="s">
        <v>84</v>
      </c>
      <c r="D9" s="447">
        <f>D8*0.1</f>
        <v>0</v>
      </c>
    </row>
    <row r="10" spans="1:4">
      <c r="C10" s="403" t="s">
        <v>255</v>
      </c>
      <c r="D10" s="406">
        <v>0</v>
      </c>
    </row>
    <row r="11" spans="1:4">
      <c r="C11" s="403" t="s">
        <v>256</v>
      </c>
      <c r="D11" s="409">
        <f>D8-D9+D10</f>
        <v>0</v>
      </c>
    </row>
    <row r="12" spans="1:4">
      <c r="D12" s="405"/>
    </row>
    <row r="13" spans="1:4">
      <c r="B13" s="40" t="s">
        <v>257</v>
      </c>
      <c r="D13" s="405"/>
    </row>
    <row r="14" spans="1:4">
      <c r="D14" s="449"/>
    </row>
    <row r="15" spans="1:4">
      <c r="C15" t="s">
        <v>258</v>
      </c>
      <c r="D15" s="406">
        <v>0</v>
      </c>
    </row>
    <row r="16" spans="1:4">
      <c r="C16" t="s">
        <v>259</v>
      </c>
      <c r="D16" s="448">
        <v>0</v>
      </c>
    </row>
    <row r="17" spans="3:4">
      <c r="C17" t="s">
        <v>260</v>
      </c>
      <c r="D17" s="448">
        <v>0</v>
      </c>
    </row>
    <row r="18" spans="3:4">
      <c r="C18" t="s">
        <v>261</v>
      </c>
      <c r="D18" s="448">
        <v>0</v>
      </c>
    </row>
    <row r="19" spans="3:4">
      <c r="C19" t="s">
        <v>262</v>
      </c>
      <c r="D19" s="448">
        <v>0</v>
      </c>
    </row>
    <row r="20" spans="3:4">
      <c r="C20" t="s">
        <v>263</v>
      </c>
      <c r="D20" s="448">
        <v>0</v>
      </c>
    </row>
    <row r="21" spans="3:4">
      <c r="C21" t="s">
        <v>264</v>
      </c>
      <c r="D21" s="448">
        <v>0</v>
      </c>
    </row>
    <row r="22" spans="3:4">
      <c r="C22" t="s">
        <v>265</v>
      </c>
      <c r="D22" s="448">
        <v>0</v>
      </c>
    </row>
    <row r="23" spans="3:4">
      <c r="C23" t="s">
        <v>266</v>
      </c>
      <c r="D23" s="448">
        <v>0</v>
      </c>
    </row>
    <row r="24" spans="3:4">
      <c r="C24" t="s">
        <v>267</v>
      </c>
      <c r="D24" s="448">
        <v>0</v>
      </c>
    </row>
    <row r="25" spans="3:4">
      <c r="C25" t="s">
        <v>268</v>
      </c>
      <c r="D25" s="448">
        <v>0</v>
      </c>
    </row>
    <row r="26" spans="3:4">
      <c r="C26" t="s">
        <v>269</v>
      </c>
      <c r="D26" s="448">
        <v>0</v>
      </c>
    </row>
    <row r="27" spans="3:4">
      <c r="C27" t="s">
        <v>270</v>
      </c>
      <c r="D27" s="448">
        <v>0</v>
      </c>
    </row>
    <row r="28" spans="3:4">
      <c r="C28" t="s">
        <v>271</v>
      </c>
      <c r="D28" s="448">
        <v>0</v>
      </c>
    </row>
    <row r="29" spans="3:4">
      <c r="C29" t="s">
        <v>272</v>
      </c>
      <c r="D29" s="448">
        <v>0</v>
      </c>
    </row>
    <row r="30" spans="3:4">
      <c r="C30" t="s">
        <v>53</v>
      </c>
      <c r="D30" s="448">
        <v>0</v>
      </c>
    </row>
    <row r="31" spans="3:4">
      <c r="C31" s="407" t="s">
        <v>273</v>
      </c>
      <c r="D31" s="448">
        <v>0</v>
      </c>
    </row>
    <row r="32" spans="3:4">
      <c r="C32" s="407" t="s">
        <v>273</v>
      </c>
      <c r="D32" s="448">
        <v>0</v>
      </c>
    </row>
    <row r="33" spans="2:4">
      <c r="C33" s="40" t="s">
        <v>274</v>
      </c>
      <c r="D33" s="410">
        <f>SUM(D15:D32)</f>
        <v>0</v>
      </c>
    </row>
    <row r="34" spans="2:4">
      <c r="D34" s="61"/>
    </row>
    <row r="35" spans="2:4">
      <c r="B35" s="40" t="s">
        <v>88</v>
      </c>
      <c r="D35" s="410">
        <f>D6+D11-D33</f>
        <v>0</v>
      </c>
    </row>
  </sheetData>
  <sheetProtection password="CA0D" sheet="1" objects="1" scenarios="1" selectLockedCells="1"/>
  <phoneticPr fontId="22" type="noConversion"/>
  <pageMargins left="0.75" right="0.75" top="1" bottom="1" header="0.5" footer="0.5"/>
  <pageSetup orientation="portrait" verticalDpi="1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90DC8-5A01-4651-B8A0-6CA2C02C0834}">
  <dimension ref="A1:P27"/>
  <sheetViews>
    <sheetView showGridLines="0" showRowColHeaders="0" zoomScale="75" zoomScaleNormal="75" workbookViewId="0">
      <selection activeCell="B19" sqref="B19"/>
    </sheetView>
  </sheetViews>
  <sheetFormatPr defaultRowHeight="12.75"/>
  <cols>
    <col min="2" max="2" width="32.140625" customWidth="1"/>
    <col min="3" max="16" width="11.140625" customWidth="1"/>
  </cols>
  <sheetData>
    <row r="1" spans="1:16" ht="15.75">
      <c r="A1" s="52" t="s">
        <v>67</v>
      </c>
    </row>
    <row r="2" spans="1:16" ht="20.100000000000001" customHeight="1">
      <c r="B2" s="53"/>
      <c r="O2" s="54"/>
    </row>
    <row r="3" spans="1:16" ht="20.100000000000001" customHeight="1">
      <c r="B3" s="53"/>
      <c r="O3" s="55"/>
    </row>
    <row r="4" spans="1:16" ht="20.100000000000001" customHeight="1">
      <c r="B4" s="53"/>
    </row>
    <row r="6" spans="1:16" ht="27.95" customHeight="1">
      <c r="C6" s="56" t="s">
        <v>277</v>
      </c>
      <c r="D6" s="56" t="s">
        <v>276</v>
      </c>
    </row>
    <row r="7" spans="1:16">
      <c r="C7" s="778">
        <f>'Building Information'!Q5</f>
        <v>0</v>
      </c>
      <c r="D7" s="413">
        <f>C7+1</f>
        <v>1</v>
      </c>
      <c r="E7" s="414">
        <f t="shared" ref="E7:M7" si="0">+D7+1</f>
        <v>2</v>
      </c>
      <c r="F7" s="414">
        <f t="shared" si="0"/>
        <v>3</v>
      </c>
      <c r="G7" s="414">
        <f t="shared" si="0"/>
        <v>4</v>
      </c>
      <c r="H7" s="414">
        <f t="shared" si="0"/>
        <v>5</v>
      </c>
      <c r="I7" s="414">
        <f t="shared" si="0"/>
        <v>6</v>
      </c>
      <c r="J7" s="414">
        <f t="shared" si="0"/>
        <v>7</v>
      </c>
      <c r="K7" s="414">
        <f t="shared" si="0"/>
        <v>8</v>
      </c>
      <c r="L7" s="414">
        <f t="shared" si="0"/>
        <v>9</v>
      </c>
      <c r="M7" s="414">
        <f t="shared" si="0"/>
        <v>10</v>
      </c>
      <c r="N7" s="414">
        <f>+M7+1</f>
        <v>11</v>
      </c>
      <c r="O7" s="413">
        <f>+N7+1</f>
        <v>12</v>
      </c>
    </row>
    <row r="8" spans="1:16" ht="15.95" customHeight="1">
      <c r="C8" s="57" t="s">
        <v>68</v>
      </c>
      <c r="D8" s="57" t="s">
        <v>69</v>
      </c>
      <c r="E8" s="58" t="s">
        <v>70</v>
      </c>
      <c r="F8" s="58" t="s">
        <v>71</v>
      </c>
      <c r="G8" s="58" t="s">
        <v>72</v>
      </c>
      <c r="H8" s="58" t="s">
        <v>73</v>
      </c>
      <c r="I8" s="58" t="s">
        <v>74</v>
      </c>
      <c r="J8" s="58" t="s">
        <v>75</v>
      </c>
      <c r="K8" s="58" t="s">
        <v>76</v>
      </c>
      <c r="L8" s="58" t="s">
        <v>77</v>
      </c>
      <c r="M8" s="59" t="s">
        <v>78</v>
      </c>
      <c r="N8" s="59" t="s">
        <v>79</v>
      </c>
      <c r="O8" s="415" t="s">
        <v>80</v>
      </c>
      <c r="P8" s="60"/>
    </row>
    <row r="9" spans="1:16" ht="20.100000000000001" customHeight="1">
      <c r="B9" t="s">
        <v>81</v>
      </c>
      <c r="C9" s="471">
        <v>0</v>
      </c>
      <c r="D9" s="411">
        <f>'M&amp;O'!D4</f>
        <v>0</v>
      </c>
      <c r="E9" s="368">
        <f>+D9*1.03</f>
        <v>0</v>
      </c>
      <c r="F9" s="368">
        <f t="shared" ref="F9:M9" si="1">+E9*1.03</f>
        <v>0</v>
      </c>
      <c r="G9" s="368">
        <f t="shared" si="1"/>
        <v>0</v>
      </c>
      <c r="H9" s="368">
        <f t="shared" si="1"/>
        <v>0</v>
      </c>
      <c r="I9" s="368">
        <f t="shared" si="1"/>
        <v>0</v>
      </c>
      <c r="J9" s="368">
        <f t="shared" si="1"/>
        <v>0</v>
      </c>
      <c r="K9" s="368">
        <f t="shared" si="1"/>
        <v>0</v>
      </c>
      <c r="L9" s="368">
        <f t="shared" si="1"/>
        <v>0</v>
      </c>
      <c r="M9" s="368">
        <f t="shared" si="1"/>
        <v>0</v>
      </c>
      <c r="N9" s="368">
        <f>+M9*1.03</f>
        <v>0</v>
      </c>
      <c r="O9" s="369">
        <f>+N9*1.03</f>
        <v>0</v>
      </c>
      <c r="P9" s="61"/>
    </row>
    <row r="10" spans="1:16" ht="15.95" customHeight="1">
      <c r="B10" t="s">
        <v>82</v>
      </c>
      <c r="C10" s="472">
        <v>0</v>
      </c>
      <c r="D10" s="382">
        <f t="shared" ref="D10:O10" si="2">-D9*0.05</f>
        <v>0</v>
      </c>
      <c r="E10" s="370">
        <f t="shared" si="2"/>
        <v>0</v>
      </c>
      <c r="F10" s="370">
        <f t="shared" si="2"/>
        <v>0</v>
      </c>
      <c r="G10" s="370">
        <f t="shared" si="2"/>
        <v>0</v>
      </c>
      <c r="H10" s="370">
        <f t="shared" si="2"/>
        <v>0</v>
      </c>
      <c r="I10" s="370">
        <f t="shared" si="2"/>
        <v>0</v>
      </c>
      <c r="J10" s="370">
        <f t="shared" si="2"/>
        <v>0</v>
      </c>
      <c r="K10" s="370">
        <f t="shared" si="2"/>
        <v>0</v>
      </c>
      <c r="L10" s="370">
        <f t="shared" si="2"/>
        <v>0</v>
      </c>
      <c r="M10" s="370">
        <f t="shared" si="2"/>
        <v>0</v>
      </c>
      <c r="N10" s="370">
        <f t="shared" si="2"/>
        <v>0</v>
      </c>
      <c r="O10" s="371">
        <f t="shared" si="2"/>
        <v>0</v>
      </c>
      <c r="P10" s="61"/>
    </row>
    <row r="11" spans="1:16" ht="15.95" customHeight="1">
      <c r="B11" t="s">
        <v>83</v>
      </c>
      <c r="C11" s="472">
        <v>0</v>
      </c>
      <c r="D11" s="382">
        <f>'M&amp;O'!D8</f>
        <v>0</v>
      </c>
      <c r="E11" s="370">
        <f t="shared" ref="E11:M11" si="3">+D11*1.03</f>
        <v>0</v>
      </c>
      <c r="F11" s="370">
        <f t="shared" si="3"/>
        <v>0</v>
      </c>
      <c r="G11" s="370">
        <f t="shared" si="3"/>
        <v>0</v>
      </c>
      <c r="H11" s="370">
        <f t="shared" si="3"/>
        <v>0</v>
      </c>
      <c r="I11" s="370">
        <f t="shared" si="3"/>
        <v>0</v>
      </c>
      <c r="J11" s="370">
        <f t="shared" si="3"/>
        <v>0</v>
      </c>
      <c r="K11" s="370">
        <f t="shared" si="3"/>
        <v>0</v>
      </c>
      <c r="L11" s="370">
        <f t="shared" si="3"/>
        <v>0</v>
      </c>
      <c r="M11" s="370">
        <f t="shared" si="3"/>
        <v>0</v>
      </c>
      <c r="N11" s="370">
        <f>+M11*1.03</f>
        <v>0</v>
      </c>
      <c r="O11" s="371">
        <f>+N11*1.03</f>
        <v>0</v>
      </c>
      <c r="P11" s="61"/>
    </row>
    <row r="12" spans="1:16" ht="15.95" customHeight="1">
      <c r="B12" t="s">
        <v>84</v>
      </c>
      <c r="C12" s="473">
        <v>0</v>
      </c>
      <c r="D12" s="382">
        <f>-D11*0.1</f>
        <v>0</v>
      </c>
      <c r="E12" s="372">
        <f t="shared" ref="E12:O12" si="4">-E11*0.1</f>
        <v>0</v>
      </c>
      <c r="F12" s="372">
        <f t="shared" si="4"/>
        <v>0</v>
      </c>
      <c r="G12" s="372">
        <f t="shared" si="4"/>
        <v>0</v>
      </c>
      <c r="H12" s="372">
        <f t="shared" si="4"/>
        <v>0</v>
      </c>
      <c r="I12" s="372">
        <f t="shared" si="4"/>
        <v>0</v>
      </c>
      <c r="J12" s="372">
        <f t="shared" si="4"/>
        <v>0</v>
      </c>
      <c r="K12" s="372">
        <f t="shared" si="4"/>
        <v>0</v>
      </c>
      <c r="L12" s="372">
        <f t="shared" si="4"/>
        <v>0</v>
      </c>
      <c r="M12" s="372">
        <f t="shared" si="4"/>
        <v>0</v>
      </c>
      <c r="N12" s="372">
        <f t="shared" si="4"/>
        <v>0</v>
      </c>
      <c r="O12" s="373">
        <f t="shared" si="4"/>
        <v>0</v>
      </c>
      <c r="P12" s="61"/>
    </row>
    <row r="13" spans="1:16" ht="15.95" customHeight="1">
      <c r="B13" t="s">
        <v>85</v>
      </c>
      <c r="C13" s="474">
        <v>0</v>
      </c>
      <c r="D13" s="375">
        <f>'M&amp;O'!D10</f>
        <v>0</v>
      </c>
      <c r="E13" s="374">
        <f>D13</f>
        <v>0</v>
      </c>
      <c r="F13" s="374">
        <f>D13</f>
        <v>0</v>
      </c>
      <c r="G13" s="374">
        <f t="shared" ref="G13:O13" si="5">E13</f>
        <v>0</v>
      </c>
      <c r="H13" s="374">
        <f t="shared" si="5"/>
        <v>0</v>
      </c>
      <c r="I13" s="374">
        <f t="shared" si="5"/>
        <v>0</v>
      </c>
      <c r="J13" s="374">
        <f t="shared" si="5"/>
        <v>0</v>
      </c>
      <c r="K13" s="374">
        <f t="shared" si="5"/>
        <v>0</v>
      </c>
      <c r="L13" s="374">
        <f t="shared" si="5"/>
        <v>0</v>
      </c>
      <c r="M13" s="374">
        <f t="shared" si="5"/>
        <v>0</v>
      </c>
      <c r="N13" s="374">
        <f t="shared" si="5"/>
        <v>0</v>
      </c>
      <c r="O13" s="375">
        <f t="shared" si="5"/>
        <v>0</v>
      </c>
      <c r="P13" s="61"/>
    </row>
    <row r="14" spans="1:16" ht="15.95" customHeight="1">
      <c r="B14" t="s">
        <v>86</v>
      </c>
      <c r="C14" s="381">
        <f>SUM(C9:C13)</f>
        <v>0</v>
      </c>
      <c r="D14" s="382">
        <f>SUM(D9:D13)</f>
        <v>0</v>
      </c>
      <c r="E14" s="376">
        <f t="shared" ref="E14:O14" si="6">SUM(E9:E13)</f>
        <v>0</v>
      </c>
      <c r="F14" s="370">
        <f t="shared" si="6"/>
        <v>0</v>
      </c>
      <c r="G14" s="370">
        <f t="shared" si="6"/>
        <v>0</v>
      </c>
      <c r="H14" s="370">
        <f t="shared" si="6"/>
        <v>0</v>
      </c>
      <c r="I14" s="370">
        <f t="shared" si="6"/>
        <v>0</v>
      </c>
      <c r="J14" s="370">
        <f t="shared" si="6"/>
        <v>0</v>
      </c>
      <c r="K14" s="370">
        <f t="shared" si="6"/>
        <v>0</v>
      </c>
      <c r="L14" s="370">
        <f t="shared" si="6"/>
        <v>0</v>
      </c>
      <c r="M14" s="370">
        <f t="shared" si="6"/>
        <v>0</v>
      </c>
      <c r="N14" s="370">
        <f t="shared" si="6"/>
        <v>0</v>
      </c>
      <c r="O14" s="371">
        <f t="shared" si="6"/>
        <v>0</v>
      </c>
      <c r="P14" s="61"/>
    </row>
    <row r="15" spans="1:16" ht="21.95" customHeight="1">
      <c r="B15" t="s">
        <v>87</v>
      </c>
      <c r="C15" s="475">
        <v>0</v>
      </c>
      <c r="D15" s="412">
        <f>'M&amp;O'!D33</f>
        <v>0</v>
      </c>
      <c r="E15" s="377">
        <f>+D15*1.04</f>
        <v>0</v>
      </c>
      <c r="F15" s="377">
        <f t="shared" ref="F15:M15" si="7">+E15*1.04</f>
        <v>0</v>
      </c>
      <c r="G15" s="377">
        <f t="shared" si="7"/>
        <v>0</v>
      </c>
      <c r="H15" s="377">
        <f t="shared" si="7"/>
        <v>0</v>
      </c>
      <c r="I15" s="377">
        <f t="shared" si="7"/>
        <v>0</v>
      </c>
      <c r="J15" s="377">
        <f t="shared" si="7"/>
        <v>0</v>
      </c>
      <c r="K15" s="377">
        <f t="shared" si="7"/>
        <v>0</v>
      </c>
      <c r="L15" s="377">
        <f t="shared" si="7"/>
        <v>0</v>
      </c>
      <c r="M15" s="377">
        <f t="shared" si="7"/>
        <v>0</v>
      </c>
      <c r="N15" s="377">
        <f>+M15*1.04</f>
        <v>0</v>
      </c>
      <c r="O15" s="378">
        <f>+N15*1.04</f>
        <v>0</v>
      </c>
      <c r="P15" s="61"/>
    </row>
    <row r="16" spans="1:16" s="403" customFormat="1" ht="21.95" customHeight="1">
      <c r="B16" s="40" t="s">
        <v>88</v>
      </c>
      <c r="C16" s="418">
        <f>SUM(C14-C15)</f>
        <v>0</v>
      </c>
      <c r="D16" s="418">
        <f t="shared" ref="D16:O16" si="8">SUM(D14-D15)</f>
        <v>0</v>
      </c>
      <c r="E16" s="418">
        <f t="shared" si="8"/>
        <v>0</v>
      </c>
      <c r="F16" s="418">
        <f t="shared" si="8"/>
        <v>0</v>
      </c>
      <c r="G16" s="418">
        <f t="shared" si="8"/>
        <v>0</v>
      </c>
      <c r="H16" s="418">
        <f t="shared" si="8"/>
        <v>0</v>
      </c>
      <c r="I16" s="418">
        <f t="shared" si="8"/>
        <v>0</v>
      </c>
      <c r="J16" s="418">
        <f t="shared" si="8"/>
        <v>0</v>
      </c>
      <c r="K16" s="418">
        <f t="shared" si="8"/>
        <v>0</v>
      </c>
      <c r="L16" s="418">
        <f t="shared" si="8"/>
        <v>0</v>
      </c>
      <c r="M16" s="418">
        <f t="shared" si="8"/>
        <v>0</v>
      </c>
      <c r="N16" s="418">
        <f t="shared" si="8"/>
        <v>0</v>
      </c>
      <c r="O16" s="418">
        <f t="shared" si="8"/>
        <v>0</v>
      </c>
      <c r="P16" s="419"/>
    </row>
    <row r="17" spans="2:16" ht="21.95" customHeight="1">
      <c r="B17" t="s">
        <v>89</v>
      </c>
      <c r="C17" s="472">
        <v>0</v>
      </c>
      <c r="D17" s="473">
        <v>0</v>
      </c>
      <c r="E17" s="370">
        <f>+D17</f>
        <v>0</v>
      </c>
      <c r="F17" s="370">
        <f t="shared" ref="F17:M17" si="9">+E17</f>
        <v>0</v>
      </c>
      <c r="G17" s="370">
        <f t="shared" si="9"/>
        <v>0</v>
      </c>
      <c r="H17" s="370">
        <f t="shared" si="9"/>
        <v>0</v>
      </c>
      <c r="I17" s="370">
        <f t="shared" si="9"/>
        <v>0</v>
      </c>
      <c r="J17" s="370">
        <f t="shared" si="9"/>
        <v>0</v>
      </c>
      <c r="K17" s="370">
        <f t="shared" si="9"/>
        <v>0</v>
      </c>
      <c r="L17" s="370">
        <f t="shared" si="9"/>
        <v>0</v>
      </c>
      <c r="M17" s="370">
        <f t="shared" si="9"/>
        <v>0</v>
      </c>
      <c r="N17" s="370">
        <f>+M17</f>
        <v>0</v>
      </c>
      <c r="O17" s="371">
        <f>+N17</f>
        <v>0</v>
      </c>
      <c r="P17" s="61"/>
    </row>
    <row r="18" spans="2:16" ht="15.95" customHeight="1">
      <c r="B18" s="407" t="s">
        <v>275</v>
      </c>
      <c r="C18" s="472">
        <v>0</v>
      </c>
      <c r="D18" s="473">
        <v>0</v>
      </c>
      <c r="E18" s="370">
        <f t="shared" ref="E18:M18" si="10">+D18</f>
        <v>0</v>
      </c>
      <c r="F18" s="370">
        <f t="shared" si="10"/>
        <v>0</v>
      </c>
      <c r="G18" s="370">
        <f t="shared" si="10"/>
        <v>0</v>
      </c>
      <c r="H18" s="370">
        <f t="shared" si="10"/>
        <v>0</v>
      </c>
      <c r="I18" s="370">
        <f t="shared" si="10"/>
        <v>0</v>
      </c>
      <c r="J18" s="370">
        <f t="shared" si="10"/>
        <v>0</v>
      </c>
      <c r="K18" s="370">
        <f t="shared" si="10"/>
        <v>0</v>
      </c>
      <c r="L18" s="370">
        <f t="shared" si="10"/>
        <v>0</v>
      </c>
      <c r="M18" s="370">
        <f t="shared" si="10"/>
        <v>0</v>
      </c>
      <c r="N18" s="370">
        <f>+M18</f>
        <v>0</v>
      </c>
      <c r="O18" s="371">
        <f>+N18</f>
        <v>0</v>
      </c>
      <c r="P18" s="61"/>
    </row>
    <row r="19" spans="2:16" ht="15.95" customHeight="1">
      <c r="B19" s="407" t="s">
        <v>275</v>
      </c>
      <c r="C19" s="475">
        <v>0</v>
      </c>
      <c r="D19" s="474">
        <v>0</v>
      </c>
      <c r="E19" s="374">
        <f>+D19*1.035</f>
        <v>0</v>
      </c>
      <c r="F19" s="377">
        <f t="shared" ref="F19:M19" si="11">+E19*1.035</f>
        <v>0</v>
      </c>
      <c r="G19" s="377">
        <f t="shared" si="11"/>
        <v>0</v>
      </c>
      <c r="H19" s="377">
        <f t="shared" si="11"/>
        <v>0</v>
      </c>
      <c r="I19" s="377">
        <f t="shared" si="11"/>
        <v>0</v>
      </c>
      <c r="J19" s="377">
        <f t="shared" si="11"/>
        <v>0</v>
      </c>
      <c r="K19" s="377">
        <f t="shared" si="11"/>
        <v>0</v>
      </c>
      <c r="L19" s="377">
        <f t="shared" si="11"/>
        <v>0</v>
      </c>
      <c r="M19" s="377">
        <f t="shared" si="11"/>
        <v>0</v>
      </c>
      <c r="N19" s="377">
        <f>+M19*1.035</f>
        <v>0</v>
      </c>
      <c r="O19" s="378">
        <f>+N19*1.035</f>
        <v>0</v>
      </c>
      <c r="P19" s="61"/>
    </row>
    <row r="20" spans="2:16" ht="21.95" customHeight="1">
      <c r="B20" t="s">
        <v>90</v>
      </c>
      <c r="C20" s="379">
        <f>SUM(C16-C17-C18-C19)</f>
        <v>0</v>
      </c>
      <c r="D20" s="379">
        <f>SUM(D16-D17-D18-D19)</f>
        <v>0</v>
      </c>
      <c r="E20" s="379">
        <f t="shared" ref="E20:O20" si="12">SUM(E16-E17-E18-E19)</f>
        <v>0</v>
      </c>
      <c r="F20" s="379">
        <f t="shared" si="12"/>
        <v>0</v>
      </c>
      <c r="G20" s="379">
        <f t="shared" si="12"/>
        <v>0</v>
      </c>
      <c r="H20" s="379">
        <f t="shared" si="12"/>
        <v>0</v>
      </c>
      <c r="I20" s="379">
        <f t="shared" si="12"/>
        <v>0</v>
      </c>
      <c r="J20" s="379">
        <f t="shared" si="12"/>
        <v>0</v>
      </c>
      <c r="K20" s="379">
        <f t="shared" si="12"/>
        <v>0</v>
      </c>
      <c r="L20" s="379">
        <f t="shared" si="12"/>
        <v>0</v>
      </c>
      <c r="M20" s="379">
        <f t="shared" si="12"/>
        <v>0</v>
      </c>
      <c r="N20" s="379">
        <f t="shared" si="12"/>
        <v>0</v>
      </c>
      <c r="O20" s="379">
        <f t="shared" si="12"/>
        <v>0</v>
      </c>
      <c r="P20" s="61"/>
    </row>
    <row r="21" spans="2:16" ht="21.75" customHeight="1">
      <c r="B21" s="40" t="s">
        <v>91</v>
      </c>
      <c r="C21" s="380">
        <f>SUM(C20)</f>
        <v>0</v>
      </c>
      <c r="D21" s="380">
        <f>SUM(D20)</f>
        <v>0</v>
      </c>
      <c r="E21" s="380">
        <f>SUM(D21+E20)</f>
        <v>0</v>
      </c>
      <c r="F21" s="380">
        <f t="shared" ref="F21:O21" si="13">SUM(E21+F20)</f>
        <v>0</v>
      </c>
      <c r="G21" s="380">
        <f t="shared" si="13"/>
        <v>0</v>
      </c>
      <c r="H21" s="380">
        <f t="shared" si="13"/>
        <v>0</v>
      </c>
      <c r="I21" s="380">
        <f t="shared" si="13"/>
        <v>0</v>
      </c>
      <c r="J21" s="380">
        <f t="shared" si="13"/>
        <v>0</v>
      </c>
      <c r="K21" s="380">
        <f t="shared" si="13"/>
        <v>0</v>
      </c>
      <c r="L21" s="380">
        <f t="shared" si="13"/>
        <v>0</v>
      </c>
      <c r="M21" s="380">
        <f t="shared" si="13"/>
        <v>0</v>
      </c>
      <c r="N21" s="380">
        <f t="shared" si="13"/>
        <v>0</v>
      </c>
      <c r="O21" s="380">
        <f t="shared" si="13"/>
        <v>0</v>
      </c>
      <c r="P21" s="61"/>
    </row>
    <row r="22" spans="2:16">
      <c r="C22" s="61"/>
      <c r="D22" s="61"/>
      <c r="E22" s="61"/>
      <c r="F22" s="61"/>
      <c r="G22" s="61"/>
      <c r="H22" s="61"/>
      <c r="I22" s="61"/>
      <c r="J22" s="61"/>
      <c r="K22" s="61"/>
      <c r="L22" s="61"/>
      <c r="M22" s="61"/>
      <c r="N22" s="61"/>
      <c r="O22" s="61"/>
      <c r="P22" s="61"/>
    </row>
    <row r="23" spans="2:16">
      <c r="C23" s="61"/>
      <c r="D23" s="61"/>
      <c r="E23" s="61"/>
      <c r="F23" s="61"/>
      <c r="G23" s="61"/>
      <c r="H23" s="61"/>
      <c r="I23" s="61"/>
      <c r="J23" s="61"/>
      <c r="K23" s="61"/>
      <c r="L23" s="61"/>
      <c r="M23" s="61"/>
      <c r="N23" s="61"/>
      <c r="O23" s="61"/>
      <c r="P23" s="61"/>
    </row>
    <row r="24" spans="2:16">
      <c r="B24" t="s">
        <v>92</v>
      </c>
      <c r="C24" s="61"/>
      <c r="D24" s="62">
        <f>O21</f>
        <v>0</v>
      </c>
      <c r="E24" s="61"/>
      <c r="F24" s="61"/>
      <c r="G24" s="61"/>
      <c r="H24" s="61"/>
      <c r="I24" s="61"/>
      <c r="J24" s="61"/>
      <c r="K24" s="61"/>
      <c r="L24" s="61"/>
      <c r="M24" s="61"/>
      <c r="N24" s="61"/>
      <c r="O24" s="61"/>
      <c r="P24" s="61"/>
    </row>
    <row r="25" spans="2:16">
      <c r="B25" t="s">
        <v>93</v>
      </c>
      <c r="D25" s="417">
        <f>'Development Budget'!I51</f>
        <v>0</v>
      </c>
    </row>
    <row r="26" spans="2:16">
      <c r="B26" s="40" t="s">
        <v>94</v>
      </c>
      <c r="C26" s="40"/>
      <c r="D26" s="416">
        <f>D24-D25</f>
        <v>0</v>
      </c>
    </row>
    <row r="27" spans="2:16">
      <c r="B27" s="420" t="str">
        <f>IF(D26&lt;0,"The cash flow provided does not appear to cover the amount of the dererred developer fee in basis.  Alternate repayment mechanisms need to be provided.","")</f>
        <v/>
      </c>
    </row>
  </sheetData>
  <sheetProtection password="C14E" sheet="1" objects="1" scenarios="1" selectLockedCells="1"/>
  <phoneticPr fontId="22" type="noConversion"/>
  <pageMargins left="0.75" right="0.75" top="1" bottom="1" header="0.5" footer="0.5"/>
  <pageSetup scale="66"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C6D36-68EA-49D0-97A5-F7319CBACEEA}">
  <dimension ref="A1:F18"/>
  <sheetViews>
    <sheetView showGridLines="0" showRowColHeaders="0" zoomScaleNormal="100" workbookViewId="0">
      <selection activeCell="C8" sqref="C8"/>
    </sheetView>
  </sheetViews>
  <sheetFormatPr defaultRowHeight="12.75"/>
  <cols>
    <col min="2" max="2" width="34.85546875" bestFit="1" customWidth="1"/>
    <col min="3" max="3" width="13.140625" customWidth="1"/>
    <col min="4" max="4" width="4.28515625" customWidth="1"/>
    <col min="5" max="5" width="14.140625" customWidth="1"/>
  </cols>
  <sheetData>
    <row r="1" spans="1:6" ht="15">
      <c r="A1" s="515" t="str">
        <f>IF('Applicant Information'!C8="9% Competitive","AGGREGATE BASIS CALCULATION NOT APPLICABLE","AGGREGATE BASIS CALCULATION")</f>
        <v>AGGREGATE BASIS CALCULATION</v>
      </c>
      <c r="B1" s="477"/>
      <c r="C1" s="477"/>
      <c r="D1" s="54"/>
      <c r="E1" s="54"/>
    </row>
    <row r="2" spans="1:6">
      <c r="A2" s="477"/>
      <c r="B2" s="477"/>
      <c r="C2" s="477"/>
      <c r="D2" s="478"/>
      <c r="E2" s="55"/>
    </row>
    <row r="3" spans="1:6">
      <c r="A3" s="476" t="s">
        <v>63</v>
      </c>
      <c r="B3" s="514">
        <f>'Applicant Information'!C6</f>
        <v>0</v>
      </c>
      <c r="C3" s="479"/>
      <c r="D3" s="479"/>
      <c r="E3" s="403"/>
      <c r="F3" s="403"/>
    </row>
    <row r="4" spans="1:6">
      <c r="A4" s="477"/>
      <c r="B4" s="479"/>
      <c r="C4" s="479"/>
      <c r="D4" s="479"/>
      <c r="E4" s="403"/>
      <c r="F4" s="403"/>
    </row>
    <row r="5" spans="1:6">
      <c r="A5" s="477"/>
      <c r="B5" s="479"/>
      <c r="C5" s="479"/>
      <c r="D5" s="479"/>
      <c r="E5" s="403"/>
      <c r="F5" s="403"/>
    </row>
    <row r="6" spans="1:6">
      <c r="A6" s="477"/>
      <c r="B6" s="479"/>
      <c r="C6" s="479"/>
      <c r="D6" s="479"/>
      <c r="E6" s="403"/>
      <c r="F6" s="403"/>
    </row>
    <row r="7" spans="1:6">
      <c r="A7" s="477"/>
      <c r="B7" s="479"/>
      <c r="C7" s="479"/>
      <c r="D7" s="479"/>
      <c r="E7" s="403"/>
      <c r="F7" s="403"/>
    </row>
    <row r="8" spans="1:6">
      <c r="A8" s="477"/>
      <c r="B8" s="479" t="s">
        <v>280</v>
      </c>
      <c r="C8" s="451">
        <v>0</v>
      </c>
      <c r="D8" s="479"/>
      <c r="E8" s="403"/>
      <c r="F8" s="403"/>
    </row>
    <row r="9" spans="1:6">
      <c r="A9" s="477"/>
      <c r="B9" s="479"/>
      <c r="C9" s="480"/>
      <c r="D9" s="479"/>
      <c r="E9" s="403"/>
      <c r="F9" s="403"/>
    </row>
    <row r="10" spans="1:6">
      <c r="A10" s="477"/>
      <c r="B10" s="479" t="s">
        <v>281</v>
      </c>
      <c r="C10" s="481">
        <f>'Development Budget'!I71</f>
        <v>0</v>
      </c>
      <c r="D10" s="479"/>
      <c r="E10" s="403"/>
      <c r="F10" s="403"/>
    </row>
    <row r="11" spans="1:6">
      <c r="A11" s="477"/>
      <c r="B11" s="479" t="s">
        <v>282</v>
      </c>
      <c r="C11" s="481">
        <f>'Development Budget'!F7</f>
        <v>0</v>
      </c>
      <c r="D11" s="479"/>
      <c r="E11" s="403"/>
      <c r="F11" s="403"/>
    </row>
    <row r="12" spans="1:6">
      <c r="A12" s="477"/>
      <c r="B12" s="482" t="s">
        <v>283</v>
      </c>
      <c r="C12" s="451">
        <v>0</v>
      </c>
      <c r="D12" s="479"/>
      <c r="E12" s="403"/>
      <c r="F12" s="403"/>
    </row>
    <row r="13" spans="1:6">
      <c r="A13" s="477"/>
      <c r="B13" s="482"/>
      <c r="C13" s="483"/>
      <c r="D13" s="479"/>
      <c r="E13" s="403"/>
      <c r="F13" s="403"/>
    </row>
    <row r="14" spans="1:6">
      <c r="A14" s="477"/>
      <c r="B14" s="482" t="s">
        <v>284</v>
      </c>
      <c r="C14" s="484">
        <f>SUM(C10:C12)</f>
        <v>0</v>
      </c>
      <c r="D14" s="479"/>
      <c r="E14" s="403"/>
      <c r="F14" s="403"/>
    </row>
    <row r="15" spans="1:6">
      <c r="A15" s="477"/>
      <c r="B15" s="482"/>
      <c r="C15" s="484"/>
      <c r="D15" s="479"/>
      <c r="E15" s="403"/>
      <c r="F15" s="403"/>
    </row>
    <row r="16" spans="1:6">
      <c r="A16" s="477"/>
      <c r="B16" s="485" t="s">
        <v>285</v>
      </c>
      <c r="C16" s="486" t="e">
        <f>C8/C14</f>
        <v>#DIV/0!</v>
      </c>
      <c r="D16" s="487"/>
      <c r="E16" s="403"/>
      <c r="F16" s="403"/>
    </row>
    <row r="17" spans="1:4">
      <c r="A17" s="477"/>
      <c r="B17" s="477"/>
      <c r="C17" s="477"/>
      <c r="D17" s="477"/>
    </row>
    <row r="18" spans="1:4" ht="69.75" customHeight="1">
      <c r="A18" s="477"/>
      <c r="B18" s="943" t="str">
        <f>IF(C14=0,"",IF(C16&lt;0.5,"This project does not meet the aggregate basis test.  IRS regulations require the the bonds fund at least 50% of the aggregate basis of the project.  Please review your number for error and contact HDC for your legal council if neceaasry.",""))</f>
        <v/>
      </c>
      <c r="C18" s="943"/>
      <c r="D18" s="477"/>
    </row>
  </sheetData>
  <sheetProtection password="CA0D" sheet="1" objects="1" scenarios="1" selectLockedCells="1"/>
  <mergeCells count="1">
    <mergeCell ref="B18:C18"/>
  </mergeCells>
  <phoneticPr fontId="22" type="noConversion"/>
  <pageMargins left="0.75" right="0.75" top="1" bottom="1" header="0.5" footer="0.5"/>
  <pageSetup orientation="portrait" verticalDpi="1200" r:id="rId1"/>
  <headerFooter alignWithMargins="0"/>
  <ignoredErrors>
    <ignoredError sqref="C16" evalError="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6C681-627A-4619-9C49-7A65751C55B8}">
  <sheetPr>
    <tabColor indexed="42"/>
  </sheetPr>
  <dimension ref="B1:BB99"/>
  <sheetViews>
    <sheetView showGridLines="0" showRowColHeaders="0" topLeftCell="A39" zoomScaleNormal="100" zoomScaleSheetLayoutView="85" workbookViewId="0">
      <selection activeCell="H50" sqref="H50"/>
    </sheetView>
  </sheetViews>
  <sheetFormatPr defaultRowHeight="12.75"/>
  <cols>
    <col min="1" max="1" width="9.140625" style="39"/>
    <col min="2" max="2" width="28.85546875" style="39" customWidth="1"/>
    <col min="3" max="3" width="10.85546875" style="39" customWidth="1"/>
    <col min="4" max="4" width="12.140625" style="39" bestFit="1" customWidth="1"/>
    <col min="5" max="5" width="10.42578125" style="39" customWidth="1"/>
    <col min="6" max="6" width="9.28515625" style="39" customWidth="1"/>
    <col min="7" max="7" width="12.85546875" style="39" customWidth="1"/>
    <col min="8" max="8" width="13" style="39" customWidth="1"/>
    <col min="9" max="16384" width="9.140625" style="39"/>
  </cols>
  <sheetData>
    <row r="1" spans="2:11" ht="18">
      <c r="B1" s="517"/>
      <c r="C1" s="873" t="s">
        <v>356</v>
      </c>
      <c r="G1" s="872"/>
      <c r="H1" s="874">
        <f ca="1">NOW()</f>
        <v>45931.452622453704</v>
      </c>
    </row>
    <row r="2" spans="2:11" ht="15.75">
      <c r="B2" s="517"/>
      <c r="G2" s="870"/>
      <c r="H2" s="870"/>
    </row>
    <row r="3" spans="2:11" ht="15.75">
      <c r="B3" s="517"/>
      <c r="G3" s="870"/>
      <c r="H3" s="870"/>
    </row>
    <row r="4" spans="2:11">
      <c r="B4" s="236"/>
    </row>
    <row r="5" spans="2:11">
      <c r="B5" s="236"/>
    </row>
    <row r="6" spans="2:11">
      <c r="B6" s="236"/>
    </row>
    <row r="7" spans="2:11" ht="13.5" customHeight="1">
      <c r="B7" s="950" t="s">
        <v>296</v>
      </c>
      <c r="C7" s="950"/>
      <c r="D7" s="950"/>
      <c r="E7" s="950"/>
      <c r="F7" s="950"/>
      <c r="G7" s="950"/>
    </row>
    <row r="9" spans="2:11">
      <c r="B9" s="236" t="s">
        <v>150</v>
      </c>
    </row>
    <row r="10" spans="2:11">
      <c r="B10" s="236"/>
    </row>
    <row r="11" spans="2:11">
      <c r="B11" s="39" t="s">
        <v>97</v>
      </c>
      <c r="C11" s="951">
        <f>'Applicant Information'!C2</f>
        <v>0</v>
      </c>
      <c r="D11" s="951"/>
      <c r="E11" s="951"/>
      <c r="F11" s="951"/>
      <c r="G11" s="951"/>
      <c r="H11" s="951"/>
    </row>
    <row r="12" spans="2:11">
      <c r="B12" s="39" t="s">
        <v>23</v>
      </c>
      <c r="C12" s="944">
        <f>'Applicant Information'!C3</f>
        <v>0</v>
      </c>
      <c r="D12" s="944"/>
      <c r="E12" s="944"/>
      <c r="F12" s="944"/>
      <c r="G12" s="944"/>
      <c r="H12" s="944"/>
    </row>
    <row r="13" spans="2:11">
      <c r="B13" s="39" t="s">
        <v>100</v>
      </c>
      <c r="C13" s="952">
        <f>'Applicant Information'!C4</f>
        <v>0</v>
      </c>
      <c r="D13" s="952"/>
      <c r="E13" s="952"/>
      <c r="F13" s="952"/>
      <c r="G13" s="952"/>
      <c r="H13" s="952"/>
      <c r="I13" s="232"/>
    </row>
    <row r="14" spans="2:11">
      <c r="B14" s="39" t="s">
        <v>101</v>
      </c>
      <c r="C14" s="951" t="str">
        <f>(CONCATENATE('Applicant Information'!F4,", ",'Applicant Information'!H4," ",'Applicant Information'!J4))</f>
        <v xml:space="preserve">,  </v>
      </c>
      <c r="D14" s="951"/>
      <c r="E14" s="951"/>
      <c r="F14" s="951"/>
      <c r="G14" s="951"/>
      <c r="H14" s="951"/>
      <c r="I14" s="232"/>
    </row>
    <row r="15" spans="2:11">
      <c r="B15" s="39" t="s">
        <v>111</v>
      </c>
      <c r="C15" s="944">
        <f>'Applicant Information'!C5</f>
        <v>0</v>
      </c>
      <c r="D15" s="944"/>
      <c r="E15" s="944"/>
      <c r="F15" s="944"/>
      <c r="G15" s="944"/>
      <c r="H15" s="944"/>
      <c r="K15" s="232"/>
    </row>
    <row r="16" spans="2:11">
      <c r="B16" s="39" t="s">
        <v>98</v>
      </c>
      <c r="C16" s="951">
        <f>'Applicant Information'!C6</f>
        <v>0</v>
      </c>
      <c r="D16" s="951"/>
      <c r="E16" s="951"/>
      <c r="F16" s="951"/>
      <c r="G16" s="951"/>
      <c r="H16" s="951"/>
      <c r="K16" s="232"/>
    </row>
    <row r="17" spans="2:54">
      <c r="B17" s="39" t="s">
        <v>99</v>
      </c>
      <c r="C17" s="944">
        <f>'Applicant Information'!C7</f>
        <v>0</v>
      </c>
      <c r="D17" s="944"/>
      <c r="E17" s="944"/>
      <c r="F17" s="944"/>
      <c r="G17" s="944"/>
      <c r="H17" s="944"/>
    </row>
    <row r="18" spans="2:54">
      <c r="B18" s="39" t="s">
        <v>228</v>
      </c>
      <c r="C18" s="944">
        <f>'Applicant Information'!C8</f>
        <v>0</v>
      </c>
      <c r="D18" s="944"/>
      <c r="E18" s="944"/>
      <c r="F18" s="944"/>
      <c r="G18" s="944"/>
      <c r="H18" s="944"/>
      <c r="I18" s="339"/>
      <c r="J18" s="343"/>
      <c r="BB18" s="236" t="s">
        <v>291</v>
      </c>
    </row>
    <row r="19" spans="2:54">
      <c r="C19" s="516"/>
      <c r="G19" s="338"/>
      <c r="I19" s="339"/>
      <c r="J19" s="343"/>
      <c r="BB19" s="236"/>
    </row>
    <row r="20" spans="2:54">
      <c r="B20" s="146" t="s">
        <v>335</v>
      </c>
      <c r="C20" s="516"/>
      <c r="G20" s="338"/>
      <c r="I20" s="339"/>
      <c r="J20" s="343"/>
      <c r="BB20" s="236"/>
    </row>
    <row r="21" spans="2:54">
      <c r="B21" s="519"/>
      <c r="C21" s="947" t="s">
        <v>298</v>
      </c>
      <c r="D21" s="948"/>
      <c r="E21" s="413" t="s">
        <v>331</v>
      </c>
      <c r="F21" s="413" t="s">
        <v>333</v>
      </c>
      <c r="G21" s="524" t="s">
        <v>301</v>
      </c>
      <c r="H21" s="413" t="s">
        <v>299</v>
      </c>
    </row>
    <row r="22" spans="2:54">
      <c r="B22" s="522" t="s">
        <v>297</v>
      </c>
      <c r="C22" s="526" t="s">
        <v>65</v>
      </c>
      <c r="D22" s="415" t="s">
        <v>66</v>
      </c>
      <c r="E22" s="415" t="s">
        <v>332</v>
      </c>
      <c r="F22" s="415" t="s">
        <v>334</v>
      </c>
      <c r="G22" s="57" t="s">
        <v>302</v>
      </c>
      <c r="H22" s="523" t="s">
        <v>300</v>
      </c>
    </row>
    <row r="23" spans="2:54">
      <c r="B23" s="520" t="str">
        <f>'Unit Distribution'!B5</f>
        <v xml:space="preserve"> </v>
      </c>
      <c r="C23" s="524" t="str">
        <f>IF('Building Information'!L5="","",(CONCATENATE('Building Information'!L5,"/",'Building Information'!M5,"/",'Building Information'!N5)))</f>
        <v/>
      </c>
      <c r="D23" s="521" t="str">
        <f>IF('Building Information'!O5="","",(CONCATENATE('Building Information'!O5,"/",'Building Information'!P5,"/",'Building Information'!Q5)))</f>
        <v/>
      </c>
      <c r="E23" s="521" t="str">
        <f>IF('Building Information'!R5="","",(CONCATENATE('Building Information'!R5,"/",'Building Information'!S5,"/",'Building Information'!T5)))</f>
        <v/>
      </c>
      <c r="F23" s="781" t="str">
        <f>IF(ISBLANK('Building Information'!U5),"",'Building Information'!U5)</f>
        <v/>
      </c>
      <c r="G23" s="889" t="str">
        <f>IF('Qualified Basis Analysis'!H20=0,"",'Qualified Basis Analysis'!H20+'Qualified Basis Analysis'!G20)</f>
        <v/>
      </c>
      <c r="H23" s="892" t="str">
        <f>IF('Qualified Basis Analysis'!H16=0,"",'Qualified Basis Analysis'!G16+'Qualified Basis Analysis'!H16)</f>
        <v/>
      </c>
    </row>
    <row r="24" spans="2:54">
      <c r="B24" s="520" t="str">
        <f>'Unit Distribution'!B6</f>
        <v xml:space="preserve"> </v>
      </c>
      <c r="C24" s="525" t="str">
        <f>IF('Building Information'!L6="","",(CONCATENATE('Building Information'!L6,"/",'Building Information'!M6,"/",'Building Information'!N6)))</f>
        <v/>
      </c>
      <c r="D24" s="521" t="str">
        <f>IF('Building Information'!O6="","",(CONCATENATE('Building Information'!O6,"/",'Building Information'!P6,"/",'Building Information'!Q6)))</f>
        <v/>
      </c>
      <c r="E24" s="521" t="str">
        <f>IF('Building Information'!R6="","",(CONCATENATE('Building Information'!R6,"/",'Building Information'!S6,"/",'Building Information'!T6)))</f>
        <v/>
      </c>
      <c r="F24" s="782" t="str">
        <f>IF(ISBLANK('Building Information'!U6),"",'Building Information'!U6)</f>
        <v/>
      </c>
      <c r="G24" s="890" t="str">
        <f>IF('Qualified Basis Analysis'!J20=0,"",'Qualified Basis Analysis'!J20+'Qualified Basis Analysis'!I20)</f>
        <v/>
      </c>
      <c r="H24" s="893" t="str">
        <f>IF('Qualified Basis Analysis'!J16=0,"",'Qualified Basis Analysis'!I16+'Qualified Basis Analysis'!J16)</f>
        <v/>
      </c>
    </row>
    <row r="25" spans="2:54">
      <c r="B25" s="520" t="str">
        <f>'Unit Distribution'!B7</f>
        <v xml:space="preserve"> </v>
      </c>
      <c r="C25" s="525" t="str">
        <f>IF('Building Information'!L7="","",(CONCATENATE('Building Information'!L7,"/",'Building Information'!M7,"/",'Building Information'!N7)))</f>
        <v/>
      </c>
      <c r="D25" s="521" t="str">
        <f>IF('Building Information'!O7="","",(CONCATENATE('Building Information'!O7,"/",'Building Information'!P7,"/",'Building Information'!Q7)))</f>
        <v/>
      </c>
      <c r="E25" s="521" t="str">
        <f>IF('Building Information'!R7="","",(CONCATENATE('Building Information'!R7,"/",'Building Information'!S7,"/",'Building Information'!T7)))</f>
        <v/>
      </c>
      <c r="F25" s="782" t="str">
        <f>IF(ISBLANK('Building Information'!U7),"",'Building Information'!U7)</f>
        <v/>
      </c>
      <c r="G25" s="890" t="str">
        <f>IF('Qualified Basis Analysis'!L20=0,"",'Qualified Basis Analysis'!L20+'Qualified Basis Analysis'!K20)</f>
        <v/>
      </c>
      <c r="H25" s="893" t="str">
        <f>IF('Qualified Basis Analysis'!L16=0,"",'Qualified Basis Analysis'!K16+'Qualified Basis Analysis'!L16)</f>
        <v/>
      </c>
    </row>
    <row r="26" spans="2:54">
      <c r="B26" s="520" t="str">
        <f>'Unit Distribution'!B8</f>
        <v xml:space="preserve"> </v>
      </c>
      <c r="C26" s="525" t="str">
        <f>IF('Building Information'!L8="","",(CONCATENATE('Building Information'!L8,"/",'Building Information'!M8,"/",'Building Information'!N8)))</f>
        <v/>
      </c>
      <c r="D26" s="521" t="str">
        <f>IF('Building Information'!O8="","",(CONCATENATE('Building Information'!O8,"/",'Building Information'!P8,"/",'Building Information'!Q8)))</f>
        <v/>
      </c>
      <c r="E26" s="521" t="str">
        <f>IF('Building Information'!R8="","",(CONCATENATE('Building Information'!R8,"/",'Building Information'!S8,"/",'Building Information'!T8)))</f>
        <v/>
      </c>
      <c r="F26" s="782" t="str">
        <f>IF(ISBLANK('Building Information'!U8),"",'Building Information'!U8)</f>
        <v/>
      </c>
      <c r="G26" s="890" t="str">
        <f>IF('Qualified Basis Analysis'!N20=0,"",'Qualified Basis Analysis'!N20+'Qualified Basis Analysis'!M20)</f>
        <v/>
      </c>
      <c r="H26" s="893" t="str">
        <f>IF('Qualified Basis Analysis'!N16=0,"",'Qualified Basis Analysis'!M16+'Qualified Basis Analysis'!N16)</f>
        <v/>
      </c>
    </row>
    <row r="27" spans="2:54">
      <c r="B27" s="520" t="str">
        <f>'Unit Distribution'!B9</f>
        <v xml:space="preserve"> </v>
      </c>
      <c r="C27" s="525" t="str">
        <f>IF('Building Information'!L9="","",(CONCATENATE('Building Information'!L9,"/",'Building Information'!M9,"/",'Building Information'!N9)))</f>
        <v/>
      </c>
      <c r="D27" s="521" t="str">
        <f>IF('Building Information'!O9="","",(CONCATENATE('Building Information'!O9,"/",'Building Information'!P9,"/",'Building Information'!Q9)))</f>
        <v/>
      </c>
      <c r="E27" s="521" t="str">
        <f>IF('Building Information'!R9="","",(CONCATENATE('Building Information'!R9,"/",'Building Information'!S9,"/",'Building Information'!T9)))</f>
        <v/>
      </c>
      <c r="F27" s="782" t="str">
        <f>IF(ISBLANK('Building Information'!U9),"",'Building Information'!U9)</f>
        <v/>
      </c>
      <c r="G27" s="890" t="str">
        <f>IF('Qualified Basis Analysis'!P20=0,"",'Qualified Basis Analysis'!P20+'Qualified Basis Analysis'!O20)</f>
        <v/>
      </c>
      <c r="H27" s="893" t="str">
        <f>IF('Qualified Basis Analysis'!P16=0,"",'Qualified Basis Analysis'!O16+'Qualified Basis Analysis'!P16)</f>
        <v/>
      </c>
    </row>
    <row r="28" spans="2:54">
      <c r="B28" s="520" t="str">
        <f>'Unit Distribution'!B10</f>
        <v xml:space="preserve"> </v>
      </c>
      <c r="C28" s="525" t="str">
        <f>IF('Building Information'!L10="","",(CONCATENATE('Building Information'!L10,"/",'Building Information'!M10,"/",'Building Information'!N10)))</f>
        <v/>
      </c>
      <c r="D28" s="521" t="str">
        <f>IF('Building Information'!O10="","",(CONCATENATE('Building Information'!O10,"/",'Building Information'!P10,"/",'Building Information'!Q10)))</f>
        <v/>
      </c>
      <c r="E28" s="521" t="str">
        <f>IF('Building Information'!R10="","",(CONCATENATE('Building Information'!R10,"/",'Building Information'!S10,"/",'Building Information'!T10)))</f>
        <v/>
      </c>
      <c r="F28" s="782" t="str">
        <f>IF(ISBLANK('Building Information'!U10),"",'Building Information'!U10)</f>
        <v/>
      </c>
      <c r="G28" s="890" t="str">
        <f>IF('Qualified Basis Analysis'!R20=0,"",'Qualified Basis Analysis'!R20+'Qualified Basis Analysis'!Q20)</f>
        <v/>
      </c>
      <c r="H28" s="893" t="str">
        <f>IF('Qualified Basis Analysis'!R16=0,"",'Qualified Basis Analysis'!Q16+'Qualified Basis Analysis'!R16)</f>
        <v/>
      </c>
    </row>
    <row r="29" spans="2:54">
      <c r="B29" s="520" t="str">
        <f>'Unit Distribution'!B11</f>
        <v xml:space="preserve"> </v>
      </c>
      <c r="C29" s="525" t="str">
        <f>IF('Building Information'!L11="","",(CONCATENATE('Building Information'!L11,"/",'Building Information'!M11,"/",'Building Information'!N11)))</f>
        <v/>
      </c>
      <c r="D29" s="521" t="str">
        <f>IF('Building Information'!O11="","",(CONCATENATE('Building Information'!O11,"/",'Building Information'!P11,"/",'Building Information'!Q11)))</f>
        <v/>
      </c>
      <c r="E29" s="521" t="str">
        <f>IF('Building Information'!R11="","",(CONCATENATE('Building Information'!R11,"/",'Building Information'!S11,"/",'Building Information'!T11)))</f>
        <v/>
      </c>
      <c r="F29" s="782" t="str">
        <f>IF(ISBLANK('Building Information'!U11),"",'Building Information'!U11)</f>
        <v/>
      </c>
      <c r="G29" s="890" t="str">
        <f>IF('Qualified Basis Analysis'!T20=0,"",'Qualified Basis Analysis'!T20+'Qualified Basis Analysis'!S20)</f>
        <v/>
      </c>
      <c r="H29" s="893" t="str">
        <f>IF('Qualified Basis Analysis'!T16=0,"",'Qualified Basis Analysis'!S16+'Qualified Basis Analysis'!T16)</f>
        <v/>
      </c>
    </row>
    <row r="30" spans="2:54">
      <c r="B30" s="520" t="str">
        <f>'Unit Distribution'!B12</f>
        <v xml:space="preserve"> </v>
      </c>
      <c r="C30" s="525" t="str">
        <f>IF('Building Information'!L12="","",(CONCATENATE('Building Information'!L12,"/",'Building Information'!M12,"/",'Building Information'!N12)))</f>
        <v/>
      </c>
      <c r="D30" s="521" t="str">
        <f>IF('Building Information'!O12="","",(CONCATENATE('Building Information'!O12,"/",'Building Information'!P12,"/",'Building Information'!Q12)))</f>
        <v/>
      </c>
      <c r="E30" s="521" t="str">
        <f>IF('Building Information'!R12="","",(CONCATENATE('Building Information'!R12,"/",'Building Information'!S12,"/",'Building Information'!T12)))</f>
        <v/>
      </c>
      <c r="F30" s="782" t="str">
        <f>IF(ISBLANK('Building Information'!U12),"",'Building Information'!U12)</f>
        <v/>
      </c>
      <c r="G30" s="890" t="str">
        <f>IF('Qualified Basis Analysis'!V20=0,"",'Qualified Basis Analysis'!V20+'Qualified Basis Analysis'!U20)</f>
        <v/>
      </c>
      <c r="H30" s="893" t="str">
        <f>IF('Qualified Basis Analysis'!V16=0,"",'Qualified Basis Analysis'!U16+'Qualified Basis Analysis'!V16)</f>
        <v/>
      </c>
    </row>
    <row r="31" spans="2:54">
      <c r="B31" s="520" t="str">
        <f>'Unit Distribution'!B13</f>
        <v xml:space="preserve"> </v>
      </c>
      <c r="C31" s="525" t="str">
        <f>IF('Building Information'!L13="","",(CONCATENATE('Building Information'!L13,"/",'Building Information'!M13,"/",'Building Information'!N13)))</f>
        <v/>
      </c>
      <c r="D31" s="521" t="str">
        <f>IF('Building Information'!O13="","",(CONCATENATE('Building Information'!O13,"/",'Building Information'!P13,"/",'Building Information'!Q13)))</f>
        <v/>
      </c>
      <c r="E31" s="521" t="str">
        <f>IF('Building Information'!R13="","",(CONCATENATE('Building Information'!R13,"/",'Building Information'!S13,"/",'Building Information'!T13)))</f>
        <v/>
      </c>
      <c r="F31" s="782" t="str">
        <f>IF(ISBLANK('Building Information'!U13),"",'Building Information'!U13)</f>
        <v/>
      </c>
      <c r="G31" s="890" t="str">
        <f>IF('Qualified Basis Analysis'!X20=0,"",'Qualified Basis Analysis'!X20+'Qualified Basis Analysis'!W20)</f>
        <v/>
      </c>
      <c r="H31" s="893" t="str">
        <f>IF('Qualified Basis Analysis'!X16=0,"",'Qualified Basis Analysis'!W16+'Qualified Basis Analysis'!X16)</f>
        <v/>
      </c>
    </row>
    <row r="32" spans="2:54">
      <c r="B32" s="520" t="str">
        <f>'Unit Distribution'!B14</f>
        <v xml:space="preserve"> </v>
      </c>
      <c r="C32" s="525" t="str">
        <f>IF('Building Information'!L14="","",(CONCATENATE('Building Information'!L14,"/",'Building Information'!M14,"/",'Building Information'!N14)))</f>
        <v/>
      </c>
      <c r="D32" s="521" t="str">
        <f>IF('Building Information'!O14="","",(CONCATENATE('Building Information'!O14,"/",'Building Information'!P14,"/",'Building Information'!Q14)))</f>
        <v/>
      </c>
      <c r="E32" s="521" t="str">
        <f>IF('Building Information'!R14="","",(CONCATENATE('Building Information'!R14,"/",'Building Information'!S14,"/",'Building Information'!T14)))</f>
        <v/>
      </c>
      <c r="F32" s="782" t="str">
        <f>IF(ISBLANK('Building Information'!U14),"",'Building Information'!U14)</f>
        <v/>
      </c>
      <c r="G32" s="890" t="str">
        <f>IF('Qualified Basis Analysis'!Z20=0,"",'Qualified Basis Analysis'!Z20+'Qualified Basis Analysis'!Y20)</f>
        <v/>
      </c>
      <c r="H32" s="893" t="str">
        <f>IF('Qualified Basis Analysis'!Z16=0,"",'Qualified Basis Analysis'!Y16+'Qualified Basis Analysis'!Z16)</f>
        <v/>
      </c>
    </row>
    <row r="33" spans="2:8">
      <c r="B33" s="520" t="str">
        <f>'Unit Distribution'!B15</f>
        <v xml:space="preserve"> </v>
      </c>
      <c r="C33" s="525" t="str">
        <f>IF('Building Information'!L15="","",(CONCATENATE('Building Information'!L15,"/",'Building Information'!M15,"/",'Building Information'!N15)))</f>
        <v/>
      </c>
      <c r="D33" s="521" t="str">
        <f>IF('Building Information'!O15="","",(CONCATENATE('Building Information'!O15,"/",'Building Information'!P15,"/",'Building Information'!Q15)))</f>
        <v/>
      </c>
      <c r="E33" s="521" t="str">
        <f>IF('Building Information'!R15="","",(CONCATENATE('Building Information'!R15,"/",'Building Information'!S15,"/",'Building Information'!T15)))</f>
        <v/>
      </c>
      <c r="F33" s="782" t="str">
        <f>IF(ISBLANK('Building Information'!U15),"",'Building Information'!U15)</f>
        <v/>
      </c>
      <c r="G33" s="890" t="str">
        <f>IF('Qualified Basis Analysis'!AB20=0,"",'Qualified Basis Analysis'!AB20+'Qualified Basis Analysis'!AA20)</f>
        <v/>
      </c>
      <c r="H33" s="893" t="str">
        <f>IF('Qualified Basis Analysis'!AB16=0,"",'Qualified Basis Analysis'!AA16+'Qualified Basis Analysis'!AB16)</f>
        <v/>
      </c>
    </row>
    <row r="34" spans="2:8">
      <c r="B34" s="520" t="str">
        <f>'Unit Distribution'!B16</f>
        <v xml:space="preserve"> </v>
      </c>
      <c r="C34" s="525" t="str">
        <f>IF('Building Information'!L16="","",(CONCATENATE('Building Information'!L16,"/",'Building Information'!M16,"/",'Building Information'!N16)))</f>
        <v/>
      </c>
      <c r="D34" s="521" t="str">
        <f>IF('Building Information'!O16="","",(CONCATENATE('Building Information'!O16,"/",'Building Information'!P16,"/",'Building Information'!Q16)))</f>
        <v/>
      </c>
      <c r="E34" s="521" t="str">
        <f>IF('Building Information'!R16="","",(CONCATENATE('Building Information'!R16,"/",'Building Information'!S16,"/",'Building Information'!T16)))</f>
        <v/>
      </c>
      <c r="F34" s="782" t="str">
        <f>IF(ISBLANK('Building Information'!U16),"",'Building Information'!U16)</f>
        <v/>
      </c>
      <c r="G34" s="890" t="str">
        <f>IF('Qualified Basis Analysis'!AD20=0,"",'Qualified Basis Analysis'!AD20+'Qualified Basis Analysis'!AC20)</f>
        <v/>
      </c>
      <c r="H34" s="893" t="str">
        <f>IF('Qualified Basis Analysis'!AD16=0,"",'Qualified Basis Analysis'!AC16+'Qualified Basis Analysis'!AD16)</f>
        <v/>
      </c>
    </row>
    <row r="35" spans="2:8">
      <c r="B35" s="520" t="str">
        <f>'Unit Distribution'!B17</f>
        <v xml:space="preserve"> </v>
      </c>
      <c r="C35" s="525" t="str">
        <f>IF('Building Information'!L17="","",(CONCATENATE('Building Information'!L17,"/",'Building Information'!M17,"/",'Building Information'!N17)))</f>
        <v/>
      </c>
      <c r="D35" s="521" t="str">
        <f>IF('Building Information'!O17="","",(CONCATENATE('Building Information'!O17,"/",'Building Information'!P17,"/",'Building Information'!Q17)))</f>
        <v/>
      </c>
      <c r="E35" s="521" t="str">
        <f>IF('Building Information'!R17="","",(CONCATENATE('Building Information'!R17,"/",'Building Information'!S17,"/",'Building Information'!T17)))</f>
        <v/>
      </c>
      <c r="F35" s="782" t="str">
        <f>IF(ISBLANK('Building Information'!U17),"",'Building Information'!U17)</f>
        <v/>
      </c>
      <c r="G35" s="890" t="str">
        <f>IF('Qualified Basis Analysis'!AF20=0,"",'Qualified Basis Analysis'!AF20+'Qualified Basis Analysis'!AE20)</f>
        <v/>
      </c>
      <c r="H35" s="893" t="str">
        <f>IF('Qualified Basis Analysis'!AF16=0,"",'Qualified Basis Analysis'!AE16+'Qualified Basis Analysis'!AF16)</f>
        <v/>
      </c>
    </row>
    <row r="36" spans="2:8">
      <c r="B36" s="520" t="str">
        <f>'Unit Distribution'!B18</f>
        <v xml:space="preserve"> </v>
      </c>
      <c r="C36" s="525" t="str">
        <f>IF('Building Information'!L18="","",(CONCATENATE('Building Information'!L18,"/",'Building Information'!M18,"/",'Building Information'!N18)))</f>
        <v/>
      </c>
      <c r="D36" s="521" t="str">
        <f>IF('Building Information'!O18="","",(CONCATENATE('Building Information'!O18,"/",'Building Information'!P18,"/",'Building Information'!Q18)))</f>
        <v/>
      </c>
      <c r="E36" s="521" t="str">
        <f>IF('Building Information'!R18="","",(CONCATENATE('Building Information'!R18,"/",'Building Information'!S18,"/",'Building Information'!T18)))</f>
        <v/>
      </c>
      <c r="F36" s="782" t="str">
        <f>IF(ISBLANK('Building Information'!U18),"",'Building Information'!U18)</f>
        <v/>
      </c>
      <c r="G36" s="890" t="str">
        <f>IF('Qualified Basis Analysis'!AH20=0,"",'Qualified Basis Analysis'!AH20+'Qualified Basis Analysis'!AG20)</f>
        <v/>
      </c>
      <c r="H36" s="893" t="str">
        <f>IF('Qualified Basis Analysis'!AH16=0,"",'Qualified Basis Analysis'!AG16+'Qualified Basis Analysis'!AH16)</f>
        <v/>
      </c>
    </row>
    <row r="37" spans="2:8">
      <c r="B37" s="520" t="str">
        <f>'Unit Distribution'!B19</f>
        <v xml:space="preserve"> </v>
      </c>
      <c r="C37" s="525" t="str">
        <f>IF('Building Information'!L19="","",(CONCATENATE('Building Information'!L19,"/",'Building Information'!M19,"/",'Building Information'!N19)))</f>
        <v/>
      </c>
      <c r="D37" s="521" t="str">
        <f>IF('Building Information'!O19="","",(CONCATENATE('Building Information'!O19,"/",'Building Information'!P19,"/",'Building Information'!Q19)))</f>
        <v/>
      </c>
      <c r="E37" s="521" t="str">
        <f>IF('Building Information'!R19="","",(CONCATENATE('Building Information'!R19,"/",'Building Information'!S19,"/",'Building Information'!T19)))</f>
        <v/>
      </c>
      <c r="F37" s="782" t="str">
        <f>IF(ISBLANK('Building Information'!U19),"",'Building Information'!U19)</f>
        <v/>
      </c>
      <c r="G37" s="890" t="str">
        <f>IF('Qualified Basis Analysis'!AJ20=0,"",'Qualified Basis Analysis'!AJ20+'Qualified Basis Analysis'!AI20)</f>
        <v/>
      </c>
      <c r="H37" s="893" t="str">
        <f>IF('Qualified Basis Analysis'!AJ16=0,"",'Qualified Basis Analysis'!AI16+'Qualified Basis Analysis'!AJ16)</f>
        <v/>
      </c>
    </row>
    <row r="38" spans="2:8">
      <c r="B38" s="520" t="str">
        <f>'Unit Distribution'!B20</f>
        <v xml:space="preserve"> </v>
      </c>
      <c r="C38" s="525" t="str">
        <f>IF('Building Information'!L20="","",(CONCATENATE('Building Information'!L20,"/",'Building Information'!M20,"/",'Building Information'!N20)))</f>
        <v/>
      </c>
      <c r="D38" s="521" t="str">
        <f>IF('Building Information'!O20="","",(CONCATENATE('Building Information'!O20,"/",'Building Information'!P20,"/",'Building Information'!Q20)))</f>
        <v/>
      </c>
      <c r="E38" s="521" t="str">
        <f>IF('Building Information'!R20="","",(CONCATENATE('Building Information'!R20,"/",'Building Information'!S20,"/",'Building Information'!T20)))</f>
        <v/>
      </c>
      <c r="F38" s="782" t="str">
        <f>IF(ISBLANK('Building Information'!U20),"",'Building Information'!U20)</f>
        <v/>
      </c>
      <c r="G38" s="890" t="str">
        <f>IF('Qualified Basis Analysis'!AL20=0,"",'Qualified Basis Analysis'!AL20+'Qualified Basis Analysis'!AK20)</f>
        <v/>
      </c>
      <c r="H38" s="893" t="str">
        <f>IF('Qualified Basis Analysis'!AL16=0,"",'Qualified Basis Analysis'!AK16+'Qualified Basis Analysis'!AL16)</f>
        <v/>
      </c>
    </row>
    <row r="39" spans="2:8">
      <c r="B39" s="520" t="str">
        <f>'Unit Distribution'!B21</f>
        <v xml:space="preserve"> </v>
      </c>
      <c r="C39" s="525" t="str">
        <f>IF('Building Information'!L21="","",(CONCATENATE('Building Information'!L21,"/",'Building Information'!M21,"/",'Building Information'!N21)))</f>
        <v/>
      </c>
      <c r="D39" s="521" t="str">
        <f>IF('Building Information'!O21="","",(CONCATENATE('Building Information'!O21,"/",'Building Information'!P21,"/",'Building Information'!Q21)))</f>
        <v/>
      </c>
      <c r="E39" s="521" t="str">
        <f>IF('Building Information'!R21="","",(CONCATENATE('Building Information'!R21,"/",'Building Information'!S21,"/",'Building Information'!T21)))</f>
        <v/>
      </c>
      <c r="F39" s="782" t="str">
        <f>IF(ISBLANK('Building Information'!U21),"",'Building Information'!U21)</f>
        <v/>
      </c>
      <c r="G39" s="890" t="str">
        <f>IF('Qualified Basis Analysis'!AN20=0,"",'Qualified Basis Analysis'!AN20+'Qualified Basis Analysis'!AM20)</f>
        <v/>
      </c>
      <c r="H39" s="893" t="str">
        <f>IF('Qualified Basis Analysis'!AN16=0,"",'Qualified Basis Analysis'!AM16+'Qualified Basis Analysis'!AN16)</f>
        <v/>
      </c>
    </row>
    <row r="40" spans="2:8">
      <c r="B40" s="520" t="str">
        <f>'Unit Distribution'!B22</f>
        <v xml:space="preserve"> </v>
      </c>
      <c r="C40" s="525" t="str">
        <f>IF('Building Information'!L22="","",(CONCATENATE('Building Information'!L22,"/",'Building Information'!M22,"/",'Building Information'!N22)))</f>
        <v/>
      </c>
      <c r="D40" s="521" t="str">
        <f>IF('Building Information'!O22="","",(CONCATENATE('Building Information'!O22,"/",'Building Information'!P22,"/",'Building Information'!Q22)))</f>
        <v/>
      </c>
      <c r="E40" s="521" t="str">
        <f>IF('Building Information'!R22="","",(CONCATENATE('Building Information'!R22,"/",'Building Information'!S22,"/",'Building Information'!T22)))</f>
        <v/>
      </c>
      <c r="F40" s="782" t="str">
        <f>IF(ISBLANK('Building Information'!U22),"",'Building Information'!U22)</f>
        <v/>
      </c>
      <c r="G40" s="890" t="str">
        <f>IF('Qualified Basis Analysis'!AP20=0,"",'Qualified Basis Analysis'!AP20+'Qualified Basis Analysis'!AO20)</f>
        <v/>
      </c>
      <c r="H40" s="893" t="str">
        <f>IF('Qualified Basis Analysis'!AP16=0,"",'Qualified Basis Analysis'!AO16+'Qualified Basis Analysis'!AP16)</f>
        <v/>
      </c>
    </row>
    <row r="41" spans="2:8">
      <c r="B41" s="520" t="str">
        <f>'Unit Distribution'!B23</f>
        <v xml:space="preserve"> </v>
      </c>
      <c r="C41" s="525" t="str">
        <f>IF('Building Information'!L23="","",(CONCATENATE('Building Information'!L23,"/",'Building Information'!M23,"/",'Building Information'!N23)))</f>
        <v/>
      </c>
      <c r="D41" s="521" t="str">
        <f>IF('Building Information'!O23="","",(CONCATENATE('Building Information'!O23,"/",'Building Information'!P23,"/",'Building Information'!Q23)))</f>
        <v/>
      </c>
      <c r="E41" s="521" t="str">
        <f>IF('Building Information'!R23="","",(CONCATENATE('Building Information'!R23,"/",'Building Information'!S23,"/",'Building Information'!T23)))</f>
        <v/>
      </c>
      <c r="F41" s="782" t="str">
        <f>IF(ISBLANK('Building Information'!U23),"",'Building Information'!U23)</f>
        <v/>
      </c>
      <c r="G41" s="890" t="str">
        <f>IF('Qualified Basis Analysis'!AR20=0,"",'Qualified Basis Analysis'!AR20+'Qualified Basis Analysis'!AQ20)</f>
        <v/>
      </c>
      <c r="H41" s="893" t="str">
        <f>IF('Qualified Basis Analysis'!AR16=0,"",'Qualified Basis Analysis'!AQ16+'Qualified Basis Analysis'!AR16)</f>
        <v/>
      </c>
    </row>
    <row r="42" spans="2:8">
      <c r="B42" s="522" t="str">
        <f>'Unit Distribution'!B24</f>
        <v xml:space="preserve"> </v>
      </c>
      <c r="C42" s="57" t="str">
        <f>IF('Building Information'!L24="","",(CONCATENATE('Building Information'!L24,"/",'Building Information'!M24,"/",'Building Information'!N24)))</f>
        <v/>
      </c>
      <c r="D42" s="523" t="str">
        <f>IF('Building Information'!O24="","",(CONCATENATE('Building Information'!O24,"/",'Building Information'!P24,"/",'Building Information'!Q24)))</f>
        <v/>
      </c>
      <c r="E42" s="57" t="str">
        <f>IF('Building Information'!R24="","",(CONCATENATE('Building Information'!R24,"/",'Building Information'!S24,"/",'Building Information'!T24)))</f>
        <v/>
      </c>
      <c r="F42" s="783" t="str">
        <f>IF(ISBLANK('Building Information'!U24),"",'Building Information'!U24)</f>
        <v/>
      </c>
      <c r="G42" s="891" t="str">
        <f>IF('Qualified Basis Analysis'!AT20=0,"",'Qualified Basis Analysis'!AT20+'Qualified Basis Analysis'!AS20)</f>
        <v/>
      </c>
      <c r="H42" s="894" t="str">
        <f>IF('Qualified Basis Analysis'!AT16=0,"",'Qualified Basis Analysis'!AS16+'Qualified Basis Analysis'!AT16)</f>
        <v/>
      </c>
    </row>
    <row r="44" spans="2:8">
      <c r="B44" s="236" t="s">
        <v>337</v>
      </c>
      <c r="E44" s="949"/>
      <c r="F44" s="949"/>
      <c r="G44" s="949"/>
      <c r="H44" s="949"/>
    </row>
    <row r="46" spans="2:8">
      <c r="B46" s="236" t="s">
        <v>336</v>
      </c>
    </row>
    <row r="47" spans="2:8">
      <c r="B47" s="945"/>
      <c r="C47" s="945"/>
      <c r="D47" s="945"/>
      <c r="E47" s="945"/>
      <c r="F47" s="945"/>
      <c r="G47" s="945"/>
    </row>
    <row r="48" spans="2:8">
      <c r="B48" s="946" t="s">
        <v>303</v>
      </c>
      <c r="C48" s="946"/>
      <c r="D48" s="946"/>
      <c r="E48" s="946"/>
      <c r="F48" s="946"/>
      <c r="G48" s="946"/>
    </row>
    <row r="49" spans="2:8">
      <c r="B49" s="946"/>
      <c r="C49" s="946"/>
      <c r="D49" s="946"/>
      <c r="E49" s="946"/>
      <c r="F49" s="946"/>
      <c r="G49" s="946"/>
    </row>
    <row r="50" spans="2:8">
      <c r="B50" s="946"/>
      <c r="C50" s="946"/>
      <c r="D50" s="946"/>
      <c r="E50" s="946"/>
      <c r="F50" s="946"/>
      <c r="G50" s="946"/>
      <c r="H50" s="895"/>
    </row>
    <row r="52" spans="2:8">
      <c r="B52" s="39" t="s">
        <v>304</v>
      </c>
      <c r="C52" s="955" t="s">
        <v>305</v>
      </c>
      <c r="D52" s="955"/>
      <c r="E52" s="955"/>
      <c r="F52" s="955"/>
      <c r="G52" s="955"/>
      <c r="H52" s="955"/>
    </row>
    <row r="53" spans="2:8">
      <c r="C53" s="755"/>
      <c r="D53" s="755"/>
      <c r="E53" s="755"/>
      <c r="F53" s="755"/>
      <c r="G53" s="755"/>
      <c r="H53" s="755"/>
    </row>
    <row r="54" spans="2:8">
      <c r="H54" s="793" t="str">
        <f>'XML Data Output'!C1</f>
        <v>00</v>
      </c>
    </row>
    <row r="55" spans="2:8" ht="49.5" customHeight="1">
      <c r="B55" s="956" t="s">
        <v>306</v>
      </c>
      <c r="C55" s="956"/>
      <c r="D55" s="956"/>
      <c r="E55" s="956"/>
      <c r="F55" s="956"/>
      <c r="G55" s="956"/>
      <c r="H55" s="956"/>
    </row>
    <row r="57" spans="2:8" ht="24" customHeight="1">
      <c r="B57" s="957" t="s">
        <v>307</v>
      </c>
      <c r="C57" s="957"/>
      <c r="D57" s="957"/>
      <c r="E57" s="957"/>
      <c r="F57" s="957"/>
      <c r="G57" s="957"/>
      <c r="H57" s="957"/>
    </row>
    <row r="59" spans="2:8">
      <c r="B59" s="751"/>
      <c r="C59" s="39" t="s">
        <v>308</v>
      </c>
      <c r="D59" s="949"/>
      <c r="E59" s="949"/>
      <c r="F59" s="949"/>
      <c r="G59" s="949"/>
    </row>
    <row r="61" spans="2:8">
      <c r="B61" s="958"/>
      <c r="C61" s="958"/>
    </row>
    <row r="62" spans="2:8">
      <c r="B62" s="958"/>
      <c r="C62" s="958"/>
    </row>
    <row r="63" spans="2:8">
      <c r="B63" s="959"/>
      <c r="C63" s="959"/>
    </row>
    <row r="64" spans="2:8">
      <c r="B64" s="39" t="s">
        <v>309</v>
      </c>
    </row>
    <row r="66" spans="2:8">
      <c r="B66" s="39" t="s">
        <v>310</v>
      </c>
    </row>
    <row r="67" spans="2:8">
      <c r="B67" s="960"/>
      <c r="C67" s="960"/>
    </row>
    <row r="68" spans="2:8">
      <c r="B68" s="960"/>
      <c r="C68" s="960"/>
    </row>
    <row r="69" spans="2:8">
      <c r="B69" s="961"/>
      <c r="C69" s="961"/>
    </row>
    <row r="70" spans="2:8">
      <c r="B70" s="953" t="s">
        <v>311</v>
      </c>
      <c r="C70" s="953"/>
    </row>
    <row r="72" spans="2:8">
      <c r="B72" s="959"/>
      <c r="C72" s="959"/>
    </row>
    <row r="73" spans="2:8">
      <c r="B73" s="945" t="s">
        <v>312</v>
      </c>
      <c r="C73" s="945"/>
    </row>
    <row r="75" spans="2:8">
      <c r="B75" s="959"/>
      <c r="C75" s="959"/>
    </row>
    <row r="76" spans="2:8">
      <c r="B76" s="945" t="s">
        <v>313</v>
      </c>
      <c r="C76" s="945"/>
    </row>
    <row r="78" spans="2:8">
      <c r="B78" s="950" t="s">
        <v>314</v>
      </c>
      <c r="C78" s="950"/>
      <c r="D78" s="950"/>
      <c r="E78" s="950"/>
      <c r="F78" s="950"/>
      <c r="G78" s="950"/>
      <c r="H78" s="950"/>
    </row>
    <row r="81" spans="2:9">
      <c r="B81" s="39" t="s">
        <v>315</v>
      </c>
    </row>
    <row r="83" spans="2:9">
      <c r="B83" s="39" t="s">
        <v>316</v>
      </c>
    </row>
    <row r="85" spans="2:9">
      <c r="B85" s="945" t="s">
        <v>317</v>
      </c>
      <c r="C85" s="945"/>
      <c r="D85" s="945"/>
      <c r="E85" s="945"/>
      <c r="F85" s="945"/>
      <c r="G85" s="945"/>
      <c r="H85" s="945"/>
      <c r="I85" s="518"/>
    </row>
    <row r="87" spans="2:9">
      <c r="B87" s="945" t="s">
        <v>318</v>
      </c>
      <c r="C87" s="945"/>
      <c r="D87" s="945"/>
      <c r="E87" s="945"/>
      <c r="F87" s="945"/>
      <c r="G87" s="945"/>
      <c r="H87" s="945"/>
    </row>
    <row r="88" spans="2:9">
      <c r="B88" s="954" t="s">
        <v>319</v>
      </c>
      <c r="C88" s="954"/>
      <c r="D88" s="954"/>
      <c r="E88" s="954"/>
      <c r="F88" s="954"/>
      <c r="G88" s="954"/>
      <c r="H88" s="954"/>
    </row>
    <row r="89" spans="2:9">
      <c r="B89" s="954" t="s">
        <v>320</v>
      </c>
      <c r="C89" s="954"/>
      <c r="D89" s="954"/>
      <c r="E89" s="954"/>
      <c r="F89" s="954"/>
      <c r="G89" s="954"/>
      <c r="H89" s="954"/>
    </row>
    <row r="91" spans="2:9">
      <c r="B91" s="945"/>
      <c r="C91" s="945"/>
      <c r="D91" s="945"/>
      <c r="E91" s="945"/>
      <c r="F91" s="945"/>
      <c r="G91" s="945"/>
      <c r="H91" s="945"/>
    </row>
    <row r="92" spans="2:9">
      <c r="B92" s="945"/>
      <c r="C92" s="945"/>
      <c r="D92" s="945"/>
      <c r="E92" s="945"/>
      <c r="F92" s="945"/>
      <c r="G92" s="945"/>
      <c r="H92" s="945"/>
    </row>
    <row r="93" spans="2:9">
      <c r="B93" s="945"/>
      <c r="C93" s="945"/>
      <c r="D93" s="945"/>
      <c r="E93" s="945"/>
      <c r="F93" s="945"/>
      <c r="G93" s="945"/>
      <c r="H93" s="945"/>
    </row>
    <row r="94" spans="2:9">
      <c r="B94" s="945"/>
      <c r="C94" s="945"/>
      <c r="D94" s="945"/>
      <c r="E94" s="945"/>
      <c r="F94" s="945"/>
      <c r="G94" s="945"/>
      <c r="H94" s="945"/>
    </row>
    <row r="95" spans="2:9">
      <c r="B95" s="962"/>
      <c r="C95" s="962"/>
      <c r="D95" s="962"/>
      <c r="E95" s="962"/>
      <c r="F95" s="962"/>
      <c r="G95" s="962"/>
      <c r="H95" s="962"/>
    </row>
    <row r="96" spans="2:9">
      <c r="B96" s="953" t="s">
        <v>321</v>
      </c>
      <c r="C96" s="953"/>
      <c r="D96" s="953"/>
      <c r="E96" s="953"/>
      <c r="F96" s="953"/>
      <c r="G96" s="953"/>
      <c r="H96" s="953"/>
    </row>
    <row r="99" spans="8:8">
      <c r="H99" s="793" t="str">
        <f>H54</f>
        <v>00</v>
      </c>
    </row>
  </sheetData>
  <sheetProtection password="CA0D" sheet="1" objects="1" scenarios="1" selectLockedCells="1"/>
  <mergeCells count="31">
    <mergeCell ref="B67:C69"/>
    <mergeCell ref="B70:C70"/>
    <mergeCell ref="B72:C72"/>
    <mergeCell ref="B91:H95"/>
    <mergeCell ref="B73:C73"/>
    <mergeCell ref="B75:C75"/>
    <mergeCell ref="B76:C76"/>
    <mergeCell ref="B78:H78"/>
    <mergeCell ref="C52:H52"/>
    <mergeCell ref="B55:H55"/>
    <mergeCell ref="B57:H57"/>
    <mergeCell ref="B61:C63"/>
    <mergeCell ref="D59:G59"/>
    <mergeCell ref="B96:H96"/>
    <mergeCell ref="B85:H85"/>
    <mergeCell ref="B87:H87"/>
    <mergeCell ref="B88:H88"/>
    <mergeCell ref="B89:H89"/>
    <mergeCell ref="B7:G7"/>
    <mergeCell ref="C11:H11"/>
    <mergeCell ref="C16:H16"/>
    <mergeCell ref="C14:H14"/>
    <mergeCell ref="C15:H15"/>
    <mergeCell ref="C13:H13"/>
    <mergeCell ref="C12:H12"/>
    <mergeCell ref="C17:H17"/>
    <mergeCell ref="B47:G47"/>
    <mergeCell ref="B48:G50"/>
    <mergeCell ref="C21:D21"/>
    <mergeCell ref="C18:H18"/>
    <mergeCell ref="E44:H44"/>
  </mergeCells>
  <phoneticPr fontId="22" type="noConversion"/>
  <conditionalFormatting sqref="J18:J20">
    <cfRule type="expression" dxfId="1" priority="1" stopIfTrue="1">
      <formula>IF(#REF!="9% Competitive",TRUE,FALSE)</formula>
    </cfRule>
  </conditionalFormatting>
  <hyperlinks>
    <hyperlink ref="C52" r:id="rId1" location="nme" xr:uid="{1FD3557F-619A-4D09-B33C-29386CA5669F}"/>
  </hyperlinks>
  <pageMargins left="0.75" right="0.75" top="0.51" bottom="0.52" header="0.5" footer="0.5"/>
  <pageSetup scale="91" orientation="portrait" verticalDpi="1200" r:id="rId2"/>
  <headerFooter alignWithMargins="0">
    <oddFooter>Page &amp;P of &amp;N</oddFooter>
  </headerFooter>
  <rowBreaks count="1" manualBreakCount="1">
    <brk id="54" min="1" max="7" man="1"/>
  </rowBreaks>
  <colBreaks count="1" manualBreakCount="1">
    <brk id="10" max="37" man="1"/>
  </colBreaks>
  <drawing r:id="rId3"/>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CD050-F01A-43AF-85BB-787BA1E5C9D6}">
  <sheetPr>
    <tabColor indexed="42"/>
  </sheetPr>
  <dimension ref="B1:F31"/>
  <sheetViews>
    <sheetView showGridLines="0" zoomScaleNormal="100" zoomScaleSheetLayoutView="100" workbookViewId="0">
      <selection activeCell="B5" sqref="B5"/>
    </sheetView>
  </sheetViews>
  <sheetFormatPr defaultRowHeight="12.75"/>
  <cols>
    <col min="1" max="1" width="1.85546875" customWidth="1"/>
    <col min="2" max="2" width="3.85546875" customWidth="1"/>
    <col min="3" max="3" width="1.85546875" customWidth="1"/>
    <col min="4" max="4" width="27.7109375" style="876" customWidth="1"/>
    <col min="5" max="5" width="1" hidden="1" customWidth="1"/>
    <col min="6" max="6" width="63.7109375" style="875" customWidth="1"/>
  </cols>
  <sheetData>
    <row r="1" spans="2:6" ht="15.75">
      <c r="C1" s="52"/>
      <c r="F1" s="879" t="s">
        <v>357</v>
      </c>
    </row>
    <row r="2" spans="2:6" ht="13.5" thickBot="1"/>
    <row r="3" spans="2:6" ht="13.5" thickBot="1">
      <c r="B3" s="878"/>
      <c r="D3" s="876" t="s">
        <v>359</v>
      </c>
      <c r="F3" s="880" t="s">
        <v>358</v>
      </c>
    </row>
    <row r="4" spans="2:6" ht="13.5" thickBot="1">
      <c r="F4" s="120"/>
    </row>
    <row r="5" spans="2:6" ht="13.5" thickBot="1">
      <c r="B5" s="878"/>
      <c r="D5" s="876" t="s">
        <v>360</v>
      </c>
      <c r="F5" s="881" t="s">
        <v>368</v>
      </c>
    </row>
    <row r="6" spans="2:6" ht="25.5">
      <c r="F6" s="882" t="s">
        <v>369</v>
      </c>
    </row>
    <row r="7" spans="2:6" ht="13.5" thickBot="1">
      <c r="F7" s="882"/>
    </row>
    <row r="8" spans="2:6" ht="13.5" thickBot="1">
      <c r="B8" s="878"/>
      <c r="D8" s="876" t="s">
        <v>361</v>
      </c>
      <c r="F8" s="202" t="s">
        <v>370</v>
      </c>
    </row>
    <row r="9" spans="2:6">
      <c r="F9" s="120" t="s">
        <v>371</v>
      </c>
    </row>
    <row r="10" spans="2:6" ht="13.5" thickBot="1">
      <c r="F10" s="120"/>
    </row>
    <row r="11" spans="2:6" ht="13.5" thickBot="1">
      <c r="B11" s="878"/>
      <c r="D11" s="876" t="s">
        <v>362</v>
      </c>
      <c r="F11" s="883" t="s">
        <v>372</v>
      </c>
    </row>
    <row r="12" spans="2:6" ht="191.25">
      <c r="F12" s="884" t="s">
        <v>387</v>
      </c>
    </row>
    <row r="13" spans="2:6" ht="13.5" thickBot="1">
      <c r="F13" s="884"/>
    </row>
    <row r="14" spans="2:6" ht="13.5" thickBot="1">
      <c r="B14" s="877"/>
      <c r="D14" s="876" t="s">
        <v>363</v>
      </c>
      <c r="F14" s="39" t="s">
        <v>373</v>
      </c>
    </row>
    <row r="15" spans="2:6" ht="127.5">
      <c r="F15" s="884" t="s">
        <v>374</v>
      </c>
    </row>
    <row r="16" spans="2:6" ht="13.5" thickBot="1">
      <c r="F16" s="884"/>
    </row>
    <row r="17" spans="2:6" ht="13.5" thickBot="1">
      <c r="B17" s="878"/>
      <c r="D17" s="876" t="s">
        <v>364</v>
      </c>
      <c r="F17" s="883" t="s">
        <v>375</v>
      </c>
    </row>
    <row r="18" spans="2:6" ht="51">
      <c r="F18" s="884" t="s">
        <v>376</v>
      </c>
    </row>
    <row r="19" spans="2:6" ht="13.5" thickBot="1">
      <c r="F19" s="884"/>
    </row>
    <row r="20" spans="2:6" ht="13.5" thickBot="1">
      <c r="B20" s="878"/>
      <c r="D20" s="876" t="s">
        <v>365</v>
      </c>
      <c r="F20" s="883" t="s">
        <v>377</v>
      </c>
    </row>
    <row r="21" spans="2:6" ht="66" customHeight="1">
      <c r="F21" s="884" t="s">
        <v>378</v>
      </c>
    </row>
    <row r="22" spans="2:6" ht="13.5" thickBot="1">
      <c r="F22" s="884"/>
    </row>
    <row r="23" spans="2:6" ht="13.5" thickBot="1">
      <c r="B23" s="878"/>
      <c r="D23" s="876" t="s">
        <v>366</v>
      </c>
      <c r="F23" s="883" t="s">
        <v>379</v>
      </c>
    </row>
    <row r="24" spans="2:6">
      <c r="F24" s="120" t="s">
        <v>380</v>
      </c>
    </row>
    <row r="25" spans="2:6" ht="13.5" thickBot="1">
      <c r="F25" s="120"/>
    </row>
    <row r="26" spans="2:6" ht="13.5" thickBot="1">
      <c r="B26" s="878"/>
      <c r="D26" s="876" t="s">
        <v>367</v>
      </c>
      <c r="F26" s="883" t="s">
        <v>381</v>
      </c>
    </row>
    <row r="27" spans="2:6" ht="64.5" thickBot="1">
      <c r="F27" s="882" t="s">
        <v>382</v>
      </c>
    </row>
    <row r="28" spans="2:6" ht="13.5" thickBot="1">
      <c r="B28" s="877"/>
      <c r="D28" s="876" t="s">
        <v>383</v>
      </c>
      <c r="F28" s="120" t="s">
        <v>384</v>
      </c>
    </row>
    <row r="29" spans="2:6" ht="25.5">
      <c r="F29" s="882" t="s">
        <v>385</v>
      </c>
    </row>
    <row r="30" spans="2:6">
      <c r="F30" s="120"/>
    </row>
    <row r="31" spans="2:6">
      <c r="F31" s="120"/>
    </row>
  </sheetData>
  <sheetProtection password="CA0D" sheet="1" objects="1" scenarios="1" selectLockedCells="1"/>
  <phoneticPr fontId="22" type="noConversion"/>
  <pageMargins left="0.75" right="0.75" top="0.51" bottom="0.52" header="0.5" footer="0.5"/>
  <pageSetup scale="85" orientation="portrait"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41042-0B91-44CF-AC9A-1BD01B5A6D2F}">
  <dimension ref="A1:CY1008"/>
  <sheetViews>
    <sheetView topLeftCell="D79" zoomScale="85" zoomScaleNormal="75" zoomScaleSheetLayoutView="25" workbookViewId="0">
      <selection activeCell="AT132" sqref="AT132"/>
    </sheetView>
  </sheetViews>
  <sheetFormatPr defaultRowHeight="12.75"/>
  <cols>
    <col min="1" max="1" width="9.140625" style="579"/>
    <col min="2" max="2" width="18.42578125" style="579" customWidth="1"/>
    <col min="3" max="3" width="5.7109375" style="579" customWidth="1"/>
    <col min="4" max="4" width="17.42578125" style="579" customWidth="1"/>
    <col min="5" max="5" width="10.85546875" style="579" customWidth="1"/>
    <col min="6" max="6" width="12.140625" style="579" customWidth="1"/>
    <col min="7" max="7" width="11.5703125" style="579" customWidth="1"/>
    <col min="8" max="8" width="7.5703125" style="579" customWidth="1"/>
    <col min="9" max="9" width="11.28515625" style="579" customWidth="1"/>
    <col min="10" max="10" width="6.140625" style="579" customWidth="1"/>
    <col min="11" max="11" width="7.85546875" style="579" customWidth="1"/>
    <col min="12" max="12" width="9" style="579" customWidth="1"/>
    <col min="13" max="13" width="12.7109375" style="579" customWidth="1"/>
    <col min="14" max="16" width="8" style="579" customWidth="1"/>
    <col min="17" max="17" width="6.85546875" style="579" customWidth="1"/>
    <col min="18" max="18" width="7.28515625" style="579" customWidth="1"/>
    <col min="19" max="19" width="8.28515625" style="579" customWidth="1"/>
    <col min="20" max="20" width="5.85546875" style="579" customWidth="1"/>
    <col min="21" max="21" width="7.5703125" style="579" customWidth="1"/>
    <col min="22" max="22" width="6.85546875" style="579" customWidth="1"/>
    <col min="23" max="23" width="6" style="579" customWidth="1"/>
    <col min="24" max="24" width="7" style="579" customWidth="1"/>
    <col min="25" max="25" width="6" style="579" customWidth="1"/>
    <col min="26" max="26" width="6.42578125" style="579" customWidth="1"/>
    <col min="27" max="27" width="5.85546875" style="579" customWidth="1"/>
    <col min="28" max="28" width="6" style="579" customWidth="1"/>
    <col min="29" max="29" width="10.5703125" style="579" customWidth="1"/>
    <col min="30" max="30" width="6.7109375" style="579" customWidth="1"/>
    <col min="31" max="31" width="6.5703125" style="579" customWidth="1"/>
    <col min="32" max="32" width="6.140625" style="579" customWidth="1"/>
    <col min="33" max="33" width="6.85546875" style="579" customWidth="1"/>
    <col min="34" max="34" width="7.7109375" style="579" customWidth="1"/>
    <col min="35" max="35" width="7.85546875" style="579" customWidth="1"/>
    <col min="36" max="36" width="9" style="579" customWidth="1"/>
    <col min="37" max="37" width="6.85546875" style="579" customWidth="1"/>
    <col min="38" max="38" width="7" style="579" customWidth="1"/>
    <col min="39" max="39" width="6.7109375" style="579" customWidth="1"/>
    <col min="40" max="40" width="7.140625" style="579" customWidth="1"/>
    <col min="41" max="41" width="2.140625" style="579" customWidth="1"/>
    <col min="42" max="42" width="9.85546875" style="579" customWidth="1"/>
    <col min="43" max="43" width="7.5703125" style="579" customWidth="1"/>
    <col min="44" max="44" width="6.85546875" style="579" customWidth="1"/>
    <col min="45" max="45" width="8.85546875" style="579" customWidth="1"/>
    <col min="46" max="46" width="7" style="579" customWidth="1"/>
    <col min="47" max="47" width="6.85546875" style="579" customWidth="1"/>
    <col min="48" max="48" width="7.5703125" style="579" customWidth="1"/>
    <col min="49" max="49" width="5.28515625" style="579" customWidth="1"/>
    <col min="50" max="50" width="9.5703125" style="579" customWidth="1"/>
    <col min="51" max="51" width="5.5703125" style="579" customWidth="1"/>
    <col min="52" max="52" width="6.28515625" style="579" customWidth="1"/>
    <col min="53" max="53" width="8" style="579" customWidth="1"/>
    <col min="54" max="54" width="10.42578125" style="579" customWidth="1"/>
    <col min="55" max="55" width="8.42578125" style="579" customWidth="1"/>
    <col min="56" max="56" width="6.28515625" style="579" customWidth="1"/>
    <col min="57" max="57" width="8.85546875" style="579" customWidth="1"/>
    <col min="58" max="58" width="6.5703125" style="579" customWidth="1"/>
    <col min="59" max="59" width="8.42578125" style="579" customWidth="1"/>
    <col min="60" max="60" width="6.28515625" style="579" customWidth="1"/>
    <col min="61" max="61" width="6.140625" style="579" customWidth="1"/>
    <col min="62" max="62" width="6.42578125" style="579" customWidth="1"/>
    <col min="63" max="64" width="6.7109375" style="579" customWidth="1"/>
    <col min="65" max="65" width="5" style="579" customWidth="1"/>
    <col min="66" max="66" width="6.42578125" style="579" customWidth="1"/>
    <col min="67" max="67" width="7" style="579" customWidth="1"/>
    <col min="68" max="68" width="6.28515625" style="579" customWidth="1"/>
    <col min="69" max="70" width="7.140625" style="579" customWidth="1"/>
    <col min="71" max="71" width="7" style="579" customWidth="1"/>
    <col min="72" max="72" width="6" style="579" customWidth="1"/>
    <col min="73" max="73" width="7.7109375" style="579" customWidth="1"/>
    <col min="74" max="74" width="7.28515625" style="579" customWidth="1"/>
    <col min="75" max="75" width="6.7109375" style="579" customWidth="1"/>
    <col min="76" max="76" width="5.85546875" style="579" customWidth="1"/>
    <col min="77" max="77" width="7.7109375" style="579" customWidth="1"/>
    <col min="78" max="78" width="7" style="579" customWidth="1"/>
    <col min="79" max="79" width="7.28515625" style="579" customWidth="1"/>
    <col min="80" max="80" width="5.28515625" style="579" customWidth="1"/>
    <col min="81" max="82" width="6.5703125" style="579" customWidth="1"/>
    <col min="83" max="83" width="7.85546875" style="579" customWidth="1"/>
    <col min="84" max="84" width="6.28515625" style="579" customWidth="1"/>
    <col min="85" max="85" width="7.5703125" style="579" customWidth="1"/>
    <col min="86" max="86" width="6.7109375" style="579" customWidth="1"/>
    <col min="87" max="87" width="7.140625" style="579" customWidth="1"/>
    <col min="88" max="89" width="6.7109375" style="579" customWidth="1"/>
    <col min="90" max="92" width="9.140625" style="579"/>
    <col min="93" max="93" width="27.5703125" style="538" customWidth="1"/>
    <col min="94" max="94" width="9.140625" style="538"/>
    <col min="95" max="95" width="8.42578125" style="538" customWidth="1"/>
    <col min="96" max="102" width="9.140625" style="538"/>
    <col min="103" max="103" width="18.140625" style="538" bestFit="1" customWidth="1"/>
    <col min="104" max="16384" width="9.140625" style="579"/>
  </cols>
  <sheetData>
    <row r="1" spans="1:103" ht="13.5" thickBot="1">
      <c r="A1" s="786" t="s">
        <v>339</v>
      </c>
      <c r="B1" s="787"/>
      <c r="C1" s="787" t="str">
        <f>CONCATENATE(A4,A5)</f>
        <v>00</v>
      </c>
      <c r="D1" s="787"/>
      <c r="E1" s="787"/>
      <c r="F1" s="792"/>
      <c r="J1" s="579" t="s">
        <v>342</v>
      </c>
      <c r="K1" s="579">
        <f>G4</f>
        <v>0</v>
      </c>
      <c r="L1" s="579">
        <f>G4</f>
        <v>0</v>
      </c>
      <c r="M1" s="579">
        <f>G4</f>
        <v>0</v>
      </c>
      <c r="N1" s="579" t="s">
        <v>342</v>
      </c>
      <c r="O1" s="579">
        <f>G4</f>
        <v>0</v>
      </c>
      <c r="P1" s="579">
        <f>G4</f>
        <v>0</v>
      </c>
      <c r="Q1" s="579">
        <f>G4</f>
        <v>0</v>
      </c>
      <c r="R1" s="579" t="s">
        <v>342</v>
      </c>
      <c r="S1" s="826">
        <f>G4</f>
        <v>0</v>
      </c>
      <c r="T1" s="826">
        <f>G4</f>
        <v>0</v>
      </c>
      <c r="U1" s="826">
        <f>G4</f>
        <v>0</v>
      </c>
      <c r="V1" s="579" t="s">
        <v>342</v>
      </c>
      <c r="W1" s="826">
        <f>$G$4</f>
        <v>0</v>
      </c>
      <c r="X1" s="826">
        <f>$G$4</f>
        <v>0</v>
      </c>
      <c r="Y1" s="826">
        <f>$G$4</f>
        <v>0</v>
      </c>
      <c r="Z1" s="579" t="s">
        <v>342</v>
      </c>
      <c r="AA1" s="826">
        <f>$G$4</f>
        <v>0</v>
      </c>
      <c r="AB1" s="826">
        <f>$G$4</f>
        <v>0</v>
      </c>
      <c r="AC1" s="826">
        <f>$G$4</f>
        <v>0</v>
      </c>
      <c r="AD1" s="579" t="s">
        <v>342</v>
      </c>
      <c r="AE1" s="826">
        <f>G4</f>
        <v>0</v>
      </c>
      <c r="AF1" s="826">
        <f>$G$4</f>
        <v>0</v>
      </c>
      <c r="AG1" s="826">
        <f>$G$4</f>
        <v>0</v>
      </c>
      <c r="AH1" s="579" t="s">
        <v>342</v>
      </c>
      <c r="AI1" s="826">
        <f>G4</f>
        <v>0</v>
      </c>
      <c r="AJ1" s="826">
        <f>$G$4</f>
        <v>0</v>
      </c>
      <c r="AK1" s="826">
        <f>$G$4</f>
        <v>0</v>
      </c>
      <c r="AL1" s="579" t="s">
        <v>342</v>
      </c>
      <c r="AM1" s="826">
        <f>G4</f>
        <v>0</v>
      </c>
      <c r="AN1" s="826">
        <f>$G$4</f>
        <v>0</v>
      </c>
      <c r="AO1" s="826">
        <f>$G$4</f>
        <v>0</v>
      </c>
      <c r="AP1" s="579" t="s">
        <v>342</v>
      </c>
      <c r="AQ1" s="826">
        <f>G4</f>
        <v>0</v>
      </c>
      <c r="AR1" s="826">
        <f>$G$4</f>
        <v>0</v>
      </c>
      <c r="AS1" s="826">
        <f>$G$4</f>
        <v>0</v>
      </c>
      <c r="AT1" s="579" t="s">
        <v>342</v>
      </c>
      <c r="AU1" s="826">
        <f>G4</f>
        <v>0</v>
      </c>
      <c r="AV1" s="826">
        <f>$G$4</f>
        <v>0</v>
      </c>
      <c r="AW1" s="826">
        <f>$G$4</f>
        <v>0</v>
      </c>
      <c r="AX1" s="579" t="s">
        <v>342</v>
      </c>
      <c r="AY1" s="826">
        <f>G4</f>
        <v>0</v>
      </c>
      <c r="AZ1" s="826">
        <f>$G$4</f>
        <v>0</v>
      </c>
      <c r="BA1" s="826">
        <f>$G$4</f>
        <v>0</v>
      </c>
      <c r="BB1" s="579" t="s">
        <v>342</v>
      </c>
      <c r="BC1" s="826">
        <f>G4</f>
        <v>0</v>
      </c>
      <c r="BD1" s="826">
        <f>$G$4</f>
        <v>0</v>
      </c>
      <c r="BE1" s="826">
        <f>$G$4</f>
        <v>0</v>
      </c>
      <c r="BF1" s="579" t="s">
        <v>342</v>
      </c>
      <c r="BG1" s="826">
        <f>G4</f>
        <v>0</v>
      </c>
      <c r="BH1" s="826">
        <f>$G$4</f>
        <v>0</v>
      </c>
      <c r="BI1" s="826">
        <f>$G$4</f>
        <v>0</v>
      </c>
      <c r="BJ1" s="579" t="s">
        <v>342</v>
      </c>
      <c r="BK1" s="826">
        <f>G4</f>
        <v>0</v>
      </c>
      <c r="BL1" s="826">
        <f>$G$4</f>
        <v>0</v>
      </c>
      <c r="BM1" s="826">
        <f>$G$4</f>
        <v>0</v>
      </c>
      <c r="BN1" s="579" t="s">
        <v>342</v>
      </c>
      <c r="BO1" s="826">
        <f>G4</f>
        <v>0</v>
      </c>
      <c r="BP1" s="826">
        <f>$G$4</f>
        <v>0</v>
      </c>
      <c r="BQ1" s="826">
        <f>$G$4</f>
        <v>0</v>
      </c>
      <c r="BR1" s="579" t="s">
        <v>342</v>
      </c>
      <c r="BS1" s="826">
        <f>G4</f>
        <v>0</v>
      </c>
      <c r="BT1" s="826">
        <f>$G$4</f>
        <v>0</v>
      </c>
      <c r="BU1" s="826">
        <f>$G$4</f>
        <v>0</v>
      </c>
      <c r="BV1" s="579" t="s">
        <v>342</v>
      </c>
      <c r="BW1" s="826">
        <f>G4</f>
        <v>0</v>
      </c>
      <c r="BX1" s="826">
        <f>$G$4</f>
        <v>0</v>
      </c>
      <c r="BY1" s="826">
        <f>$G$4</f>
        <v>0</v>
      </c>
      <c r="BZ1" s="579" t="s">
        <v>342</v>
      </c>
      <c r="CA1" s="826">
        <f>G4</f>
        <v>0</v>
      </c>
      <c r="CB1" s="826">
        <f>$G$4</f>
        <v>0</v>
      </c>
      <c r="CC1" s="826">
        <f>$G$4</f>
        <v>0</v>
      </c>
      <c r="CD1" s="579" t="s">
        <v>342</v>
      </c>
      <c r="CE1" s="826">
        <f>G4</f>
        <v>0</v>
      </c>
      <c r="CF1" s="826">
        <f>$G$4</f>
        <v>0</v>
      </c>
      <c r="CG1" s="826">
        <f>$G$4</f>
        <v>0</v>
      </c>
      <c r="CH1" s="579" t="s">
        <v>342</v>
      </c>
      <c r="CI1" s="826">
        <f>G4</f>
        <v>0</v>
      </c>
      <c r="CJ1" s="826">
        <f>$G$4</f>
        <v>0</v>
      </c>
      <c r="CK1" s="826">
        <f>$G$4</f>
        <v>0</v>
      </c>
      <c r="CN1" s="537" t="s">
        <v>174</v>
      </c>
      <c r="CP1" s="539"/>
      <c r="CQ1" s="540"/>
      <c r="CR1" s="540"/>
      <c r="CS1" s="540"/>
      <c r="CT1" s="540"/>
    </row>
    <row r="2" spans="1:103" ht="13.5" thickBot="1">
      <c r="J2" s="580" t="s">
        <v>324</v>
      </c>
      <c r="K2" s="581">
        <f>D176</f>
        <v>0</v>
      </c>
      <c r="L2" s="579">
        <f>K2</f>
        <v>0</v>
      </c>
      <c r="M2" s="579">
        <f>K2</f>
        <v>0</v>
      </c>
      <c r="N2" s="580" t="s">
        <v>324</v>
      </c>
      <c r="O2" s="581">
        <f>D177</f>
        <v>0</v>
      </c>
      <c r="P2" s="579">
        <f>D177</f>
        <v>0</v>
      </c>
      <c r="Q2" s="579">
        <f>D177</f>
        <v>0</v>
      </c>
      <c r="R2" s="580" t="s">
        <v>324</v>
      </c>
      <c r="S2" s="834">
        <f>D178</f>
        <v>0</v>
      </c>
      <c r="T2" s="826">
        <f>S2</f>
        <v>0</v>
      </c>
      <c r="U2" s="826">
        <f>S2</f>
        <v>0</v>
      </c>
      <c r="V2" s="580" t="s">
        <v>324</v>
      </c>
      <c r="W2" s="834">
        <f>D179</f>
        <v>0</v>
      </c>
      <c r="X2" s="826">
        <f>W2</f>
        <v>0</v>
      </c>
      <c r="Y2" s="826">
        <f>W2</f>
        <v>0</v>
      </c>
      <c r="Z2" s="580" t="s">
        <v>324</v>
      </c>
      <c r="AA2" s="834">
        <f>D180</f>
        <v>0</v>
      </c>
      <c r="AB2" s="826">
        <f>AA2</f>
        <v>0</v>
      </c>
      <c r="AC2" s="826">
        <f>AA2</f>
        <v>0</v>
      </c>
      <c r="AD2" s="580" t="s">
        <v>324</v>
      </c>
      <c r="AE2" s="834">
        <f>D181</f>
        <v>0</v>
      </c>
      <c r="AF2" s="826">
        <f>AE2</f>
        <v>0</v>
      </c>
      <c r="AG2" s="826">
        <f>AE2</f>
        <v>0</v>
      </c>
      <c r="AH2" s="580" t="s">
        <v>324</v>
      </c>
      <c r="AI2" s="834">
        <f>D182</f>
        <v>0</v>
      </c>
      <c r="AJ2" s="826">
        <f>AI2</f>
        <v>0</v>
      </c>
      <c r="AK2" s="826">
        <f>AI2</f>
        <v>0</v>
      </c>
      <c r="AL2" s="580" t="s">
        <v>324</v>
      </c>
      <c r="AM2" s="834">
        <f>D183</f>
        <v>0</v>
      </c>
      <c r="AN2" s="826">
        <f>AM2</f>
        <v>0</v>
      </c>
      <c r="AO2" s="826">
        <f>AM2</f>
        <v>0</v>
      </c>
      <c r="AP2" s="580" t="s">
        <v>324</v>
      </c>
      <c r="AQ2" s="834">
        <f>D184</f>
        <v>0</v>
      </c>
      <c r="AR2" s="826">
        <f>AQ2</f>
        <v>0</v>
      </c>
      <c r="AS2" s="826">
        <f>AQ2</f>
        <v>0</v>
      </c>
      <c r="AT2" s="580" t="s">
        <v>324</v>
      </c>
      <c r="AU2" s="834">
        <f>D185</f>
        <v>0</v>
      </c>
      <c r="AV2" s="826">
        <f>AU2</f>
        <v>0</v>
      </c>
      <c r="AW2" s="826">
        <f>AU2</f>
        <v>0</v>
      </c>
      <c r="AX2" s="580" t="s">
        <v>324</v>
      </c>
      <c r="AY2" s="834">
        <f>D186</f>
        <v>0</v>
      </c>
      <c r="AZ2" s="826">
        <f>AY2</f>
        <v>0</v>
      </c>
      <c r="BA2" s="826">
        <f>AY2</f>
        <v>0</v>
      </c>
      <c r="BB2" s="580" t="s">
        <v>324</v>
      </c>
      <c r="BC2" s="834">
        <f>D187</f>
        <v>0</v>
      </c>
      <c r="BD2" s="826">
        <f>BC2</f>
        <v>0</v>
      </c>
      <c r="BE2" s="826">
        <f>BC2</f>
        <v>0</v>
      </c>
      <c r="BF2" s="580" t="s">
        <v>324</v>
      </c>
      <c r="BG2" s="834">
        <f>D188</f>
        <v>0</v>
      </c>
      <c r="BH2" s="826">
        <f>BG2</f>
        <v>0</v>
      </c>
      <c r="BI2" s="826">
        <f>BG2</f>
        <v>0</v>
      </c>
      <c r="BJ2" s="580" t="s">
        <v>324</v>
      </c>
      <c r="BK2" s="834">
        <f>D189</f>
        <v>0</v>
      </c>
      <c r="BL2" s="826">
        <f>BK2</f>
        <v>0</v>
      </c>
      <c r="BM2" s="826">
        <f>BK2</f>
        <v>0</v>
      </c>
      <c r="BN2" s="580" t="s">
        <v>324</v>
      </c>
      <c r="BO2" s="834">
        <f>D190</f>
        <v>0</v>
      </c>
      <c r="BP2" s="826">
        <f>BO2</f>
        <v>0</v>
      </c>
      <c r="BQ2" s="826">
        <f>BO2</f>
        <v>0</v>
      </c>
      <c r="BR2" s="580" t="s">
        <v>324</v>
      </c>
      <c r="BS2" s="834">
        <f>D191</f>
        <v>0</v>
      </c>
      <c r="BT2" s="826">
        <f>BS2</f>
        <v>0</v>
      </c>
      <c r="BU2" s="826">
        <f>BS2</f>
        <v>0</v>
      </c>
      <c r="BV2" s="580" t="s">
        <v>324</v>
      </c>
      <c r="BW2" s="834">
        <f>D192</f>
        <v>0</v>
      </c>
      <c r="BX2" s="826">
        <f>BW2</f>
        <v>0</v>
      </c>
      <c r="BY2" s="826">
        <f>BW2</f>
        <v>0</v>
      </c>
      <c r="BZ2" s="580" t="s">
        <v>324</v>
      </c>
      <c r="CA2" s="834">
        <f>D193</f>
        <v>0</v>
      </c>
      <c r="CB2" s="826">
        <f>CA2</f>
        <v>0</v>
      </c>
      <c r="CC2" s="826">
        <f>CA2</f>
        <v>0</v>
      </c>
      <c r="CD2" s="580" t="s">
        <v>324</v>
      </c>
      <c r="CE2" s="834">
        <f>D194</f>
        <v>0</v>
      </c>
      <c r="CF2" s="826">
        <f>CE2</f>
        <v>0</v>
      </c>
      <c r="CG2" s="826">
        <f>CF2</f>
        <v>0</v>
      </c>
      <c r="CH2" s="580" t="s">
        <v>324</v>
      </c>
      <c r="CI2" s="834">
        <f>D195</f>
        <v>0</v>
      </c>
      <c r="CJ2" s="826">
        <f>CI2</f>
        <v>0</v>
      </c>
      <c r="CK2" s="826">
        <f>CI2</f>
        <v>0</v>
      </c>
      <c r="CN2" s="537"/>
      <c r="CP2" s="539"/>
      <c r="CQ2" s="540"/>
      <c r="CR2" s="540"/>
      <c r="CS2" s="540"/>
      <c r="CT2" s="540"/>
    </row>
    <row r="3" spans="1:103">
      <c r="A3" s="784" t="s">
        <v>338</v>
      </c>
      <c r="B3" s="785"/>
      <c r="C3" s="582"/>
      <c r="D3" s="582"/>
      <c r="E3" s="582"/>
      <c r="F3" s="822" t="s">
        <v>152</v>
      </c>
      <c r="G3" s="584"/>
      <c r="H3" s="584"/>
      <c r="I3" s="585"/>
      <c r="J3" s="583" t="s">
        <v>129</v>
      </c>
      <c r="K3" s="584"/>
      <c r="L3" s="584"/>
      <c r="M3" s="585"/>
      <c r="N3" s="583" t="s">
        <v>130</v>
      </c>
      <c r="O3" s="584"/>
      <c r="P3" s="584"/>
      <c r="Q3" s="585"/>
      <c r="R3" s="583" t="s">
        <v>131</v>
      </c>
      <c r="S3" s="584"/>
      <c r="T3" s="584"/>
      <c r="U3" s="585"/>
      <c r="V3" s="583" t="s">
        <v>132</v>
      </c>
      <c r="W3" s="584"/>
      <c r="X3" s="584"/>
      <c r="Y3" s="585"/>
      <c r="Z3" s="583" t="s">
        <v>133</v>
      </c>
      <c r="AA3" s="584"/>
      <c r="AB3" s="584"/>
      <c r="AC3" s="585"/>
      <c r="AD3" s="583" t="s">
        <v>134</v>
      </c>
      <c r="AE3" s="584"/>
      <c r="AF3" s="584"/>
      <c r="AG3" s="585"/>
      <c r="AH3" s="583" t="s">
        <v>135</v>
      </c>
      <c r="AI3" s="584"/>
      <c r="AJ3" s="584"/>
      <c r="AK3" s="585"/>
      <c r="AL3" s="583" t="s">
        <v>136</v>
      </c>
      <c r="AM3" s="584"/>
      <c r="AN3" s="584"/>
      <c r="AO3" s="585"/>
      <c r="AP3" s="583" t="s">
        <v>137</v>
      </c>
      <c r="AQ3" s="584"/>
      <c r="AR3" s="584"/>
      <c r="AS3" s="585"/>
      <c r="AT3" s="583" t="s">
        <v>138</v>
      </c>
      <c r="AU3" s="584"/>
      <c r="AV3" s="584"/>
      <c r="AW3" s="585"/>
      <c r="AX3" s="583" t="s">
        <v>139</v>
      </c>
      <c r="AY3" s="584"/>
      <c r="AZ3" s="584"/>
      <c r="BA3" s="585"/>
      <c r="BB3" s="583" t="s">
        <v>140</v>
      </c>
      <c r="BC3" s="584"/>
      <c r="BD3" s="584"/>
      <c r="BE3" s="585"/>
      <c r="BF3" s="583" t="s">
        <v>141</v>
      </c>
      <c r="BG3" s="584"/>
      <c r="BH3" s="584"/>
      <c r="BI3" s="585"/>
      <c r="BJ3" s="583" t="s">
        <v>142</v>
      </c>
      <c r="BK3" s="584"/>
      <c r="BL3" s="584"/>
      <c r="BM3" s="585"/>
      <c r="BN3" s="583" t="s">
        <v>143</v>
      </c>
      <c r="BO3" s="584"/>
      <c r="BP3" s="584"/>
      <c r="BQ3" s="585"/>
      <c r="BR3" s="583" t="s">
        <v>144</v>
      </c>
      <c r="BS3" s="584"/>
      <c r="BT3" s="584"/>
      <c r="BU3" s="585"/>
      <c r="BV3" s="583" t="s">
        <v>145</v>
      </c>
      <c r="BW3" s="584"/>
      <c r="BX3" s="584"/>
      <c r="BY3" s="585"/>
      <c r="BZ3" s="583" t="s">
        <v>146</v>
      </c>
      <c r="CA3" s="584"/>
      <c r="CB3" s="584"/>
      <c r="CC3" s="585"/>
      <c r="CD3" s="583" t="s">
        <v>147</v>
      </c>
      <c r="CE3" s="584"/>
      <c r="CF3" s="584"/>
      <c r="CG3" s="585"/>
      <c r="CH3" s="583" t="s">
        <v>148</v>
      </c>
      <c r="CI3" s="584"/>
      <c r="CJ3" s="584"/>
      <c r="CK3" s="585"/>
      <c r="CN3" s="291"/>
      <c r="CO3" s="541" t="s">
        <v>156</v>
      </c>
      <c r="CP3" s="539" t="s">
        <v>342</v>
      </c>
      <c r="CQ3" s="540">
        <f>G4</f>
        <v>0</v>
      </c>
      <c r="CR3" s="540"/>
      <c r="CS3" s="542"/>
      <c r="CT3" s="542"/>
    </row>
    <row r="4" spans="1:103" ht="13.5" thickBot="1">
      <c r="A4" s="788" t="str">
        <f>UPPER(LEFT(C139,3))</f>
        <v>0</v>
      </c>
      <c r="B4" s="789"/>
      <c r="C4" s="586"/>
      <c r="D4" s="586"/>
      <c r="E4" s="586"/>
      <c r="F4" s="587" t="s">
        <v>342</v>
      </c>
      <c r="G4" s="825">
        <f>Cover!C30</f>
        <v>0</v>
      </c>
      <c r="H4" s="588"/>
      <c r="I4" s="589"/>
      <c r="J4" s="590" t="str">
        <f>CONCATENATE('Building Information'!D4," ",'Building Information'!E4)</f>
        <v xml:space="preserve"> </v>
      </c>
      <c r="K4" s="591"/>
      <c r="L4" s="591"/>
      <c r="M4" s="592"/>
      <c r="N4" s="590" t="str">
        <f>CONCATENATE('Building Information'!D5," ",'Building Information'!E5)</f>
        <v xml:space="preserve"> </v>
      </c>
      <c r="O4" s="591"/>
      <c r="P4" s="591"/>
      <c r="Q4" s="592"/>
      <c r="R4" s="590" t="str">
        <f>CONCATENATE('Building Information'!D6," ",'Building Information'!E6)</f>
        <v xml:space="preserve"> </v>
      </c>
      <c r="S4" s="591"/>
      <c r="T4" s="591"/>
      <c r="U4" s="592"/>
      <c r="V4" s="590" t="str">
        <f>CONCATENATE('Building Information'!D7," ",'Building Information'!E7)</f>
        <v xml:space="preserve"> </v>
      </c>
      <c r="W4" s="591"/>
      <c r="X4" s="591"/>
      <c r="Y4" s="592"/>
      <c r="Z4" s="590" t="str">
        <f>CONCATENATE('Building Information'!D8," ",'Building Information'!E8)</f>
        <v xml:space="preserve"> </v>
      </c>
      <c r="AA4" s="591"/>
      <c r="AB4" s="591"/>
      <c r="AC4" s="592"/>
      <c r="AD4" s="590" t="str">
        <f>CONCATENATE('Building Information'!D9," ",'Building Information'!E9)</f>
        <v xml:space="preserve"> </v>
      </c>
      <c r="AE4" s="591"/>
      <c r="AF4" s="591"/>
      <c r="AG4" s="592"/>
      <c r="AH4" s="590" t="str">
        <f>CONCATENATE('Building Information'!D10," ",'Building Information'!E10)</f>
        <v xml:space="preserve"> </v>
      </c>
      <c r="AI4" s="591"/>
      <c r="AJ4" s="591"/>
      <c r="AK4" s="592"/>
      <c r="AL4" s="590" t="str">
        <f>CONCATENATE('Building Information'!D11," ",'Building Information'!E11)</f>
        <v xml:space="preserve"> </v>
      </c>
      <c r="AM4" s="591"/>
      <c r="AN4" s="591"/>
      <c r="AO4" s="592"/>
      <c r="AP4" s="590" t="str">
        <f>CONCATENATE('Building Information'!D12," ",'Building Information'!E12)</f>
        <v xml:space="preserve"> </v>
      </c>
      <c r="AQ4" s="591"/>
      <c r="AR4" s="591"/>
      <c r="AS4" s="592"/>
      <c r="AT4" s="590" t="str">
        <f>CONCATENATE('Building Information'!D13," ",'Building Information'!E13)</f>
        <v xml:space="preserve"> </v>
      </c>
      <c r="AU4" s="591"/>
      <c r="AV4" s="591"/>
      <c r="AW4" s="592"/>
      <c r="AX4" s="590" t="str">
        <f>CONCATENATE('Building Information'!D14," ",'Building Information'!E14)</f>
        <v xml:space="preserve"> </v>
      </c>
      <c r="AY4" s="591"/>
      <c r="AZ4" s="591"/>
      <c r="BA4" s="592"/>
      <c r="BB4" s="590" t="str">
        <f>CONCATENATE('Building Information'!D15," ",'Building Information'!E15)</f>
        <v xml:space="preserve"> </v>
      </c>
      <c r="BC4" s="591"/>
      <c r="BD4" s="591"/>
      <c r="BE4" s="592"/>
      <c r="BF4" s="590" t="str">
        <f>CONCATENATE('Building Information'!D16," ",'Building Information'!E16)</f>
        <v xml:space="preserve"> </v>
      </c>
      <c r="BG4" s="591"/>
      <c r="BH4" s="591"/>
      <c r="BI4" s="592"/>
      <c r="BJ4" s="590" t="str">
        <f>CONCATENATE('Building Information'!D17," ",'Building Information'!E17)</f>
        <v xml:space="preserve"> </v>
      </c>
      <c r="BK4" s="591"/>
      <c r="BL4" s="591"/>
      <c r="BM4" s="592"/>
      <c r="BN4" s="590" t="str">
        <f>CONCATENATE('Building Information'!D18," ",'Building Information'!E18)</f>
        <v xml:space="preserve"> </v>
      </c>
      <c r="BO4" s="591"/>
      <c r="BP4" s="591"/>
      <c r="BQ4" s="592"/>
      <c r="BR4" s="590" t="str">
        <f>CONCATENATE('Building Information'!D19," ",'Building Information'!E19)</f>
        <v xml:space="preserve"> </v>
      </c>
      <c r="BS4" s="591"/>
      <c r="BT4" s="591"/>
      <c r="BU4" s="592"/>
      <c r="BV4" s="590" t="str">
        <f>CONCATENATE('Building Information'!D20," ",'Building Information'!E20)</f>
        <v xml:space="preserve"> </v>
      </c>
      <c r="BW4" s="591"/>
      <c r="BX4" s="591"/>
      <c r="BY4" s="592"/>
      <c r="BZ4" s="590" t="str">
        <f>CONCATENATE('Building Information'!D21," ",'Building Information'!E21)</f>
        <v xml:space="preserve"> </v>
      </c>
      <c r="CA4" s="591"/>
      <c r="CB4" s="591"/>
      <c r="CC4" s="592"/>
      <c r="CD4" s="590" t="str">
        <f>CONCATENATE('Building Information'!D22," ",'Building Information'!E22)</f>
        <v xml:space="preserve"> </v>
      </c>
      <c r="CE4" s="591"/>
      <c r="CF4" s="591"/>
      <c r="CG4" s="592"/>
      <c r="CH4" s="590" t="str">
        <f>CONCATENATE('Building Information'!D23," ",'Building Information'!E23)</f>
        <v xml:space="preserve"> </v>
      </c>
      <c r="CI4" s="591"/>
      <c r="CJ4" s="591"/>
      <c r="CK4" s="592"/>
      <c r="CN4" s="291"/>
      <c r="CO4" s="543" t="s">
        <v>152</v>
      </c>
      <c r="CR4" s="544"/>
      <c r="CS4" s="540"/>
      <c r="CT4" s="540"/>
    </row>
    <row r="5" spans="1:103">
      <c r="A5" s="791">
        <f>TRUNC(I65*3/2)</f>
        <v>0</v>
      </c>
      <c r="B5" s="790"/>
      <c r="C5" s="593"/>
      <c r="D5" s="593"/>
      <c r="E5" s="593"/>
      <c r="F5" s="594" t="s">
        <v>153</v>
      </c>
      <c r="G5" s="595" t="s">
        <v>154</v>
      </c>
      <c r="H5" s="595" t="s">
        <v>155</v>
      </c>
      <c r="I5" s="596" t="s">
        <v>128</v>
      </c>
      <c r="J5" s="597" t="s">
        <v>25</v>
      </c>
      <c r="K5" s="595" t="s">
        <v>113</v>
      </c>
      <c r="L5" s="595" t="s">
        <v>114</v>
      </c>
      <c r="M5" s="596" t="s">
        <v>128</v>
      </c>
      <c r="N5" s="597" t="s">
        <v>25</v>
      </c>
      <c r="O5" s="595" t="s">
        <v>113</v>
      </c>
      <c r="P5" s="595" t="s">
        <v>114</v>
      </c>
      <c r="Q5" s="596" t="s">
        <v>128</v>
      </c>
      <c r="R5" s="597" t="s">
        <v>25</v>
      </c>
      <c r="S5" s="595" t="s">
        <v>113</v>
      </c>
      <c r="T5" s="595" t="s">
        <v>114</v>
      </c>
      <c r="U5" s="596" t="s">
        <v>128</v>
      </c>
      <c r="V5" s="597" t="s">
        <v>25</v>
      </c>
      <c r="W5" s="595" t="s">
        <v>113</v>
      </c>
      <c r="X5" s="595" t="s">
        <v>114</v>
      </c>
      <c r="Y5" s="596" t="s">
        <v>128</v>
      </c>
      <c r="Z5" s="597" t="s">
        <v>25</v>
      </c>
      <c r="AA5" s="595" t="s">
        <v>113</v>
      </c>
      <c r="AB5" s="595" t="s">
        <v>114</v>
      </c>
      <c r="AC5" s="596" t="s">
        <v>128</v>
      </c>
      <c r="AD5" s="597" t="s">
        <v>25</v>
      </c>
      <c r="AE5" s="595" t="s">
        <v>113</v>
      </c>
      <c r="AF5" s="595" t="s">
        <v>114</v>
      </c>
      <c r="AG5" s="596" t="s">
        <v>128</v>
      </c>
      <c r="AH5" s="597" t="s">
        <v>25</v>
      </c>
      <c r="AI5" s="595" t="s">
        <v>113</v>
      </c>
      <c r="AJ5" s="595" t="s">
        <v>114</v>
      </c>
      <c r="AK5" s="596" t="s">
        <v>128</v>
      </c>
      <c r="AL5" s="597" t="s">
        <v>25</v>
      </c>
      <c r="AM5" s="595" t="s">
        <v>113</v>
      </c>
      <c r="AN5" s="595" t="s">
        <v>114</v>
      </c>
      <c r="AO5" s="596" t="s">
        <v>128</v>
      </c>
      <c r="AP5" s="597" t="s">
        <v>25</v>
      </c>
      <c r="AQ5" s="595" t="s">
        <v>113</v>
      </c>
      <c r="AR5" s="595" t="s">
        <v>114</v>
      </c>
      <c r="AS5" s="596" t="s">
        <v>128</v>
      </c>
      <c r="AT5" s="597" t="s">
        <v>25</v>
      </c>
      <c r="AU5" s="595" t="s">
        <v>113</v>
      </c>
      <c r="AV5" s="595" t="s">
        <v>114</v>
      </c>
      <c r="AW5" s="596" t="s">
        <v>128</v>
      </c>
      <c r="AX5" s="597" t="s">
        <v>25</v>
      </c>
      <c r="AY5" s="595" t="s">
        <v>113</v>
      </c>
      <c r="AZ5" s="595" t="s">
        <v>114</v>
      </c>
      <c r="BA5" s="596" t="s">
        <v>128</v>
      </c>
      <c r="BB5" s="597" t="s">
        <v>25</v>
      </c>
      <c r="BC5" s="595" t="s">
        <v>113</v>
      </c>
      <c r="BD5" s="595" t="s">
        <v>114</v>
      </c>
      <c r="BE5" s="596" t="s">
        <v>128</v>
      </c>
      <c r="BF5" s="597" t="s">
        <v>25</v>
      </c>
      <c r="BG5" s="595" t="s">
        <v>113</v>
      </c>
      <c r="BH5" s="595" t="s">
        <v>114</v>
      </c>
      <c r="BI5" s="596" t="s">
        <v>128</v>
      </c>
      <c r="BJ5" s="597" t="s">
        <v>25</v>
      </c>
      <c r="BK5" s="595" t="s">
        <v>113</v>
      </c>
      <c r="BL5" s="595" t="s">
        <v>114</v>
      </c>
      <c r="BM5" s="596" t="s">
        <v>128</v>
      </c>
      <c r="BN5" s="597" t="s">
        <v>25</v>
      </c>
      <c r="BO5" s="595" t="s">
        <v>113</v>
      </c>
      <c r="BP5" s="595" t="s">
        <v>114</v>
      </c>
      <c r="BQ5" s="596" t="s">
        <v>128</v>
      </c>
      <c r="BR5" s="597" t="s">
        <v>25</v>
      </c>
      <c r="BS5" s="595" t="s">
        <v>113</v>
      </c>
      <c r="BT5" s="595" t="s">
        <v>114</v>
      </c>
      <c r="BU5" s="596" t="s">
        <v>128</v>
      </c>
      <c r="BV5" s="597" t="s">
        <v>25</v>
      </c>
      <c r="BW5" s="595" t="s">
        <v>113</v>
      </c>
      <c r="BX5" s="595" t="s">
        <v>114</v>
      </c>
      <c r="BY5" s="596" t="s">
        <v>128</v>
      </c>
      <c r="BZ5" s="597" t="s">
        <v>25</v>
      </c>
      <c r="CA5" s="595" t="s">
        <v>113</v>
      </c>
      <c r="CB5" s="595" t="s">
        <v>114</v>
      </c>
      <c r="CC5" s="596" t="s">
        <v>128</v>
      </c>
      <c r="CD5" s="597" t="s">
        <v>25</v>
      </c>
      <c r="CE5" s="595" t="s">
        <v>113</v>
      </c>
      <c r="CF5" s="595" t="s">
        <v>114</v>
      </c>
      <c r="CG5" s="596" t="s">
        <v>128</v>
      </c>
      <c r="CH5" s="597" t="s">
        <v>25</v>
      </c>
      <c r="CI5" s="595" t="s">
        <v>113</v>
      </c>
      <c r="CJ5" s="595" t="s">
        <v>114</v>
      </c>
      <c r="CK5" s="596" t="s">
        <v>128</v>
      </c>
      <c r="CN5" s="291"/>
      <c r="CO5" s="545" t="s">
        <v>157</v>
      </c>
      <c r="CP5" s="546"/>
      <c r="CQ5" s="547" t="s">
        <v>158</v>
      </c>
      <c r="CR5" s="547"/>
      <c r="CS5" s="547" t="s">
        <v>159</v>
      </c>
      <c r="CT5" s="547"/>
      <c r="CU5" s="547" t="s">
        <v>177</v>
      </c>
      <c r="CV5" s="547"/>
      <c r="CW5" s="547" t="s">
        <v>160</v>
      </c>
      <c r="CX5" s="548"/>
      <c r="CY5" s="549" t="s">
        <v>161</v>
      </c>
    </row>
    <row r="6" spans="1:103">
      <c r="A6" s="598" t="s">
        <v>26</v>
      </c>
      <c r="B6" s="593"/>
      <c r="C6" s="593"/>
      <c r="D6" s="593"/>
      <c r="E6" s="593"/>
      <c r="F6" s="599"/>
      <c r="G6" s="600"/>
      <c r="H6" s="600"/>
      <c r="I6" s="601"/>
      <c r="J6" s="748"/>
      <c r="K6" s="747"/>
      <c r="L6" s="746"/>
      <c r="M6" s="605"/>
      <c r="N6" s="748"/>
      <c r="O6" s="747"/>
      <c r="P6" s="746"/>
      <c r="Q6" s="605"/>
      <c r="R6" s="602"/>
      <c r="S6" s="603"/>
      <c r="T6" s="604"/>
      <c r="U6" s="605"/>
      <c r="V6" s="602"/>
      <c r="W6" s="603"/>
      <c r="X6" s="604"/>
      <c r="Y6" s="605"/>
      <c r="Z6" s="602"/>
      <c r="AA6" s="603"/>
      <c r="AB6" s="604"/>
      <c r="AC6" s="605"/>
      <c r="AD6" s="602"/>
      <c r="AE6" s="603"/>
      <c r="AF6" s="604"/>
      <c r="AG6" s="605"/>
      <c r="AH6" s="602"/>
      <c r="AI6" s="603"/>
      <c r="AJ6" s="604"/>
      <c r="AK6" s="605"/>
      <c r="AL6" s="602"/>
      <c r="AM6" s="603"/>
      <c r="AN6" s="604"/>
      <c r="AO6" s="605"/>
      <c r="AP6" s="602"/>
      <c r="AQ6" s="603"/>
      <c r="AR6" s="604"/>
      <c r="AS6" s="605"/>
      <c r="AT6" s="602"/>
      <c r="AU6" s="603"/>
      <c r="AV6" s="604"/>
      <c r="AW6" s="605"/>
      <c r="AX6" s="602"/>
      <c r="AY6" s="603"/>
      <c r="AZ6" s="604"/>
      <c r="BA6" s="605"/>
      <c r="BB6" s="748"/>
      <c r="BC6" s="603"/>
      <c r="BD6" s="604"/>
      <c r="BE6" s="605"/>
      <c r="BF6" s="602"/>
      <c r="BG6" s="603"/>
      <c r="BH6" s="604"/>
      <c r="BI6" s="605"/>
      <c r="BJ6" s="602"/>
      <c r="BK6" s="603"/>
      <c r="BL6" s="604"/>
      <c r="BM6" s="605"/>
      <c r="BN6" s="602"/>
      <c r="BO6" s="603"/>
      <c r="BP6" s="604"/>
      <c r="BQ6" s="605"/>
      <c r="BR6" s="602"/>
      <c r="BS6" s="603"/>
      <c r="BT6" s="604"/>
      <c r="BU6" s="605"/>
      <c r="BV6" s="602"/>
      <c r="BW6" s="603"/>
      <c r="BX6" s="604"/>
      <c r="BY6" s="605"/>
      <c r="BZ6" s="602"/>
      <c r="CA6" s="603"/>
      <c r="CB6" s="604"/>
      <c r="CC6" s="605"/>
      <c r="CD6" s="602"/>
      <c r="CE6" s="603"/>
      <c r="CF6" s="604"/>
      <c r="CG6" s="605"/>
      <c r="CH6" s="748"/>
      <c r="CI6" s="603"/>
      <c r="CJ6" s="604"/>
      <c r="CK6" s="605"/>
      <c r="CN6" s="291"/>
      <c r="CO6" s="550" t="str">
        <f>Financing!B6</f>
        <v>HPD Loan</v>
      </c>
      <c r="CP6" s="550"/>
      <c r="CQ6" s="550">
        <f>Financing!D6</f>
        <v>0</v>
      </c>
      <c r="CR6" s="550"/>
      <c r="CS6" s="550">
        <f>Financing!F6</f>
        <v>0</v>
      </c>
      <c r="CT6" s="550"/>
      <c r="CU6" s="550">
        <f>Financing!H6</f>
        <v>0</v>
      </c>
      <c r="CV6" s="550"/>
      <c r="CW6" s="550">
        <f>Financing!J6</f>
        <v>0</v>
      </c>
      <c r="CX6" s="550"/>
      <c r="CY6" s="550">
        <f>Financing!L6</f>
        <v>0</v>
      </c>
    </row>
    <row r="7" spans="1:103">
      <c r="A7" s="593"/>
      <c r="B7" s="551">
        <v>1</v>
      </c>
      <c r="C7" s="593" t="s">
        <v>27</v>
      </c>
      <c r="D7" s="593"/>
      <c r="E7" s="593"/>
      <c r="F7" s="599">
        <f t="shared" ref="F7:I12" si="0">J7+N7+R7+V7+Z7+AD7+AH7+AL7+AP7+AT7+AX7+BB7+BF7+BJ7+BN7+BR7+BV7+BZ7+CD7+CH7</f>
        <v>0</v>
      </c>
      <c r="G7" s="600">
        <f t="shared" si="0"/>
        <v>0</v>
      </c>
      <c r="H7" s="600">
        <f t="shared" si="0"/>
        <v>0</v>
      </c>
      <c r="I7" s="601">
        <f t="shared" si="0"/>
        <v>0</v>
      </c>
      <c r="J7" s="835">
        <f>'Development Budget'!J7</f>
        <v>0</v>
      </c>
      <c r="K7" s="835">
        <f>'Development Budget'!K7</f>
        <v>0</v>
      </c>
      <c r="L7" s="835">
        <f>'Development Budget'!L7</f>
        <v>0</v>
      </c>
      <c r="M7" s="605">
        <f t="shared" ref="M7:M12" si="1">K7+L7</f>
        <v>0</v>
      </c>
      <c r="N7" s="835">
        <f>'Development Budget'!N7</f>
        <v>0</v>
      </c>
      <c r="O7" s="835">
        <f>'Development Budget'!O7</f>
        <v>0</v>
      </c>
      <c r="P7" s="835">
        <f>'Development Budget'!P7</f>
        <v>0</v>
      </c>
      <c r="Q7" s="605">
        <f t="shared" ref="Q7:Q12" si="2">O7+P7</f>
        <v>0</v>
      </c>
      <c r="R7" s="835">
        <f>'Development Budget'!R7</f>
        <v>0</v>
      </c>
      <c r="S7" s="835">
        <f>'Development Budget'!S7</f>
        <v>0</v>
      </c>
      <c r="T7" s="835">
        <f>'Development Budget'!T7</f>
        <v>0</v>
      </c>
      <c r="U7" s="605">
        <f t="shared" ref="U7:U12" si="3">S7+T7</f>
        <v>0</v>
      </c>
      <c r="V7" s="835">
        <f>'Development Budget'!V7</f>
        <v>0</v>
      </c>
      <c r="W7" s="835">
        <f>'Development Budget'!W7</f>
        <v>0</v>
      </c>
      <c r="X7" s="835">
        <f>'Development Budget'!X7</f>
        <v>0</v>
      </c>
      <c r="Y7" s="605">
        <f t="shared" ref="Y7:Y12" si="4">W7+X7</f>
        <v>0</v>
      </c>
      <c r="Z7" s="835">
        <f>'Development Budget'!Z7</f>
        <v>0</v>
      </c>
      <c r="AA7" s="835">
        <f>'Development Budget'!AA7</f>
        <v>0</v>
      </c>
      <c r="AB7" s="835">
        <f>'Development Budget'!AB7</f>
        <v>0</v>
      </c>
      <c r="AC7" s="605">
        <f t="shared" ref="AC7:AC12" si="5">AA7+AB7</f>
        <v>0</v>
      </c>
      <c r="AD7" s="835">
        <f>'Development Budget'!AD7</f>
        <v>0</v>
      </c>
      <c r="AE7" s="835">
        <f>'Development Budget'!AE7</f>
        <v>0</v>
      </c>
      <c r="AF7" s="835">
        <f>'Development Budget'!AF7</f>
        <v>0</v>
      </c>
      <c r="AG7" s="605">
        <f t="shared" ref="AG7:AG12" si="6">AE7+AF7</f>
        <v>0</v>
      </c>
      <c r="AH7" s="835">
        <f>'Development Budget'!AH7</f>
        <v>0</v>
      </c>
      <c r="AI7" s="835">
        <f>'Development Budget'!AI7</f>
        <v>0</v>
      </c>
      <c r="AJ7" s="835">
        <f>'Development Budget'!AJ7</f>
        <v>0</v>
      </c>
      <c r="AK7" s="605">
        <f t="shared" ref="AK7:AK12" si="7">AI7+AJ7</f>
        <v>0</v>
      </c>
      <c r="AL7" s="835">
        <f>'Development Budget'!AL7</f>
        <v>0</v>
      </c>
      <c r="AM7" s="835">
        <f>'Development Budget'!AM7</f>
        <v>0</v>
      </c>
      <c r="AN7" s="835">
        <f>'Development Budget'!AN7</f>
        <v>0</v>
      </c>
      <c r="AO7" s="605">
        <f t="shared" ref="AO7:AO12" si="8">AM7+AN7</f>
        <v>0</v>
      </c>
      <c r="AP7" s="835">
        <f>'Development Budget'!AP7</f>
        <v>0</v>
      </c>
      <c r="AQ7" s="835">
        <f>'Development Budget'!AQ7</f>
        <v>0</v>
      </c>
      <c r="AR7" s="835">
        <f>'Development Budget'!AR7</f>
        <v>0</v>
      </c>
      <c r="AS7" s="605">
        <f t="shared" ref="AS7:AS12" si="9">AQ7+AR7</f>
        <v>0</v>
      </c>
      <c r="AT7" s="835">
        <f>'Development Budget'!AT7</f>
        <v>0</v>
      </c>
      <c r="AU7" s="835">
        <f>'Development Budget'!AU7</f>
        <v>0</v>
      </c>
      <c r="AV7" s="835">
        <f>'Development Budget'!AV7</f>
        <v>0</v>
      </c>
      <c r="AW7" s="605">
        <f t="shared" ref="AW7:AW12" si="10">AU7+AV7</f>
        <v>0</v>
      </c>
      <c r="AX7" s="835">
        <f>'Development Budget'!AX7</f>
        <v>0</v>
      </c>
      <c r="AY7" s="835">
        <f>'Development Budget'!AY7</f>
        <v>0</v>
      </c>
      <c r="AZ7" s="835">
        <f>'Development Budget'!AZ7</f>
        <v>0</v>
      </c>
      <c r="BA7" s="605">
        <f t="shared" ref="BA7:BA12" si="11">AY7+AZ7</f>
        <v>0</v>
      </c>
      <c r="BB7" s="835">
        <f>'Development Budget'!BB7</f>
        <v>0</v>
      </c>
      <c r="BC7" s="835">
        <f>'Development Budget'!BC7</f>
        <v>0</v>
      </c>
      <c r="BD7" s="835">
        <f>'Development Budget'!BD7</f>
        <v>0</v>
      </c>
      <c r="BE7" s="605">
        <f t="shared" ref="BE7:BE12" si="12">BC7+BD7</f>
        <v>0</v>
      </c>
      <c r="BF7" s="835">
        <f>'Development Budget'!BF7</f>
        <v>0</v>
      </c>
      <c r="BG7" s="835">
        <f>'Development Budget'!BG7</f>
        <v>0</v>
      </c>
      <c r="BH7" s="835">
        <f>'Development Budget'!BH7</f>
        <v>0</v>
      </c>
      <c r="BI7" s="605">
        <f t="shared" ref="BI7:BI12" si="13">BG7+BH7</f>
        <v>0</v>
      </c>
      <c r="BJ7" s="835">
        <f>'Development Budget'!BJ7</f>
        <v>0</v>
      </c>
      <c r="BK7" s="835">
        <f>'Development Budget'!BK7</f>
        <v>0</v>
      </c>
      <c r="BL7" s="835">
        <f>'Development Budget'!BL7</f>
        <v>0</v>
      </c>
      <c r="BM7" s="605">
        <f t="shared" ref="BM7:BM12" si="14">BK7+BL7</f>
        <v>0</v>
      </c>
      <c r="BN7" s="835">
        <f>'Development Budget'!BN7</f>
        <v>0</v>
      </c>
      <c r="BO7" s="835">
        <f>'Development Budget'!BO7</f>
        <v>0</v>
      </c>
      <c r="BP7" s="835">
        <f>'Development Budget'!BP7</f>
        <v>0</v>
      </c>
      <c r="BQ7" s="605">
        <f t="shared" ref="BQ7:BQ12" si="15">BO7+BP7</f>
        <v>0</v>
      </c>
      <c r="BR7" s="835">
        <f>'Development Budget'!BR7</f>
        <v>0</v>
      </c>
      <c r="BS7" s="835">
        <f>'Development Budget'!BS7</f>
        <v>0</v>
      </c>
      <c r="BT7" s="835">
        <f>'Development Budget'!BT7</f>
        <v>0</v>
      </c>
      <c r="BU7" s="605">
        <f t="shared" ref="BU7:BU12" si="16">BS7+BT7</f>
        <v>0</v>
      </c>
      <c r="BV7" s="835">
        <f>'Development Budget'!BV7</f>
        <v>0</v>
      </c>
      <c r="BW7" s="835">
        <f>'Development Budget'!BW7</f>
        <v>0</v>
      </c>
      <c r="BX7" s="835">
        <f>'Development Budget'!BX7</f>
        <v>0</v>
      </c>
      <c r="BY7" s="605">
        <f t="shared" ref="BY7:BY12" si="17">BW7+BX7</f>
        <v>0</v>
      </c>
      <c r="BZ7" s="835">
        <f>'Development Budget'!BZ7</f>
        <v>0</v>
      </c>
      <c r="CA7" s="835">
        <f>'Development Budget'!CA7</f>
        <v>0</v>
      </c>
      <c r="CB7" s="835">
        <f>'Development Budget'!CB7</f>
        <v>0</v>
      </c>
      <c r="CC7" s="605">
        <f t="shared" ref="CC7:CC12" si="18">CA7+CB7</f>
        <v>0</v>
      </c>
      <c r="CD7" s="835">
        <f>'Development Budget'!CD7</f>
        <v>0</v>
      </c>
      <c r="CE7" s="835">
        <f>'Development Budget'!CE7</f>
        <v>0</v>
      </c>
      <c r="CF7" s="835">
        <f>'Development Budget'!CF7</f>
        <v>0</v>
      </c>
      <c r="CG7" s="605">
        <f t="shared" ref="CG7:CG12" si="19">CE7+CF7</f>
        <v>0</v>
      </c>
      <c r="CH7" s="835">
        <f>'Development Budget'!CH7</f>
        <v>0</v>
      </c>
      <c r="CI7" s="835">
        <f>'Development Budget'!CI7</f>
        <v>0</v>
      </c>
      <c r="CJ7" s="835">
        <f>'Development Budget'!CJ7</f>
        <v>0</v>
      </c>
      <c r="CK7" s="605">
        <f t="shared" ref="CK7:CK12" si="20">CI7+CJ7</f>
        <v>0</v>
      </c>
      <c r="CN7" s="537"/>
      <c r="CO7" s="550" t="str">
        <f>Financing!B7</f>
        <v>HDC Tax Exempt Bonds</v>
      </c>
      <c r="CP7" s="550"/>
      <c r="CQ7" s="550">
        <f>Financing!D7</f>
        <v>0</v>
      </c>
      <c r="CR7" s="550"/>
      <c r="CS7" s="550">
        <f>Financing!F7</f>
        <v>0</v>
      </c>
      <c r="CT7" s="550"/>
      <c r="CU7" s="550">
        <f>Financing!H7</f>
        <v>0</v>
      </c>
      <c r="CV7" s="550"/>
      <c r="CW7" s="550">
        <f>Financing!J7</f>
        <v>0</v>
      </c>
      <c r="CX7" s="550"/>
      <c r="CY7" s="550">
        <f>Financing!L7</f>
        <v>0</v>
      </c>
    </row>
    <row r="8" spans="1:103">
      <c r="A8" s="593"/>
      <c r="B8" s="551">
        <v>2</v>
      </c>
      <c r="C8" s="593" t="s">
        <v>28</v>
      </c>
      <c r="D8" s="593"/>
      <c r="E8" s="593"/>
      <c r="F8" s="599">
        <f t="shared" si="0"/>
        <v>0</v>
      </c>
      <c r="G8" s="600">
        <f t="shared" si="0"/>
        <v>0</v>
      </c>
      <c r="H8" s="600">
        <f t="shared" si="0"/>
        <v>0</v>
      </c>
      <c r="I8" s="601">
        <f t="shared" si="0"/>
        <v>0</v>
      </c>
      <c r="J8" s="835">
        <f>'Development Budget'!J8</f>
        <v>0</v>
      </c>
      <c r="K8" s="835">
        <f>'Development Budget'!K8</f>
        <v>0</v>
      </c>
      <c r="L8" s="835">
        <f>'Development Budget'!L8</f>
        <v>0</v>
      </c>
      <c r="M8" s="605">
        <f t="shared" si="1"/>
        <v>0</v>
      </c>
      <c r="N8" s="835">
        <f>'Development Budget'!N8</f>
        <v>0</v>
      </c>
      <c r="O8" s="835">
        <f>'Development Budget'!O8</f>
        <v>0</v>
      </c>
      <c r="P8" s="835">
        <f>'Development Budget'!P8</f>
        <v>0</v>
      </c>
      <c r="Q8" s="605">
        <f t="shared" si="2"/>
        <v>0</v>
      </c>
      <c r="R8" s="835">
        <f>'Development Budget'!R8</f>
        <v>0</v>
      </c>
      <c r="S8" s="835">
        <f>'Development Budget'!S8</f>
        <v>0</v>
      </c>
      <c r="T8" s="835">
        <f>'Development Budget'!T8</f>
        <v>0</v>
      </c>
      <c r="U8" s="605">
        <f t="shared" si="3"/>
        <v>0</v>
      </c>
      <c r="V8" s="835">
        <f>'Development Budget'!V8</f>
        <v>0</v>
      </c>
      <c r="W8" s="835">
        <f>'Development Budget'!W8</f>
        <v>0</v>
      </c>
      <c r="X8" s="835">
        <f>'Development Budget'!X8</f>
        <v>0</v>
      </c>
      <c r="Y8" s="605">
        <f t="shared" si="4"/>
        <v>0</v>
      </c>
      <c r="Z8" s="835">
        <f>'Development Budget'!Z8</f>
        <v>0</v>
      </c>
      <c r="AA8" s="835">
        <f>'Development Budget'!AA8</f>
        <v>0</v>
      </c>
      <c r="AB8" s="835">
        <f>'Development Budget'!AB8</f>
        <v>0</v>
      </c>
      <c r="AC8" s="605">
        <f t="shared" si="5"/>
        <v>0</v>
      </c>
      <c r="AD8" s="835">
        <f>'Development Budget'!AD8</f>
        <v>0</v>
      </c>
      <c r="AE8" s="835">
        <f>'Development Budget'!AE8</f>
        <v>0</v>
      </c>
      <c r="AF8" s="835">
        <f>'Development Budget'!AF8</f>
        <v>0</v>
      </c>
      <c r="AG8" s="605">
        <f t="shared" si="6"/>
        <v>0</v>
      </c>
      <c r="AH8" s="835">
        <f>'Development Budget'!AH8</f>
        <v>0</v>
      </c>
      <c r="AI8" s="835">
        <f>'Development Budget'!AI8</f>
        <v>0</v>
      </c>
      <c r="AJ8" s="835">
        <f>'Development Budget'!AJ8</f>
        <v>0</v>
      </c>
      <c r="AK8" s="605">
        <f t="shared" si="7"/>
        <v>0</v>
      </c>
      <c r="AL8" s="835">
        <f>'Development Budget'!AL8</f>
        <v>0</v>
      </c>
      <c r="AM8" s="835">
        <f>'Development Budget'!AM8</f>
        <v>0</v>
      </c>
      <c r="AN8" s="835">
        <f>'Development Budget'!AN8</f>
        <v>0</v>
      </c>
      <c r="AO8" s="605">
        <f t="shared" si="8"/>
        <v>0</v>
      </c>
      <c r="AP8" s="835">
        <f>'Development Budget'!AP8</f>
        <v>0</v>
      </c>
      <c r="AQ8" s="835">
        <f>'Development Budget'!AQ8</f>
        <v>0</v>
      </c>
      <c r="AR8" s="835">
        <f>'Development Budget'!AR8</f>
        <v>0</v>
      </c>
      <c r="AS8" s="605">
        <f t="shared" si="9"/>
        <v>0</v>
      </c>
      <c r="AT8" s="835">
        <f>'Development Budget'!AT8</f>
        <v>0</v>
      </c>
      <c r="AU8" s="835">
        <f>'Development Budget'!AU8</f>
        <v>0</v>
      </c>
      <c r="AV8" s="835">
        <f>'Development Budget'!AV8</f>
        <v>0</v>
      </c>
      <c r="AW8" s="605">
        <f t="shared" si="10"/>
        <v>0</v>
      </c>
      <c r="AX8" s="835">
        <f>'Development Budget'!AX8</f>
        <v>0</v>
      </c>
      <c r="AY8" s="835">
        <f>'Development Budget'!AY8</f>
        <v>0</v>
      </c>
      <c r="AZ8" s="835">
        <f>'Development Budget'!AZ8</f>
        <v>0</v>
      </c>
      <c r="BA8" s="605">
        <f t="shared" si="11"/>
        <v>0</v>
      </c>
      <c r="BB8" s="835">
        <f>'Development Budget'!BB8</f>
        <v>0</v>
      </c>
      <c r="BC8" s="835">
        <f>'Development Budget'!BC8</f>
        <v>0</v>
      </c>
      <c r="BD8" s="835">
        <f>'Development Budget'!BD8</f>
        <v>0</v>
      </c>
      <c r="BE8" s="605">
        <f t="shared" si="12"/>
        <v>0</v>
      </c>
      <c r="BF8" s="835">
        <f>'Development Budget'!BF8</f>
        <v>0</v>
      </c>
      <c r="BG8" s="835">
        <f>'Development Budget'!BG8</f>
        <v>0</v>
      </c>
      <c r="BH8" s="835">
        <f>'Development Budget'!BH8</f>
        <v>0</v>
      </c>
      <c r="BI8" s="605">
        <f t="shared" si="13"/>
        <v>0</v>
      </c>
      <c r="BJ8" s="835">
        <f>'Development Budget'!BJ8</f>
        <v>0</v>
      </c>
      <c r="BK8" s="835">
        <f>'Development Budget'!BK8</f>
        <v>0</v>
      </c>
      <c r="BL8" s="835">
        <f>'Development Budget'!BL8</f>
        <v>0</v>
      </c>
      <c r="BM8" s="605">
        <f t="shared" si="14"/>
        <v>0</v>
      </c>
      <c r="BN8" s="835">
        <f>'Development Budget'!BN8</f>
        <v>0</v>
      </c>
      <c r="BO8" s="835">
        <f>'Development Budget'!BO8</f>
        <v>0</v>
      </c>
      <c r="BP8" s="835">
        <f>'Development Budget'!BP8</f>
        <v>0</v>
      </c>
      <c r="BQ8" s="605">
        <f t="shared" si="15"/>
        <v>0</v>
      </c>
      <c r="BR8" s="835">
        <f>'Development Budget'!BR8</f>
        <v>0</v>
      </c>
      <c r="BS8" s="835">
        <f>'Development Budget'!BS8</f>
        <v>0</v>
      </c>
      <c r="BT8" s="835">
        <f>'Development Budget'!BT8</f>
        <v>0</v>
      </c>
      <c r="BU8" s="605">
        <f t="shared" si="16"/>
        <v>0</v>
      </c>
      <c r="BV8" s="835">
        <f>'Development Budget'!BV8</f>
        <v>0</v>
      </c>
      <c r="BW8" s="835">
        <f>'Development Budget'!BW8</f>
        <v>0</v>
      </c>
      <c r="BX8" s="835">
        <f>'Development Budget'!BX8</f>
        <v>0</v>
      </c>
      <c r="BY8" s="605">
        <f t="shared" si="17"/>
        <v>0</v>
      </c>
      <c r="BZ8" s="835">
        <f>'Development Budget'!BZ8</f>
        <v>0</v>
      </c>
      <c r="CA8" s="835">
        <f>'Development Budget'!CA8</f>
        <v>0</v>
      </c>
      <c r="CB8" s="835">
        <f>'Development Budget'!CB8</f>
        <v>0</v>
      </c>
      <c r="CC8" s="605">
        <f t="shared" si="18"/>
        <v>0</v>
      </c>
      <c r="CD8" s="835">
        <f>'Development Budget'!CD8</f>
        <v>0</v>
      </c>
      <c r="CE8" s="835">
        <f>'Development Budget'!CE8</f>
        <v>0</v>
      </c>
      <c r="CF8" s="835">
        <f>'Development Budget'!CF8</f>
        <v>0</v>
      </c>
      <c r="CG8" s="605">
        <f t="shared" si="19"/>
        <v>0</v>
      </c>
      <c r="CH8" s="835">
        <f>'Development Budget'!CH8</f>
        <v>0</v>
      </c>
      <c r="CI8" s="835">
        <f>'Development Budget'!CI8</f>
        <v>0</v>
      </c>
      <c r="CJ8" s="835">
        <f>'Development Budget'!CJ8</f>
        <v>0</v>
      </c>
      <c r="CK8" s="605">
        <f t="shared" si="20"/>
        <v>0</v>
      </c>
      <c r="CN8" s="291"/>
      <c r="CO8" s="550" t="str">
        <f>Financing!B8</f>
        <v>HDC Loan</v>
      </c>
      <c r="CP8" s="550"/>
      <c r="CQ8" s="550">
        <f>Financing!D8</f>
        <v>0</v>
      </c>
      <c r="CR8" s="550"/>
      <c r="CS8" s="550">
        <f>Financing!F8</f>
        <v>0</v>
      </c>
      <c r="CT8" s="550"/>
      <c r="CU8" s="550">
        <f>Financing!H8</f>
        <v>0</v>
      </c>
      <c r="CV8" s="550"/>
      <c r="CW8" s="550">
        <f>Financing!J8</f>
        <v>0</v>
      </c>
      <c r="CX8" s="550"/>
      <c r="CY8" s="550">
        <f>Financing!L8</f>
        <v>0</v>
      </c>
    </row>
    <row r="9" spans="1:103">
      <c r="A9" s="593"/>
      <c r="B9" s="551">
        <v>3</v>
      </c>
      <c r="C9" s="593" t="s">
        <v>29</v>
      </c>
      <c r="D9" s="593"/>
      <c r="E9" s="593"/>
      <c r="F9" s="599">
        <f t="shared" si="0"/>
        <v>0</v>
      </c>
      <c r="G9" s="600">
        <f t="shared" si="0"/>
        <v>0</v>
      </c>
      <c r="H9" s="600">
        <f t="shared" si="0"/>
        <v>0</v>
      </c>
      <c r="I9" s="601">
        <f t="shared" si="0"/>
        <v>0</v>
      </c>
      <c r="J9" s="835">
        <f>'Development Budget'!J9</f>
        <v>0</v>
      </c>
      <c r="K9" s="835">
        <f>'Development Budget'!K9</f>
        <v>0</v>
      </c>
      <c r="L9" s="835">
        <f>'Development Budget'!L9</f>
        <v>0</v>
      </c>
      <c r="M9" s="605">
        <f t="shared" si="1"/>
        <v>0</v>
      </c>
      <c r="N9" s="835">
        <f>'Development Budget'!N9</f>
        <v>0</v>
      </c>
      <c r="O9" s="835">
        <f>'Development Budget'!O9</f>
        <v>0</v>
      </c>
      <c r="P9" s="835">
        <f>'Development Budget'!P9</f>
        <v>0</v>
      </c>
      <c r="Q9" s="605">
        <f t="shared" si="2"/>
        <v>0</v>
      </c>
      <c r="R9" s="835">
        <f>'Development Budget'!R9</f>
        <v>0</v>
      </c>
      <c r="S9" s="835">
        <f>'Development Budget'!S9</f>
        <v>0</v>
      </c>
      <c r="T9" s="835">
        <f>'Development Budget'!T9</f>
        <v>0</v>
      </c>
      <c r="U9" s="605">
        <f t="shared" si="3"/>
        <v>0</v>
      </c>
      <c r="V9" s="835">
        <f>'Development Budget'!V9</f>
        <v>0</v>
      </c>
      <c r="W9" s="835">
        <f>'Development Budget'!W9</f>
        <v>0</v>
      </c>
      <c r="X9" s="835">
        <f>'Development Budget'!X9</f>
        <v>0</v>
      </c>
      <c r="Y9" s="605">
        <f t="shared" si="4"/>
        <v>0</v>
      </c>
      <c r="Z9" s="835">
        <f>'Development Budget'!Z9</f>
        <v>0</v>
      </c>
      <c r="AA9" s="835">
        <f>'Development Budget'!AA9</f>
        <v>0</v>
      </c>
      <c r="AB9" s="835">
        <f>'Development Budget'!AB9</f>
        <v>0</v>
      </c>
      <c r="AC9" s="605">
        <f t="shared" si="5"/>
        <v>0</v>
      </c>
      <c r="AD9" s="835">
        <f>'Development Budget'!AD9</f>
        <v>0</v>
      </c>
      <c r="AE9" s="835">
        <f>'Development Budget'!AE9</f>
        <v>0</v>
      </c>
      <c r="AF9" s="835">
        <f>'Development Budget'!AF9</f>
        <v>0</v>
      </c>
      <c r="AG9" s="605">
        <f t="shared" si="6"/>
        <v>0</v>
      </c>
      <c r="AH9" s="835">
        <f>'Development Budget'!AH9</f>
        <v>0</v>
      </c>
      <c r="AI9" s="835">
        <f>'Development Budget'!AI9</f>
        <v>0</v>
      </c>
      <c r="AJ9" s="835">
        <f>'Development Budget'!AJ9</f>
        <v>0</v>
      </c>
      <c r="AK9" s="605">
        <f t="shared" si="7"/>
        <v>0</v>
      </c>
      <c r="AL9" s="835">
        <f>'Development Budget'!AL9</f>
        <v>0</v>
      </c>
      <c r="AM9" s="835">
        <f>'Development Budget'!AM9</f>
        <v>0</v>
      </c>
      <c r="AN9" s="835">
        <f>'Development Budget'!AN9</f>
        <v>0</v>
      </c>
      <c r="AO9" s="605">
        <f t="shared" si="8"/>
        <v>0</v>
      </c>
      <c r="AP9" s="835">
        <f>'Development Budget'!AP9</f>
        <v>0</v>
      </c>
      <c r="AQ9" s="835">
        <f>'Development Budget'!AQ9</f>
        <v>0</v>
      </c>
      <c r="AR9" s="835">
        <f>'Development Budget'!AR9</f>
        <v>0</v>
      </c>
      <c r="AS9" s="605">
        <f t="shared" si="9"/>
        <v>0</v>
      </c>
      <c r="AT9" s="835">
        <f>'Development Budget'!AT9</f>
        <v>0</v>
      </c>
      <c r="AU9" s="835">
        <f>'Development Budget'!AU9</f>
        <v>0</v>
      </c>
      <c r="AV9" s="835">
        <f>'Development Budget'!AV9</f>
        <v>0</v>
      </c>
      <c r="AW9" s="605">
        <f t="shared" si="10"/>
        <v>0</v>
      </c>
      <c r="AX9" s="835">
        <f>'Development Budget'!AX9</f>
        <v>0</v>
      </c>
      <c r="AY9" s="835">
        <f>'Development Budget'!AY9</f>
        <v>0</v>
      </c>
      <c r="AZ9" s="835">
        <f>'Development Budget'!AZ9</f>
        <v>0</v>
      </c>
      <c r="BA9" s="605">
        <f t="shared" si="11"/>
        <v>0</v>
      </c>
      <c r="BB9" s="835">
        <f>'Development Budget'!BB9</f>
        <v>0</v>
      </c>
      <c r="BC9" s="835">
        <f>'Development Budget'!BC9</f>
        <v>0</v>
      </c>
      <c r="BD9" s="835">
        <f>'Development Budget'!BD9</f>
        <v>0</v>
      </c>
      <c r="BE9" s="605">
        <f t="shared" si="12"/>
        <v>0</v>
      </c>
      <c r="BF9" s="835">
        <f>'Development Budget'!BF9</f>
        <v>0</v>
      </c>
      <c r="BG9" s="835">
        <f>'Development Budget'!BG9</f>
        <v>0</v>
      </c>
      <c r="BH9" s="835">
        <f>'Development Budget'!BH9</f>
        <v>0</v>
      </c>
      <c r="BI9" s="605">
        <f t="shared" si="13"/>
        <v>0</v>
      </c>
      <c r="BJ9" s="835">
        <f>'Development Budget'!BJ9</f>
        <v>0</v>
      </c>
      <c r="BK9" s="835">
        <f>'Development Budget'!BK9</f>
        <v>0</v>
      </c>
      <c r="BL9" s="835">
        <f>'Development Budget'!BL9</f>
        <v>0</v>
      </c>
      <c r="BM9" s="605">
        <f t="shared" si="14"/>
        <v>0</v>
      </c>
      <c r="BN9" s="835">
        <f>'Development Budget'!BN9</f>
        <v>0</v>
      </c>
      <c r="BO9" s="835">
        <f>'Development Budget'!BO9</f>
        <v>0</v>
      </c>
      <c r="BP9" s="835">
        <f>'Development Budget'!BP9</f>
        <v>0</v>
      </c>
      <c r="BQ9" s="605">
        <f t="shared" si="15"/>
        <v>0</v>
      </c>
      <c r="BR9" s="835">
        <f>'Development Budget'!BR9</f>
        <v>0</v>
      </c>
      <c r="BS9" s="835">
        <f>'Development Budget'!BS9</f>
        <v>0</v>
      </c>
      <c r="BT9" s="835">
        <f>'Development Budget'!BT9</f>
        <v>0</v>
      </c>
      <c r="BU9" s="605">
        <f t="shared" si="16"/>
        <v>0</v>
      </c>
      <c r="BV9" s="835">
        <f>'Development Budget'!BV9</f>
        <v>0</v>
      </c>
      <c r="BW9" s="835">
        <f>'Development Budget'!BW9</f>
        <v>0</v>
      </c>
      <c r="BX9" s="835">
        <f>'Development Budget'!BX9</f>
        <v>0</v>
      </c>
      <c r="BY9" s="605">
        <f t="shared" si="17"/>
        <v>0</v>
      </c>
      <c r="BZ9" s="835">
        <f>'Development Budget'!BZ9</f>
        <v>0</v>
      </c>
      <c r="CA9" s="835">
        <f>'Development Budget'!CA9</f>
        <v>0</v>
      </c>
      <c r="CB9" s="835">
        <f>'Development Budget'!CB9</f>
        <v>0</v>
      </c>
      <c r="CC9" s="605">
        <f t="shared" si="18"/>
        <v>0</v>
      </c>
      <c r="CD9" s="835">
        <f>'Development Budget'!CD9</f>
        <v>0</v>
      </c>
      <c r="CE9" s="835">
        <f>'Development Budget'!CE9</f>
        <v>0</v>
      </c>
      <c r="CF9" s="835">
        <f>'Development Budget'!CF9</f>
        <v>0</v>
      </c>
      <c r="CG9" s="605">
        <f t="shared" si="19"/>
        <v>0</v>
      </c>
      <c r="CH9" s="835">
        <f>'Development Budget'!CH9</f>
        <v>0</v>
      </c>
      <c r="CI9" s="835">
        <f>'Development Budget'!CI9</f>
        <v>0</v>
      </c>
      <c r="CJ9" s="835">
        <f>'Development Budget'!CJ9</f>
        <v>0</v>
      </c>
      <c r="CK9" s="605">
        <f t="shared" si="20"/>
        <v>0</v>
      </c>
      <c r="CN9" s="606"/>
      <c r="CO9" s="550" t="str">
        <f>Financing!B9</f>
        <v>Deferred Developer Fee</v>
      </c>
      <c r="CP9" s="550"/>
      <c r="CQ9" s="550">
        <f>Financing!D9</f>
        <v>0</v>
      </c>
      <c r="CR9" s="550"/>
      <c r="CS9" s="550">
        <f>Financing!F9</f>
        <v>0</v>
      </c>
      <c r="CT9" s="550"/>
      <c r="CU9" s="550">
        <f>Financing!H9</f>
        <v>0</v>
      </c>
      <c r="CV9" s="550"/>
      <c r="CW9" s="550">
        <f>Financing!J9</f>
        <v>0</v>
      </c>
      <c r="CX9" s="550"/>
      <c r="CY9" s="550">
        <f>Financing!L9</f>
        <v>0</v>
      </c>
    </row>
    <row r="10" spans="1:103">
      <c r="A10" s="593"/>
      <c r="B10" s="551">
        <v>4</v>
      </c>
      <c r="C10" s="593" t="s">
        <v>30</v>
      </c>
      <c r="D10" s="593"/>
      <c r="E10" s="593"/>
      <c r="F10" s="599">
        <f t="shared" si="0"/>
        <v>0</v>
      </c>
      <c r="G10" s="600">
        <f t="shared" si="0"/>
        <v>0</v>
      </c>
      <c r="H10" s="600">
        <f t="shared" si="0"/>
        <v>0</v>
      </c>
      <c r="I10" s="601">
        <f t="shared" si="0"/>
        <v>0</v>
      </c>
      <c r="J10" s="835">
        <f>'Development Budget'!J10</f>
        <v>0</v>
      </c>
      <c r="K10" s="835">
        <f>'Development Budget'!K10</f>
        <v>0</v>
      </c>
      <c r="L10" s="835">
        <f>'Development Budget'!L10</f>
        <v>0</v>
      </c>
      <c r="M10" s="605">
        <f t="shared" si="1"/>
        <v>0</v>
      </c>
      <c r="N10" s="835">
        <f>'Development Budget'!N10</f>
        <v>0</v>
      </c>
      <c r="O10" s="835">
        <f>'Development Budget'!O10</f>
        <v>0</v>
      </c>
      <c r="P10" s="835">
        <f>'Development Budget'!P10</f>
        <v>0</v>
      </c>
      <c r="Q10" s="605">
        <f t="shared" si="2"/>
        <v>0</v>
      </c>
      <c r="R10" s="835">
        <f>'Development Budget'!R10</f>
        <v>0</v>
      </c>
      <c r="S10" s="835">
        <f>'Development Budget'!S10</f>
        <v>0</v>
      </c>
      <c r="T10" s="835">
        <f>'Development Budget'!T10</f>
        <v>0</v>
      </c>
      <c r="U10" s="605">
        <f t="shared" si="3"/>
        <v>0</v>
      </c>
      <c r="V10" s="835">
        <f>'Development Budget'!V10</f>
        <v>0</v>
      </c>
      <c r="W10" s="835">
        <f>'Development Budget'!W10</f>
        <v>0</v>
      </c>
      <c r="X10" s="835">
        <f>'Development Budget'!X10</f>
        <v>0</v>
      </c>
      <c r="Y10" s="605">
        <f t="shared" si="4"/>
        <v>0</v>
      </c>
      <c r="Z10" s="835">
        <f>'Development Budget'!Z10</f>
        <v>0</v>
      </c>
      <c r="AA10" s="835">
        <f>'Development Budget'!AA10</f>
        <v>0</v>
      </c>
      <c r="AB10" s="835">
        <f>'Development Budget'!AB10</f>
        <v>0</v>
      </c>
      <c r="AC10" s="605">
        <f t="shared" si="5"/>
        <v>0</v>
      </c>
      <c r="AD10" s="835">
        <f>'Development Budget'!AD10</f>
        <v>0</v>
      </c>
      <c r="AE10" s="835">
        <f>'Development Budget'!AE10</f>
        <v>0</v>
      </c>
      <c r="AF10" s="835">
        <f>'Development Budget'!AF10</f>
        <v>0</v>
      </c>
      <c r="AG10" s="605">
        <f t="shared" si="6"/>
        <v>0</v>
      </c>
      <c r="AH10" s="835">
        <f>'Development Budget'!AH10</f>
        <v>0</v>
      </c>
      <c r="AI10" s="835">
        <f>'Development Budget'!AI10</f>
        <v>0</v>
      </c>
      <c r="AJ10" s="835">
        <f>'Development Budget'!AJ10</f>
        <v>0</v>
      </c>
      <c r="AK10" s="605">
        <f t="shared" si="7"/>
        <v>0</v>
      </c>
      <c r="AL10" s="835">
        <f>'Development Budget'!AL10</f>
        <v>0</v>
      </c>
      <c r="AM10" s="835">
        <f>'Development Budget'!AM10</f>
        <v>0</v>
      </c>
      <c r="AN10" s="835">
        <f>'Development Budget'!AN10</f>
        <v>0</v>
      </c>
      <c r="AO10" s="605">
        <f t="shared" si="8"/>
        <v>0</v>
      </c>
      <c r="AP10" s="835">
        <f>'Development Budget'!AP10</f>
        <v>0</v>
      </c>
      <c r="AQ10" s="835">
        <f>'Development Budget'!AQ10</f>
        <v>0</v>
      </c>
      <c r="AR10" s="835">
        <f>'Development Budget'!AR10</f>
        <v>0</v>
      </c>
      <c r="AS10" s="605">
        <f t="shared" si="9"/>
        <v>0</v>
      </c>
      <c r="AT10" s="835">
        <f>'Development Budget'!AT10</f>
        <v>0</v>
      </c>
      <c r="AU10" s="835">
        <f>'Development Budget'!AU10</f>
        <v>0</v>
      </c>
      <c r="AV10" s="835">
        <f>'Development Budget'!AV10</f>
        <v>0</v>
      </c>
      <c r="AW10" s="605">
        <f t="shared" si="10"/>
        <v>0</v>
      </c>
      <c r="AX10" s="835">
        <f>'Development Budget'!AX10</f>
        <v>0</v>
      </c>
      <c r="AY10" s="835">
        <f>'Development Budget'!AY10</f>
        <v>0</v>
      </c>
      <c r="AZ10" s="835">
        <f>'Development Budget'!AZ10</f>
        <v>0</v>
      </c>
      <c r="BA10" s="605">
        <f t="shared" si="11"/>
        <v>0</v>
      </c>
      <c r="BB10" s="835">
        <f>'Development Budget'!BB10</f>
        <v>0</v>
      </c>
      <c r="BC10" s="835">
        <f>'Development Budget'!BC10</f>
        <v>0</v>
      </c>
      <c r="BD10" s="835">
        <f>'Development Budget'!BD10</f>
        <v>0</v>
      </c>
      <c r="BE10" s="605">
        <f t="shared" si="12"/>
        <v>0</v>
      </c>
      <c r="BF10" s="835">
        <f>'Development Budget'!BF10</f>
        <v>0</v>
      </c>
      <c r="BG10" s="835">
        <f>'Development Budget'!BG10</f>
        <v>0</v>
      </c>
      <c r="BH10" s="835">
        <f>'Development Budget'!BH10</f>
        <v>0</v>
      </c>
      <c r="BI10" s="605">
        <f t="shared" si="13"/>
        <v>0</v>
      </c>
      <c r="BJ10" s="835">
        <f>'Development Budget'!BJ10</f>
        <v>0</v>
      </c>
      <c r="BK10" s="835">
        <f>'Development Budget'!BK10</f>
        <v>0</v>
      </c>
      <c r="BL10" s="835">
        <f>'Development Budget'!BL10</f>
        <v>0</v>
      </c>
      <c r="BM10" s="605">
        <f t="shared" si="14"/>
        <v>0</v>
      </c>
      <c r="BN10" s="835">
        <f>'Development Budget'!BN10</f>
        <v>0</v>
      </c>
      <c r="BO10" s="835">
        <f>'Development Budget'!BO10</f>
        <v>0</v>
      </c>
      <c r="BP10" s="835">
        <f>'Development Budget'!BP10</f>
        <v>0</v>
      </c>
      <c r="BQ10" s="605">
        <f t="shared" si="15"/>
        <v>0</v>
      </c>
      <c r="BR10" s="835">
        <f>'Development Budget'!BR10</f>
        <v>0</v>
      </c>
      <c r="BS10" s="835">
        <f>'Development Budget'!BS10</f>
        <v>0</v>
      </c>
      <c r="BT10" s="835">
        <f>'Development Budget'!BT10</f>
        <v>0</v>
      </c>
      <c r="BU10" s="605">
        <f t="shared" si="16"/>
        <v>0</v>
      </c>
      <c r="BV10" s="835">
        <f>'Development Budget'!BV10</f>
        <v>0</v>
      </c>
      <c r="BW10" s="835">
        <f>'Development Budget'!BW10</f>
        <v>0</v>
      </c>
      <c r="BX10" s="835">
        <f>'Development Budget'!BX10</f>
        <v>0</v>
      </c>
      <c r="BY10" s="605">
        <f t="shared" si="17"/>
        <v>0</v>
      </c>
      <c r="BZ10" s="835">
        <f>'Development Budget'!BZ10</f>
        <v>0</v>
      </c>
      <c r="CA10" s="835">
        <f>'Development Budget'!CA10</f>
        <v>0</v>
      </c>
      <c r="CB10" s="835">
        <f>'Development Budget'!CB10</f>
        <v>0</v>
      </c>
      <c r="CC10" s="605">
        <f t="shared" si="18"/>
        <v>0</v>
      </c>
      <c r="CD10" s="835">
        <f>'Development Budget'!CD10</f>
        <v>0</v>
      </c>
      <c r="CE10" s="835">
        <f>'Development Budget'!CE10</f>
        <v>0</v>
      </c>
      <c r="CF10" s="835">
        <f>'Development Budget'!CF10</f>
        <v>0</v>
      </c>
      <c r="CG10" s="605">
        <f t="shared" si="19"/>
        <v>0</v>
      </c>
      <c r="CH10" s="835">
        <f>'Development Budget'!CH10</f>
        <v>0</v>
      </c>
      <c r="CI10" s="835">
        <f>'Development Budget'!CI10</f>
        <v>0</v>
      </c>
      <c r="CJ10" s="835">
        <f>'Development Budget'!CJ10</f>
        <v>0</v>
      </c>
      <c r="CK10" s="605">
        <f t="shared" si="20"/>
        <v>0</v>
      </c>
      <c r="CN10" s="537"/>
      <c r="CO10" s="838" t="str">
        <f>Financing!B10</f>
        <v>Other (Specify)</v>
      </c>
      <c r="CP10" s="550"/>
      <c r="CQ10" s="550">
        <f>Financing!D10</f>
        <v>0</v>
      </c>
      <c r="CR10" s="550"/>
      <c r="CS10" s="550">
        <f>Financing!F10</f>
        <v>0</v>
      </c>
      <c r="CT10" s="550"/>
      <c r="CU10" s="550">
        <f>Financing!H10</f>
        <v>0</v>
      </c>
      <c r="CV10" s="550"/>
      <c r="CW10" s="550">
        <f>Financing!J10</f>
        <v>0</v>
      </c>
      <c r="CX10" s="550"/>
      <c r="CY10" s="550">
        <f>Financing!L10</f>
        <v>0</v>
      </c>
    </row>
    <row r="11" spans="1:103">
      <c r="A11" s="607"/>
      <c r="B11" s="551">
        <v>5</v>
      </c>
      <c r="C11" s="836" t="str">
        <f>'Development Budget'!C11</f>
        <v>Other: (Specify)</v>
      </c>
      <c r="D11" s="608"/>
      <c r="E11" s="609"/>
      <c r="F11" s="610">
        <f t="shared" si="0"/>
        <v>0</v>
      </c>
      <c r="G11" s="611">
        <f t="shared" si="0"/>
        <v>0</v>
      </c>
      <c r="H11" s="611">
        <f t="shared" si="0"/>
        <v>0</v>
      </c>
      <c r="I11" s="612">
        <f t="shared" si="0"/>
        <v>0</v>
      </c>
      <c r="J11" s="835">
        <f>'Development Budget'!J11</f>
        <v>0</v>
      </c>
      <c r="K11" s="835">
        <f>'Development Budget'!K11</f>
        <v>0</v>
      </c>
      <c r="L11" s="835">
        <f>'Development Budget'!L11</f>
        <v>0</v>
      </c>
      <c r="M11" s="613">
        <f t="shared" si="1"/>
        <v>0</v>
      </c>
      <c r="N11" s="835">
        <f>'Development Budget'!N11</f>
        <v>0</v>
      </c>
      <c r="O11" s="835">
        <f>'Development Budget'!O11</f>
        <v>0</v>
      </c>
      <c r="P11" s="835">
        <f>'Development Budget'!P11</f>
        <v>0</v>
      </c>
      <c r="Q11" s="613">
        <f t="shared" si="2"/>
        <v>0</v>
      </c>
      <c r="R11" s="835">
        <f>'Development Budget'!R11</f>
        <v>0</v>
      </c>
      <c r="S11" s="835">
        <f>'Development Budget'!S11</f>
        <v>0</v>
      </c>
      <c r="T11" s="835">
        <f>'Development Budget'!T11</f>
        <v>0</v>
      </c>
      <c r="U11" s="613">
        <f t="shared" si="3"/>
        <v>0</v>
      </c>
      <c r="V11" s="835">
        <f>'Development Budget'!V11</f>
        <v>0</v>
      </c>
      <c r="W11" s="835">
        <f>'Development Budget'!W11</f>
        <v>0</v>
      </c>
      <c r="X11" s="835">
        <f>'Development Budget'!X11</f>
        <v>0</v>
      </c>
      <c r="Y11" s="613">
        <f t="shared" si="4"/>
        <v>0</v>
      </c>
      <c r="Z11" s="835">
        <f>'Development Budget'!Z11</f>
        <v>0</v>
      </c>
      <c r="AA11" s="835">
        <f>'Development Budget'!AA11</f>
        <v>0</v>
      </c>
      <c r="AB11" s="835">
        <f>'Development Budget'!AB11</f>
        <v>0</v>
      </c>
      <c r="AC11" s="613">
        <f t="shared" si="5"/>
        <v>0</v>
      </c>
      <c r="AD11" s="835">
        <f>'Development Budget'!AD11</f>
        <v>0</v>
      </c>
      <c r="AE11" s="835">
        <f>'Development Budget'!AE11</f>
        <v>0</v>
      </c>
      <c r="AF11" s="835">
        <f>'Development Budget'!AF11</f>
        <v>0</v>
      </c>
      <c r="AG11" s="613">
        <f t="shared" si="6"/>
        <v>0</v>
      </c>
      <c r="AH11" s="835">
        <f>'Development Budget'!AH11</f>
        <v>0</v>
      </c>
      <c r="AI11" s="835">
        <f>'Development Budget'!AI11</f>
        <v>0</v>
      </c>
      <c r="AJ11" s="835">
        <f>'Development Budget'!AJ11</f>
        <v>0</v>
      </c>
      <c r="AK11" s="613">
        <f t="shared" si="7"/>
        <v>0</v>
      </c>
      <c r="AL11" s="835">
        <f>'Development Budget'!AL11</f>
        <v>0</v>
      </c>
      <c r="AM11" s="835">
        <f>'Development Budget'!AM11</f>
        <v>0</v>
      </c>
      <c r="AN11" s="835">
        <f>'Development Budget'!AN11</f>
        <v>0</v>
      </c>
      <c r="AO11" s="613">
        <f t="shared" si="8"/>
        <v>0</v>
      </c>
      <c r="AP11" s="835">
        <f>'Development Budget'!AP11</f>
        <v>0</v>
      </c>
      <c r="AQ11" s="835">
        <f>'Development Budget'!AQ11</f>
        <v>0</v>
      </c>
      <c r="AR11" s="835">
        <f>'Development Budget'!AR11</f>
        <v>0</v>
      </c>
      <c r="AS11" s="613">
        <f t="shared" si="9"/>
        <v>0</v>
      </c>
      <c r="AT11" s="835">
        <f>'Development Budget'!AT11</f>
        <v>0</v>
      </c>
      <c r="AU11" s="835">
        <f>'Development Budget'!AU11</f>
        <v>0</v>
      </c>
      <c r="AV11" s="835">
        <f>'Development Budget'!AV11</f>
        <v>0</v>
      </c>
      <c r="AW11" s="613">
        <f t="shared" si="10"/>
        <v>0</v>
      </c>
      <c r="AX11" s="835">
        <f>'Development Budget'!AX11</f>
        <v>0</v>
      </c>
      <c r="AY11" s="835">
        <f>'Development Budget'!AY11</f>
        <v>0</v>
      </c>
      <c r="AZ11" s="835">
        <f>'Development Budget'!AZ11</f>
        <v>0</v>
      </c>
      <c r="BA11" s="613">
        <f t="shared" si="11"/>
        <v>0</v>
      </c>
      <c r="BB11" s="835">
        <f>'Development Budget'!BB11</f>
        <v>0</v>
      </c>
      <c r="BC11" s="835">
        <f>'Development Budget'!BC11</f>
        <v>0</v>
      </c>
      <c r="BD11" s="835">
        <f>'Development Budget'!BD11</f>
        <v>0</v>
      </c>
      <c r="BE11" s="613">
        <f t="shared" si="12"/>
        <v>0</v>
      </c>
      <c r="BF11" s="835">
        <f>'Development Budget'!BF11</f>
        <v>0</v>
      </c>
      <c r="BG11" s="835">
        <f>'Development Budget'!BG11</f>
        <v>0</v>
      </c>
      <c r="BH11" s="835">
        <f>'Development Budget'!BH11</f>
        <v>0</v>
      </c>
      <c r="BI11" s="613">
        <f t="shared" si="13"/>
        <v>0</v>
      </c>
      <c r="BJ11" s="835">
        <f>'Development Budget'!BJ11</f>
        <v>0</v>
      </c>
      <c r="BK11" s="835">
        <f>'Development Budget'!BK11</f>
        <v>0</v>
      </c>
      <c r="BL11" s="835">
        <f>'Development Budget'!BL11</f>
        <v>0</v>
      </c>
      <c r="BM11" s="613">
        <f t="shared" si="14"/>
        <v>0</v>
      </c>
      <c r="BN11" s="835">
        <f>'Development Budget'!BN11</f>
        <v>0</v>
      </c>
      <c r="BO11" s="835">
        <f>'Development Budget'!BO11</f>
        <v>0</v>
      </c>
      <c r="BP11" s="835">
        <f>'Development Budget'!BP11</f>
        <v>0</v>
      </c>
      <c r="BQ11" s="613">
        <f t="shared" si="15"/>
        <v>0</v>
      </c>
      <c r="BR11" s="835">
        <f>'Development Budget'!BR11</f>
        <v>0</v>
      </c>
      <c r="BS11" s="835">
        <f>'Development Budget'!BS11</f>
        <v>0</v>
      </c>
      <c r="BT11" s="835">
        <f>'Development Budget'!BT11</f>
        <v>0</v>
      </c>
      <c r="BU11" s="613">
        <f t="shared" si="16"/>
        <v>0</v>
      </c>
      <c r="BV11" s="835">
        <f>'Development Budget'!BV11</f>
        <v>0</v>
      </c>
      <c r="BW11" s="835">
        <f>'Development Budget'!BW11</f>
        <v>0</v>
      </c>
      <c r="BX11" s="835">
        <f>'Development Budget'!BX11</f>
        <v>0</v>
      </c>
      <c r="BY11" s="613">
        <f t="shared" si="17"/>
        <v>0</v>
      </c>
      <c r="BZ11" s="835">
        <f>'Development Budget'!BZ11</f>
        <v>0</v>
      </c>
      <c r="CA11" s="835">
        <f>'Development Budget'!CA11</f>
        <v>0</v>
      </c>
      <c r="CB11" s="835">
        <f>'Development Budget'!CB11</f>
        <v>0</v>
      </c>
      <c r="CC11" s="613">
        <f t="shared" si="18"/>
        <v>0</v>
      </c>
      <c r="CD11" s="835">
        <f>'Development Budget'!CD11</f>
        <v>0</v>
      </c>
      <c r="CE11" s="835">
        <f>'Development Budget'!CE11</f>
        <v>0</v>
      </c>
      <c r="CF11" s="835">
        <f>'Development Budget'!CF11</f>
        <v>0</v>
      </c>
      <c r="CG11" s="613">
        <f t="shared" si="19"/>
        <v>0</v>
      </c>
      <c r="CH11" s="835">
        <f>'Development Budget'!CH11</f>
        <v>0</v>
      </c>
      <c r="CI11" s="835">
        <f>'Development Budget'!CI11</f>
        <v>0</v>
      </c>
      <c r="CJ11" s="835">
        <f>'Development Budget'!CJ11</f>
        <v>0</v>
      </c>
      <c r="CK11" s="613">
        <f t="shared" si="20"/>
        <v>0</v>
      </c>
      <c r="CN11" s="606"/>
      <c r="CO11" s="838" t="str">
        <f>Financing!B11</f>
        <v>Other (Specify)</v>
      </c>
      <c r="CP11" s="550"/>
      <c r="CQ11" s="550">
        <f>Financing!D11</f>
        <v>0</v>
      </c>
      <c r="CR11" s="550"/>
      <c r="CS11" s="550">
        <f>Financing!F11</f>
        <v>0</v>
      </c>
      <c r="CT11" s="550"/>
      <c r="CU11" s="550">
        <f>Financing!H11</f>
        <v>0</v>
      </c>
      <c r="CV11" s="550"/>
      <c r="CW11" s="550">
        <f>Financing!J11</f>
        <v>0</v>
      </c>
      <c r="CX11" s="550"/>
      <c r="CY11" s="550">
        <f>Financing!L11</f>
        <v>0</v>
      </c>
    </row>
    <row r="12" spans="1:103">
      <c r="A12" s="586"/>
      <c r="B12" s="552">
        <v>6</v>
      </c>
      <c r="C12" s="586"/>
      <c r="D12" s="586"/>
      <c r="E12" s="586" t="s">
        <v>32</v>
      </c>
      <c r="F12" s="614">
        <f t="shared" si="0"/>
        <v>0</v>
      </c>
      <c r="G12" s="615">
        <f t="shared" si="0"/>
        <v>0</v>
      </c>
      <c r="H12" s="615">
        <f t="shared" si="0"/>
        <v>0</v>
      </c>
      <c r="I12" s="616">
        <f t="shared" si="0"/>
        <v>0</v>
      </c>
      <c r="J12" s="617">
        <f>SUM(J7:J11)</f>
        <v>0</v>
      </c>
      <c r="K12" s="618">
        <f>SUM(K7:K11)</f>
        <v>0</v>
      </c>
      <c r="L12" s="618">
        <f>SUM(L7:L11)</f>
        <v>0</v>
      </c>
      <c r="M12" s="619">
        <f t="shared" si="1"/>
        <v>0</v>
      </c>
      <c r="N12" s="617">
        <f>SUM(N7:N11)</f>
        <v>0</v>
      </c>
      <c r="O12" s="618">
        <f>SUM(O7:O11)</f>
        <v>0</v>
      </c>
      <c r="P12" s="618">
        <f>SUM(P7:P11)</f>
        <v>0</v>
      </c>
      <c r="Q12" s="619">
        <f t="shared" si="2"/>
        <v>0</v>
      </c>
      <c r="R12" s="617">
        <f>SUM(R7:R11)</f>
        <v>0</v>
      </c>
      <c r="S12" s="618">
        <f>SUM(S7:S11)</f>
        <v>0</v>
      </c>
      <c r="T12" s="618">
        <f>SUM(T7:T11)</f>
        <v>0</v>
      </c>
      <c r="U12" s="619">
        <f t="shared" si="3"/>
        <v>0</v>
      </c>
      <c r="V12" s="617">
        <f>SUM(V7:V11)</f>
        <v>0</v>
      </c>
      <c r="W12" s="618">
        <f>SUM(W7:W11)</f>
        <v>0</v>
      </c>
      <c r="X12" s="618">
        <f>SUM(X7:X11)</f>
        <v>0</v>
      </c>
      <c r="Y12" s="619">
        <f t="shared" si="4"/>
        <v>0</v>
      </c>
      <c r="Z12" s="617">
        <f>SUM(Z7:Z11)</f>
        <v>0</v>
      </c>
      <c r="AA12" s="618">
        <f>SUM(AA7:AA11)</f>
        <v>0</v>
      </c>
      <c r="AB12" s="618">
        <f>SUM(AB7:AB11)</f>
        <v>0</v>
      </c>
      <c r="AC12" s="619">
        <f t="shared" si="5"/>
        <v>0</v>
      </c>
      <c r="AD12" s="617">
        <f>SUM(AD7:AD11)</f>
        <v>0</v>
      </c>
      <c r="AE12" s="618">
        <f>SUM(AE7:AE11)</f>
        <v>0</v>
      </c>
      <c r="AF12" s="618">
        <f>SUM(AF7:AF11)</f>
        <v>0</v>
      </c>
      <c r="AG12" s="619">
        <f t="shared" si="6"/>
        <v>0</v>
      </c>
      <c r="AH12" s="617">
        <f>SUM(AH7:AH11)</f>
        <v>0</v>
      </c>
      <c r="AI12" s="618">
        <f>SUM(AI7:AI11)</f>
        <v>0</v>
      </c>
      <c r="AJ12" s="618">
        <f>SUM(AJ7:AJ11)</f>
        <v>0</v>
      </c>
      <c r="AK12" s="619">
        <f t="shared" si="7"/>
        <v>0</v>
      </c>
      <c r="AL12" s="617">
        <f>SUM(AL7:AL11)</f>
        <v>0</v>
      </c>
      <c r="AM12" s="618">
        <f>SUM(AM7:AM11)</f>
        <v>0</v>
      </c>
      <c r="AN12" s="618">
        <f>SUM(AN7:AN11)</f>
        <v>0</v>
      </c>
      <c r="AO12" s="619">
        <f t="shared" si="8"/>
        <v>0</v>
      </c>
      <c r="AP12" s="617">
        <f>SUM(AP7:AP11)</f>
        <v>0</v>
      </c>
      <c r="AQ12" s="618">
        <f>SUM(AQ7:AQ11)</f>
        <v>0</v>
      </c>
      <c r="AR12" s="618">
        <f>SUM(AR7:AR11)</f>
        <v>0</v>
      </c>
      <c r="AS12" s="619">
        <f t="shared" si="9"/>
        <v>0</v>
      </c>
      <c r="AT12" s="617">
        <f>SUM(AT7:AT11)</f>
        <v>0</v>
      </c>
      <c r="AU12" s="618">
        <f>SUM(AU7:AU11)</f>
        <v>0</v>
      </c>
      <c r="AV12" s="618">
        <f>SUM(AV7:AV11)</f>
        <v>0</v>
      </c>
      <c r="AW12" s="619">
        <f t="shared" si="10"/>
        <v>0</v>
      </c>
      <c r="AX12" s="617">
        <f>SUM(AX7:AX11)</f>
        <v>0</v>
      </c>
      <c r="AY12" s="618">
        <f>SUM(AY7:AY11)</f>
        <v>0</v>
      </c>
      <c r="AZ12" s="618">
        <f>SUM(AZ7:AZ11)</f>
        <v>0</v>
      </c>
      <c r="BA12" s="619">
        <f t="shared" si="11"/>
        <v>0</v>
      </c>
      <c r="BB12" s="617">
        <f>SUM(BB7:BB11)</f>
        <v>0</v>
      </c>
      <c r="BC12" s="618">
        <f>SUM(BC7:BC11)</f>
        <v>0</v>
      </c>
      <c r="BD12" s="618">
        <f>SUM(BD7:BD11)</f>
        <v>0</v>
      </c>
      <c r="BE12" s="619">
        <f t="shared" si="12"/>
        <v>0</v>
      </c>
      <c r="BF12" s="617">
        <f>SUM(BF7:BF11)</f>
        <v>0</v>
      </c>
      <c r="BG12" s="618">
        <f>SUM(BG7:BG11)</f>
        <v>0</v>
      </c>
      <c r="BH12" s="618">
        <f>SUM(BH7:BH11)</f>
        <v>0</v>
      </c>
      <c r="BI12" s="619">
        <f t="shared" si="13"/>
        <v>0</v>
      </c>
      <c r="BJ12" s="617">
        <f>SUM(BJ7:BJ11)</f>
        <v>0</v>
      </c>
      <c r="BK12" s="618">
        <f>SUM(BK7:BK11)</f>
        <v>0</v>
      </c>
      <c r="BL12" s="618">
        <f>SUM(BL7:BL11)</f>
        <v>0</v>
      </c>
      <c r="BM12" s="619">
        <f t="shared" si="14"/>
        <v>0</v>
      </c>
      <c r="BN12" s="617">
        <f>SUM(BN7:BN11)</f>
        <v>0</v>
      </c>
      <c r="BO12" s="618">
        <f>SUM(BO7:BO11)</f>
        <v>0</v>
      </c>
      <c r="BP12" s="618">
        <f>SUM(BP7:BP11)</f>
        <v>0</v>
      </c>
      <c r="BQ12" s="619">
        <f t="shared" si="15"/>
        <v>0</v>
      </c>
      <c r="BR12" s="617">
        <f>SUM(BR7:BR11)</f>
        <v>0</v>
      </c>
      <c r="BS12" s="618">
        <f>SUM(BS7:BS11)</f>
        <v>0</v>
      </c>
      <c r="BT12" s="618">
        <f>SUM(BT7:BT11)</f>
        <v>0</v>
      </c>
      <c r="BU12" s="619">
        <f t="shared" si="16"/>
        <v>0</v>
      </c>
      <c r="BV12" s="617">
        <f>SUM(BV7:BV11)</f>
        <v>0</v>
      </c>
      <c r="BW12" s="618">
        <f>SUM(BW7:BW11)</f>
        <v>0</v>
      </c>
      <c r="BX12" s="618">
        <f>SUM(BX7:BX11)</f>
        <v>0</v>
      </c>
      <c r="BY12" s="619">
        <f t="shared" si="17"/>
        <v>0</v>
      </c>
      <c r="BZ12" s="617">
        <f>SUM(BZ7:BZ11)</f>
        <v>0</v>
      </c>
      <c r="CA12" s="618">
        <f>SUM(CA7:CA11)</f>
        <v>0</v>
      </c>
      <c r="CB12" s="618">
        <f>SUM(CB7:CB11)</f>
        <v>0</v>
      </c>
      <c r="CC12" s="619">
        <f t="shared" si="18"/>
        <v>0</v>
      </c>
      <c r="CD12" s="617">
        <f>SUM(CD7:CD11)</f>
        <v>0</v>
      </c>
      <c r="CE12" s="618">
        <f>SUM(CE7:CE11)</f>
        <v>0</v>
      </c>
      <c r="CF12" s="618">
        <f>SUM(CF7:CF11)</f>
        <v>0</v>
      </c>
      <c r="CG12" s="619">
        <f t="shared" si="19"/>
        <v>0</v>
      </c>
      <c r="CH12" s="617">
        <f>SUM(CH7:CH11)</f>
        <v>0</v>
      </c>
      <c r="CI12" s="618">
        <f>SUM(CI7:CI11)</f>
        <v>0</v>
      </c>
      <c r="CJ12" s="618">
        <f>SUM(CJ7:CJ11)</f>
        <v>0</v>
      </c>
      <c r="CK12" s="619">
        <f t="shared" si="20"/>
        <v>0</v>
      </c>
      <c r="CN12" s="537"/>
      <c r="CO12" s="838" t="str">
        <f>Financing!B12</f>
        <v>Other (Specify)</v>
      </c>
      <c r="CP12" s="550"/>
      <c r="CQ12" s="550">
        <f>Financing!D12</f>
        <v>0</v>
      </c>
      <c r="CR12" s="550"/>
      <c r="CS12" s="550">
        <f>Financing!F12</f>
        <v>0</v>
      </c>
      <c r="CT12" s="550"/>
      <c r="CU12" s="550">
        <f>Financing!H12</f>
        <v>0</v>
      </c>
      <c r="CV12" s="550"/>
      <c r="CW12" s="550">
        <f>Financing!J12</f>
        <v>0</v>
      </c>
      <c r="CX12" s="550"/>
      <c r="CY12" s="550">
        <f>Financing!L12</f>
        <v>0</v>
      </c>
    </row>
    <row r="13" spans="1:103">
      <c r="A13" s="598" t="s">
        <v>33</v>
      </c>
      <c r="B13" s="551"/>
      <c r="C13" s="593"/>
      <c r="D13" s="593"/>
      <c r="E13" s="593"/>
      <c r="F13" s="599"/>
      <c r="G13" s="600"/>
      <c r="H13" s="600"/>
      <c r="I13" s="601"/>
      <c r="J13" s="602"/>
      <c r="K13" s="603"/>
      <c r="L13" s="604"/>
      <c r="M13" s="605"/>
      <c r="N13" s="602"/>
      <c r="O13" s="603"/>
      <c r="P13" s="604"/>
      <c r="Q13" s="605"/>
      <c r="R13" s="602"/>
      <c r="S13" s="603"/>
      <c r="T13" s="604"/>
      <c r="U13" s="605"/>
      <c r="V13" s="602"/>
      <c r="W13" s="603"/>
      <c r="X13" s="604"/>
      <c r="Y13" s="605"/>
      <c r="Z13" s="602"/>
      <c r="AA13" s="603"/>
      <c r="AB13" s="604"/>
      <c r="AC13" s="605"/>
      <c r="AD13" s="602"/>
      <c r="AE13" s="603"/>
      <c r="AF13" s="604"/>
      <c r="AG13" s="605"/>
      <c r="AH13" s="602"/>
      <c r="AI13" s="603"/>
      <c r="AJ13" s="604"/>
      <c r="AK13" s="605"/>
      <c r="AL13" s="602"/>
      <c r="AM13" s="603"/>
      <c r="AN13" s="604"/>
      <c r="AO13" s="605"/>
      <c r="AP13" s="602"/>
      <c r="AQ13" s="603"/>
      <c r="AR13" s="604"/>
      <c r="AS13" s="605"/>
      <c r="AT13" s="602"/>
      <c r="AU13" s="603"/>
      <c r="AV13" s="604"/>
      <c r="AW13" s="605"/>
      <c r="AX13" s="602"/>
      <c r="AY13" s="603"/>
      <c r="AZ13" s="604"/>
      <c r="BA13" s="605"/>
      <c r="BB13" s="602"/>
      <c r="BC13" s="603"/>
      <c r="BD13" s="604"/>
      <c r="BE13" s="605"/>
      <c r="BF13" s="602"/>
      <c r="BG13" s="603"/>
      <c r="BH13" s="604"/>
      <c r="BI13" s="605"/>
      <c r="BJ13" s="602"/>
      <c r="BK13" s="603"/>
      <c r="BL13" s="604"/>
      <c r="BM13" s="605"/>
      <c r="BN13" s="602"/>
      <c r="BO13" s="603"/>
      <c r="BP13" s="604"/>
      <c r="BQ13" s="605"/>
      <c r="BR13" s="602"/>
      <c r="BS13" s="603"/>
      <c r="BT13" s="604"/>
      <c r="BU13" s="605"/>
      <c r="BV13" s="602"/>
      <c r="BW13" s="603"/>
      <c r="BX13" s="604"/>
      <c r="BY13" s="605"/>
      <c r="BZ13" s="602"/>
      <c r="CA13" s="603"/>
      <c r="CB13" s="604"/>
      <c r="CC13" s="605"/>
      <c r="CD13" s="602"/>
      <c r="CE13" s="603"/>
      <c r="CF13" s="604"/>
      <c r="CG13" s="605"/>
      <c r="CH13" s="602"/>
      <c r="CI13" s="603"/>
      <c r="CJ13" s="604"/>
      <c r="CK13" s="605"/>
      <c r="CN13" s="537"/>
      <c r="CO13" s="838" t="str">
        <f>Financing!B13</f>
        <v>Other (Specify)</v>
      </c>
      <c r="CP13" s="550"/>
      <c r="CQ13" s="550">
        <f>Financing!D13</f>
        <v>0</v>
      </c>
      <c r="CR13" s="550"/>
      <c r="CS13" s="550">
        <f>Financing!F13</f>
        <v>0</v>
      </c>
      <c r="CT13" s="550"/>
      <c r="CU13" s="550">
        <f>Financing!H13</f>
        <v>0</v>
      </c>
      <c r="CV13" s="550"/>
      <c r="CW13" s="550">
        <f>Financing!J13</f>
        <v>0</v>
      </c>
      <c r="CX13" s="550"/>
      <c r="CY13" s="550">
        <f>Financing!L13</f>
        <v>0</v>
      </c>
    </row>
    <row r="14" spans="1:103">
      <c r="A14" s="593"/>
      <c r="B14" s="551">
        <v>7</v>
      </c>
      <c r="C14" s="593" t="s">
        <v>34</v>
      </c>
      <c r="D14" s="593"/>
      <c r="E14" s="593"/>
      <c r="F14" s="599">
        <f t="shared" ref="F14:I42" si="21">J14+N14+R14+V14+Z14+AD14+AH14+AL14+AP14+AT14+AX14+BB14+BF14+BJ14+BN14+BR14+BV14+BZ14+CD14+CH14</f>
        <v>0</v>
      </c>
      <c r="G14" s="600">
        <f t="shared" si="21"/>
        <v>0</v>
      </c>
      <c r="H14" s="600">
        <f t="shared" si="21"/>
        <v>0</v>
      </c>
      <c r="I14" s="601">
        <f t="shared" si="21"/>
        <v>0</v>
      </c>
      <c r="J14" s="835">
        <f>'Development Budget'!J14</f>
        <v>0</v>
      </c>
      <c r="K14" s="835">
        <f>'Development Budget'!K14</f>
        <v>0</v>
      </c>
      <c r="L14" s="835">
        <f>'Development Budget'!L14</f>
        <v>0</v>
      </c>
      <c r="M14" s="605">
        <f>K14+L14</f>
        <v>0</v>
      </c>
      <c r="N14" s="835">
        <f>'Development Budget'!N14</f>
        <v>0</v>
      </c>
      <c r="O14" s="835">
        <f>'Development Budget'!O14</f>
        <v>0</v>
      </c>
      <c r="P14" s="835">
        <f>'Development Budget'!P14</f>
        <v>0</v>
      </c>
      <c r="Q14" s="605">
        <f>O14+P14</f>
        <v>0</v>
      </c>
      <c r="R14" s="835">
        <f>'Development Budget'!R14</f>
        <v>0</v>
      </c>
      <c r="S14" s="835">
        <f>'Development Budget'!S14</f>
        <v>0</v>
      </c>
      <c r="T14" s="835">
        <f>'Development Budget'!T14</f>
        <v>0</v>
      </c>
      <c r="U14" s="605">
        <f>S14+T14</f>
        <v>0</v>
      </c>
      <c r="V14" s="835">
        <f>'Development Budget'!V14</f>
        <v>0</v>
      </c>
      <c r="W14" s="835">
        <f>'Development Budget'!W14</f>
        <v>0</v>
      </c>
      <c r="X14" s="835">
        <f>'Development Budget'!X14</f>
        <v>0</v>
      </c>
      <c r="Y14" s="605">
        <f>W14+X14</f>
        <v>0</v>
      </c>
      <c r="Z14" s="835">
        <f>'Development Budget'!Z14</f>
        <v>0</v>
      </c>
      <c r="AA14" s="835">
        <f>'Development Budget'!AA14</f>
        <v>0</v>
      </c>
      <c r="AB14" s="835">
        <f>'Development Budget'!AB14</f>
        <v>0</v>
      </c>
      <c r="AC14" s="605">
        <f>AA14+AB14</f>
        <v>0</v>
      </c>
      <c r="AD14" s="835">
        <f>'Development Budget'!AD14</f>
        <v>0</v>
      </c>
      <c r="AE14" s="835">
        <f>'Development Budget'!AE14</f>
        <v>0</v>
      </c>
      <c r="AF14" s="835">
        <f>'Development Budget'!AF14</f>
        <v>0</v>
      </c>
      <c r="AG14" s="605">
        <f>AE14+AF14</f>
        <v>0</v>
      </c>
      <c r="AH14" s="835">
        <f>'Development Budget'!AH14</f>
        <v>0</v>
      </c>
      <c r="AI14" s="835">
        <f>'Development Budget'!AI14</f>
        <v>0</v>
      </c>
      <c r="AJ14" s="835">
        <f>'Development Budget'!AJ14</f>
        <v>0</v>
      </c>
      <c r="AK14" s="605">
        <f>AI14+AJ14</f>
        <v>0</v>
      </c>
      <c r="AL14" s="835">
        <f>'Development Budget'!AL14</f>
        <v>0</v>
      </c>
      <c r="AM14" s="835">
        <f>'Development Budget'!AM14</f>
        <v>0</v>
      </c>
      <c r="AN14" s="835">
        <f>'Development Budget'!AN14</f>
        <v>0</v>
      </c>
      <c r="AO14" s="605">
        <f>AM14+AN14</f>
        <v>0</v>
      </c>
      <c r="AP14" s="835">
        <f>'Development Budget'!AP14</f>
        <v>0</v>
      </c>
      <c r="AQ14" s="835">
        <f>'Development Budget'!AQ14</f>
        <v>0</v>
      </c>
      <c r="AR14" s="835">
        <f>'Development Budget'!AR14</f>
        <v>0</v>
      </c>
      <c r="AS14" s="605">
        <f>AQ14+AR14</f>
        <v>0</v>
      </c>
      <c r="AT14" s="835">
        <f>'Development Budget'!AT14</f>
        <v>0</v>
      </c>
      <c r="AU14" s="835">
        <f>'Development Budget'!AU14</f>
        <v>0</v>
      </c>
      <c r="AV14" s="835">
        <f>'Development Budget'!AV14</f>
        <v>0</v>
      </c>
      <c r="AW14" s="605">
        <f>AU14+AV14</f>
        <v>0</v>
      </c>
      <c r="AX14" s="835">
        <f>'Development Budget'!AX14</f>
        <v>0</v>
      </c>
      <c r="AY14" s="835">
        <f>'Development Budget'!AY14</f>
        <v>0</v>
      </c>
      <c r="AZ14" s="835">
        <f>'Development Budget'!AZ14</f>
        <v>0</v>
      </c>
      <c r="BA14" s="605">
        <f>AY14+AZ14</f>
        <v>0</v>
      </c>
      <c r="BB14" s="835">
        <f>'Development Budget'!BB14</f>
        <v>0</v>
      </c>
      <c r="BC14" s="835">
        <f>'Development Budget'!BC14</f>
        <v>0</v>
      </c>
      <c r="BD14" s="835">
        <f>'Development Budget'!BD14</f>
        <v>0</v>
      </c>
      <c r="BE14" s="605">
        <f>BC14+BD14</f>
        <v>0</v>
      </c>
      <c r="BF14" s="835">
        <f>'Development Budget'!BF14</f>
        <v>0</v>
      </c>
      <c r="BG14" s="835">
        <f>'Development Budget'!BG14</f>
        <v>0</v>
      </c>
      <c r="BH14" s="835">
        <f>'Development Budget'!BH14</f>
        <v>0</v>
      </c>
      <c r="BI14" s="605">
        <f>BG14+BH14</f>
        <v>0</v>
      </c>
      <c r="BJ14" s="835">
        <f>'Development Budget'!BJ14</f>
        <v>0</v>
      </c>
      <c r="BK14" s="835">
        <f>'Development Budget'!BK14</f>
        <v>0</v>
      </c>
      <c r="BL14" s="835">
        <f>'Development Budget'!BL14</f>
        <v>0</v>
      </c>
      <c r="BM14" s="605">
        <f>BK14+BL14</f>
        <v>0</v>
      </c>
      <c r="BN14" s="835">
        <f>'Development Budget'!BN14</f>
        <v>0</v>
      </c>
      <c r="BO14" s="835">
        <f>'Development Budget'!BO14</f>
        <v>0</v>
      </c>
      <c r="BP14" s="835">
        <f>'Development Budget'!BP14</f>
        <v>0</v>
      </c>
      <c r="BQ14" s="605">
        <f>BO14+BP14</f>
        <v>0</v>
      </c>
      <c r="BR14" s="835">
        <f>'Development Budget'!BR14</f>
        <v>0</v>
      </c>
      <c r="BS14" s="835">
        <f>'Development Budget'!BS14</f>
        <v>0</v>
      </c>
      <c r="BT14" s="835">
        <f>'Development Budget'!BT14</f>
        <v>0</v>
      </c>
      <c r="BU14" s="605">
        <f>BS14+BT14</f>
        <v>0</v>
      </c>
      <c r="BV14" s="835">
        <f>'Development Budget'!BV14</f>
        <v>0</v>
      </c>
      <c r="BW14" s="835">
        <f>'Development Budget'!BW14</f>
        <v>0</v>
      </c>
      <c r="BX14" s="835">
        <f>'Development Budget'!BX14</f>
        <v>0</v>
      </c>
      <c r="BY14" s="605">
        <f>BW14+BX14</f>
        <v>0</v>
      </c>
      <c r="BZ14" s="835">
        <f>'Development Budget'!BZ14</f>
        <v>0</v>
      </c>
      <c r="CA14" s="835">
        <f>'Development Budget'!CA14</f>
        <v>0</v>
      </c>
      <c r="CB14" s="835">
        <f>'Development Budget'!CB14</f>
        <v>0</v>
      </c>
      <c r="CC14" s="605">
        <f>CA14+CB14</f>
        <v>0</v>
      </c>
      <c r="CD14" s="835">
        <f>'Development Budget'!CD14</f>
        <v>0</v>
      </c>
      <c r="CE14" s="835">
        <f>'Development Budget'!CE14</f>
        <v>0</v>
      </c>
      <c r="CF14" s="835">
        <f>'Development Budget'!CF14</f>
        <v>0</v>
      </c>
      <c r="CG14" s="605">
        <f>CE14+CF14</f>
        <v>0</v>
      </c>
      <c r="CH14" s="835">
        <f>'Development Budget'!CH14</f>
        <v>0</v>
      </c>
      <c r="CI14" s="835">
        <f>'Development Budget'!CI14</f>
        <v>0</v>
      </c>
      <c r="CJ14" s="835">
        <f>'Development Budget'!CJ14</f>
        <v>0</v>
      </c>
      <c r="CK14" s="605">
        <f>CI14+CJ14</f>
        <v>0</v>
      </c>
      <c r="CN14" s="606"/>
      <c r="CO14" s="838" t="str">
        <f>Financing!B14</f>
        <v>Other (Specify)</v>
      </c>
      <c r="CP14" s="550"/>
      <c r="CQ14" s="550">
        <f>Financing!D14</f>
        <v>0</v>
      </c>
      <c r="CR14" s="550"/>
      <c r="CS14" s="550">
        <f>Financing!F14</f>
        <v>0</v>
      </c>
      <c r="CT14" s="550"/>
      <c r="CU14" s="550">
        <f>Financing!H14</f>
        <v>0</v>
      </c>
      <c r="CV14" s="550"/>
      <c r="CW14" s="550">
        <f>Financing!J14</f>
        <v>0</v>
      </c>
      <c r="CX14" s="550"/>
      <c r="CY14" s="550">
        <f>Financing!L14</f>
        <v>0</v>
      </c>
    </row>
    <row r="15" spans="1:103">
      <c r="A15" s="593"/>
      <c r="B15" s="551">
        <v>8</v>
      </c>
      <c r="C15" s="593" t="s">
        <v>35</v>
      </c>
      <c r="D15" s="593"/>
      <c r="E15" s="593"/>
      <c r="F15" s="599">
        <f t="shared" si="21"/>
        <v>0</v>
      </c>
      <c r="G15" s="600">
        <f t="shared" si="21"/>
        <v>0</v>
      </c>
      <c r="H15" s="600">
        <f t="shared" si="21"/>
        <v>0</v>
      </c>
      <c r="I15" s="601">
        <f t="shared" si="21"/>
        <v>0</v>
      </c>
      <c r="J15" s="835">
        <f>'Development Budget'!J15</f>
        <v>0</v>
      </c>
      <c r="K15" s="835">
        <f>'Development Budget'!K15</f>
        <v>0</v>
      </c>
      <c r="L15" s="835">
        <f>'Development Budget'!L15</f>
        <v>0</v>
      </c>
      <c r="M15" s="605">
        <f t="shared" ref="M15:M62" si="22">K15+L15</f>
        <v>0</v>
      </c>
      <c r="N15" s="835">
        <f>'Development Budget'!N15</f>
        <v>0</v>
      </c>
      <c r="O15" s="835">
        <f>'Development Budget'!O15</f>
        <v>0</v>
      </c>
      <c r="P15" s="835">
        <f>'Development Budget'!P15</f>
        <v>0</v>
      </c>
      <c r="Q15" s="605">
        <f t="shared" ref="Q15:Q41" si="23">O15+P15</f>
        <v>0</v>
      </c>
      <c r="R15" s="835">
        <f>'Development Budget'!R15</f>
        <v>0</v>
      </c>
      <c r="S15" s="835">
        <f>'Development Budget'!S15</f>
        <v>0</v>
      </c>
      <c r="T15" s="835">
        <f>'Development Budget'!T15</f>
        <v>0</v>
      </c>
      <c r="U15" s="605">
        <f t="shared" ref="U15:U41" si="24">S15+T15</f>
        <v>0</v>
      </c>
      <c r="V15" s="835">
        <f>'Development Budget'!V15</f>
        <v>0</v>
      </c>
      <c r="W15" s="835">
        <f>'Development Budget'!W15</f>
        <v>0</v>
      </c>
      <c r="X15" s="835">
        <f>'Development Budget'!X15</f>
        <v>0</v>
      </c>
      <c r="Y15" s="605">
        <f t="shared" ref="Y15:Y41" si="25">W15+X15</f>
        <v>0</v>
      </c>
      <c r="Z15" s="835">
        <f>'Development Budget'!Z15</f>
        <v>0</v>
      </c>
      <c r="AA15" s="835">
        <f>'Development Budget'!AA15</f>
        <v>0</v>
      </c>
      <c r="AB15" s="835">
        <f>'Development Budget'!AB15</f>
        <v>0</v>
      </c>
      <c r="AC15" s="605">
        <f t="shared" ref="AC15:AC41" si="26">AA15+AB15</f>
        <v>0</v>
      </c>
      <c r="AD15" s="835">
        <f>'Development Budget'!AD15</f>
        <v>0</v>
      </c>
      <c r="AE15" s="835">
        <f>'Development Budget'!AE15</f>
        <v>0</v>
      </c>
      <c r="AF15" s="835">
        <f>'Development Budget'!AF15</f>
        <v>0</v>
      </c>
      <c r="AG15" s="605">
        <f t="shared" ref="AG15:AG41" si="27">AE15+AF15</f>
        <v>0</v>
      </c>
      <c r="AH15" s="835">
        <f>'Development Budget'!AH15</f>
        <v>0</v>
      </c>
      <c r="AI15" s="835">
        <f>'Development Budget'!AI15</f>
        <v>0</v>
      </c>
      <c r="AJ15" s="835">
        <f>'Development Budget'!AJ15</f>
        <v>0</v>
      </c>
      <c r="AK15" s="605">
        <f t="shared" ref="AK15:AK41" si="28">AI15+AJ15</f>
        <v>0</v>
      </c>
      <c r="AL15" s="835">
        <f>'Development Budget'!AL15</f>
        <v>0</v>
      </c>
      <c r="AM15" s="835">
        <f>'Development Budget'!AM15</f>
        <v>0</v>
      </c>
      <c r="AN15" s="835">
        <f>'Development Budget'!AN15</f>
        <v>0</v>
      </c>
      <c r="AO15" s="605">
        <f t="shared" ref="AO15:AO41" si="29">AM15+AN15</f>
        <v>0</v>
      </c>
      <c r="AP15" s="835">
        <f>'Development Budget'!AP15</f>
        <v>0</v>
      </c>
      <c r="AQ15" s="835">
        <f>'Development Budget'!AQ15</f>
        <v>0</v>
      </c>
      <c r="AR15" s="835">
        <f>'Development Budget'!AR15</f>
        <v>0</v>
      </c>
      <c r="AS15" s="605">
        <f t="shared" ref="AS15:AS41" si="30">AQ15+AR15</f>
        <v>0</v>
      </c>
      <c r="AT15" s="835">
        <f>'Development Budget'!AT15</f>
        <v>0</v>
      </c>
      <c r="AU15" s="835">
        <f>'Development Budget'!AU15</f>
        <v>0</v>
      </c>
      <c r="AV15" s="835">
        <f>'Development Budget'!AV15</f>
        <v>0</v>
      </c>
      <c r="AW15" s="605">
        <f t="shared" ref="AW15:AW41" si="31">AU15+AV15</f>
        <v>0</v>
      </c>
      <c r="AX15" s="835">
        <f>'Development Budget'!AX15</f>
        <v>0</v>
      </c>
      <c r="AY15" s="835">
        <f>'Development Budget'!AY15</f>
        <v>0</v>
      </c>
      <c r="AZ15" s="835">
        <f>'Development Budget'!AZ15</f>
        <v>0</v>
      </c>
      <c r="BA15" s="605">
        <f t="shared" ref="BA15:BA41" si="32">AY15+AZ15</f>
        <v>0</v>
      </c>
      <c r="BB15" s="835">
        <f>'Development Budget'!BB15</f>
        <v>0</v>
      </c>
      <c r="BC15" s="835">
        <f>'Development Budget'!BC15</f>
        <v>0</v>
      </c>
      <c r="BD15" s="835">
        <f>'Development Budget'!BD15</f>
        <v>0</v>
      </c>
      <c r="BE15" s="605">
        <f t="shared" ref="BE15:BE41" si="33">BC15+BD15</f>
        <v>0</v>
      </c>
      <c r="BF15" s="835">
        <f>'Development Budget'!BF15</f>
        <v>0</v>
      </c>
      <c r="BG15" s="835">
        <f>'Development Budget'!BG15</f>
        <v>0</v>
      </c>
      <c r="BH15" s="835">
        <f>'Development Budget'!BH15</f>
        <v>0</v>
      </c>
      <c r="BI15" s="605">
        <f t="shared" ref="BI15:BI41" si="34">BG15+BH15</f>
        <v>0</v>
      </c>
      <c r="BJ15" s="835">
        <f>'Development Budget'!BJ15</f>
        <v>0</v>
      </c>
      <c r="BK15" s="835">
        <f>'Development Budget'!BK15</f>
        <v>0</v>
      </c>
      <c r="BL15" s="835">
        <f>'Development Budget'!BL15</f>
        <v>0</v>
      </c>
      <c r="BM15" s="605">
        <f t="shared" ref="BM15:BM41" si="35">BK15+BL15</f>
        <v>0</v>
      </c>
      <c r="BN15" s="835">
        <f>'Development Budget'!BN15</f>
        <v>0</v>
      </c>
      <c r="BO15" s="835">
        <f>'Development Budget'!BO15</f>
        <v>0</v>
      </c>
      <c r="BP15" s="835">
        <f>'Development Budget'!BP15</f>
        <v>0</v>
      </c>
      <c r="BQ15" s="605">
        <f t="shared" ref="BQ15:BQ41" si="36">BO15+BP15</f>
        <v>0</v>
      </c>
      <c r="BR15" s="835">
        <f>'Development Budget'!BR15</f>
        <v>0</v>
      </c>
      <c r="BS15" s="835">
        <f>'Development Budget'!BS15</f>
        <v>0</v>
      </c>
      <c r="BT15" s="835">
        <f>'Development Budget'!BT15</f>
        <v>0</v>
      </c>
      <c r="BU15" s="605">
        <f t="shared" ref="BU15:BU41" si="37">BS15+BT15</f>
        <v>0</v>
      </c>
      <c r="BV15" s="835">
        <f>'Development Budget'!BV15</f>
        <v>0</v>
      </c>
      <c r="BW15" s="835">
        <f>'Development Budget'!BW15</f>
        <v>0</v>
      </c>
      <c r="BX15" s="835">
        <f>'Development Budget'!BX15</f>
        <v>0</v>
      </c>
      <c r="BY15" s="605">
        <f t="shared" ref="BY15:BY41" si="38">BW15+BX15</f>
        <v>0</v>
      </c>
      <c r="BZ15" s="835">
        <f>'Development Budget'!BZ15</f>
        <v>0</v>
      </c>
      <c r="CA15" s="835">
        <f>'Development Budget'!CA15</f>
        <v>0</v>
      </c>
      <c r="CB15" s="835">
        <f>'Development Budget'!CB15</f>
        <v>0</v>
      </c>
      <c r="CC15" s="605">
        <f t="shared" ref="CC15:CC41" si="39">CA15+CB15</f>
        <v>0</v>
      </c>
      <c r="CD15" s="835">
        <f>'Development Budget'!CD15</f>
        <v>0</v>
      </c>
      <c r="CE15" s="835">
        <f>'Development Budget'!CE15</f>
        <v>0</v>
      </c>
      <c r="CF15" s="835">
        <f>'Development Budget'!CF15</f>
        <v>0</v>
      </c>
      <c r="CG15" s="605">
        <f t="shared" ref="CG15:CG41" si="40">CE15+CF15</f>
        <v>0</v>
      </c>
      <c r="CH15" s="835">
        <f>'Development Budget'!CH15</f>
        <v>0</v>
      </c>
      <c r="CI15" s="835">
        <f>'Development Budget'!CI15</f>
        <v>0</v>
      </c>
      <c r="CJ15" s="835">
        <f>'Development Budget'!CJ15</f>
        <v>0</v>
      </c>
      <c r="CK15" s="605">
        <f t="shared" ref="CK15:CK41" si="41">CI15+CJ15</f>
        <v>0</v>
      </c>
      <c r="CN15" s="537"/>
      <c r="CO15" s="550" t="str">
        <f>Financing!B15</f>
        <v>Total Construction Financing</v>
      </c>
      <c r="CP15" s="550"/>
      <c r="CQ15" s="550">
        <f>Financing!D15</f>
        <v>0</v>
      </c>
      <c r="CR15" s="550"/>
      <c r="CS15" s="550">
        <f>Financing!F15</f>
        <v>0</v>
      </c>
      <c r="CT15" s="550"/>
      <c r="CU15" s="550">
        <f>Financing!H15</f>
        <v>0</v>
      </c>
      <c r="CV15" s="550"/>
      <c r="CW15" s="550">
        <f>Financing!J15</f>
        <v>0</v>
      </c>
      <c r="CX15" s="550"/>
      <c r="CY15" s="550">
        <f>Financing!L15</f>
        <v>0</v>
      </c>
    </row>
    <row r="16" spans="1:103">
      <c r="A16" s="593"/>
      <c r="B16" s="551">
        <v>9</v>
      </c>
      <c r="C16" s="593" t="s">
        <v>36</v>
      </c>
      <c r="D16" s="593"/>
      <c r="E16" s="593"/>
      <c r="F16" s="599">
        <f t="shared" si="21"/>
        <v>0</v>
      </c>
      <c r="G16" s="600">
        <f t="shared" si="21"/>
        <v>0</v>
      </c>
      <c r="H16" s="600">
        <f t="shared" si="21"/>
        <v>0</v>
      </c>
      <c r="I16" s="601">
        <f t="shared" si="21"/>
        <v>0</v>
      </c>
      <c r="J16" s="835">
        <f>'Development Budget'!J16</f>
        <v>0</v>
      </c>
      <c r="K16" s="835">
        <f>'Development Budget'!K16</f>
        <v>0</v>
      </c>
      <c r="L16" s="835">
        <f>'Development Budget'!L16</f>
        <v>0</v>
      </c>
      <c r="M16" s="605">
        <f t="shared" si="22"/>
        <v>0</v>
      </c>
      <c r="N16" s="835">
        <f>'Development Budget'!N16</f>
        <v>0</v>
      </c>
      <c r="O16" s="835">
        <f>'Development Budget'!O16</f>
        <v>0</v>
      </c>
      <c r="P16" s="835">
        <f>'Development Budget'!P16</f>
        <v>0</v>
      </c>
      <c r="Q16" s="605">
        <f t="shared" si="23"/>
        <v>0</v>
      </c>
      <c r="R16" s="835">
        <f>'Development Budget'!R16</f>
        <v>0</v>
      </c>
      <c r="S16" s="835">
        <f>'Development Budget'!S16</f>
        <v>0</v>
      </c>
      <c r="T16" s="835">
        <f>'Development Budget'!T16</f>
        <v>0</v>
      </c>
      <c r="U16" s="605">
        <f t="shared" si="24"/>
        <v>0</v>
      </c>
      <c r="V16" s="835">
        <f>'Development Budget'!V16</f>
        <v>0</v>
      </c>
      <c r="W16" s="835">
        <f>'Development Budget'!W16</f>
        <v>0</v>
      </c>
      <c r="X16" s="835">
        <f>'Development Budget'!X16</f>
        <v>0</v>
      </c>
      <c r="Y16" s="605">
        <f t="shared" si="25"/>
        <v>0</v>
      </c>
      <c r="Z16" s="835">
        <f>'Development Budget'!Z16</f>
        <v>0</v>
      </c>
      <c r="AA16" s="835">
        <f>'Development Budget'!AA16</f>
        <v>0</v>
      </c>
      <c r="AB16" s="835">
        <f>'Development Budget'!AB16</f>
        <v>0</v>
      </c>
      <c r="AC16" s="605">
        <f t="shared" si="26"/>
        <v>0</v>
      </c>
      <c r="AD16" s="835">
        <f>'Development Budget'!AD16</f>
        <v>0</v>
      </c>
      <c r="AE16" s="835">
        <f>'Development Budget'!AE16</f>
        <v>0</v>
      </c>
      <c r="AF16" s="835">
        <f>'Development Budget'!AF16</f>
        <v>0</v>
      </c>
      <c r="AG16" s="605">
        <f t="shared" si="27"/>
        <v>0</v>
      </c>
      <c r="AH16" s="835">
        <f>'Development Budget'!AH16</f>
        <v>0</v>
      </c>
      <c r="AI16" s="835">
        <f>'Development Budget'!AI16</f>
        <v>0</v>
      </c>
      <c r="AJ16" s="835">
        <f>'Development Budget'!AJ16</f>
        <v>0</v>
      </c>
      <c r="AK16" s="605">
        <f t="shared" si="28"/>
        <v>0</v>
      </c>
      <c r="AL16" s="835">
        <f>'Development Budget'!AL16</f>
        <v>0</v>
      </c>
      <c r="AM16" s="835">
        <f>'Development Budget'!AM16</f>
        <v>0</v>
      </c>
      <c r="AN16" s="835">
        <f>'Development Budget'!AN16</f>
        <v>0</v>
      </c>
      <c r="AO16" s="605">
        <f t="shared" si="29"/>
        <v>0</v>
      </c>
      <c r="AP16" s="835">
        <f>'Development Budget'!AP16</f>
        <v>0</v>
      </c>
      <c r="AQ16" s="835">
        <f>'Development Budget'!AQ16</f>
        <v>0</v>
      </c>
      <c r="AR16" s="835">
        <f>'Development Budget'!AR16</f>
        <v>0</v>
      </c>
      <c r="AS16" s="605">
        <f t="shared" si="30"/>
        <v>0</v>
      </c>
      <c r="AT16" s="835">
        <f>'Development Budget'!AT16</f>
        <v>0</v>
      </c>
      <c r="AU16" s="835">
        <f>'Development Budget'!AU16</f>
        <v>0</v>
      </c>
      <c r="AV16" s="835">
        <f>'Development Budget'!AV16</f>
        <v>0</v>
      </c>
      <c r="AW16" s="605">
        <f t="shared" si="31"/>
        <v>0</v>
      </c>
      <c r="AX16" s="835">
        <f>'Development Budget'!AX16</f>
        <v>0</v>
      </c>
      <c r="AY16" s="835">
        <f>'Development Budget'!AY16</f>
        <v>0</v>
      </c>
      <c r="AZ16" s="835">
        <f>'Development Budget'!AZ16</f>
        <v>0</v>
      </c>
      <c r="BA16" s="605">
        <f t="shared" si="32"/>
        <v>0</v>
      </c>
      <c r="BB16" s="835">
        <f>'Development Budget'!BB16</f>
        <v>0</v>
      </c>
      <c r="BC16" s="835">
        <f>'Development Budget'!BC16</f>
        <v>0</v>
      </c>
      <c r="BD16" s="835">
        <f>'Development Budget'!BD16</f>
        <v>0</v>
      </c>
      <c r="BE16" s="605">
        <f t="shared" si="33"/>
        <v>0</v>
      </c>
      <c r="BF16" s="835">
        <f>'Development Budget'!BF16</f>
        <v>0</v>
      </c>
      <c r="BG16" s="835">
        <f>'Development Budget'!BG16</f>
        <v>0</v>
      </c>
      <c r="BH16" s="835">
        <f>'Development Budget'!BH16</f>
        <v>0</v>
      </c>
      <c r="BI16" s="605">
        <f t="shared" si="34"/>
        <v>0</v>
      </c>
      <c r="BJ16" s="835">
        <f>'Development Budget'!BJ16</f>
        <v>0</v>
      </c>
      <c r="BK16" s="835">
        <f>'Development Budget'!BK16</f>
        <v>0</v>
      </c>
      <c r="BL16" s="835">
        <f>'Development Budget'!BL16</f>
        <v>0</v>
      </c>
      <c r="BM16" s="605">
        <f t="shared" si="35"/>
        <v>0</v>
      </c>
      <c r="BN16" s="835">
        <f>'Development Budget'!BN16</f>
        <v>0</v>
      </c>
      <c r="BO16" s="835">
        <f>'Development Budget'!BO16</f>
        <v>0</v>
      </c>
      <c r="BP16" s="835">
        <f>'Development Budget'!BP16</f>
        <v>0</v>
      </c>
      <c r="BQ16" s="605">
        <f t="shared" si="36"/>
        <v>0</v>
      </c>
      <c r="BR16" s="835">
        <f>'Development Budget'!BR16</f>
        <v>0</v>
      </c>
      <c r="BS16" s="835">
        <f>'Development Budget'!BS16</f>
        <v>0</v>
      </c>
      <c r="BT16" s="835">
        <f>'Development Budget'!BT16</f>
        <v>0</v>
      </c>
      <c r="BU16" s="605">
        <f t="shared" si="37"/>
        <v>0</v>
      </c>
      <c r="BV16" s="835">
        <f>'Development Budget'!BV16</f>
        <v>0</v>
      </c>
      <c r="BW16" s="835">
        <f>'Development Budget'!BW16</f>
        <v>0</v>
      </c>
      <c r="BX16" s="835">
        <f>'Development Budget'!BX16</f>
        <v>0</v>
      </c>
      <c r="BY16" s="605">
        <f t="shared" si="38"/>
        <v>0</v>
      </c>
      <c r="BZ16" s="835">
        <f>'Development Budget'!BZ16</f>
        <v>0</v>
      </c>
      <c r="CA16" s="835">
        <f>'Development Budget'!CA16</f>
        <v>0</v>
      </c>
      <c r="CB16" s="835">
        <f>'Development Budget'!CB16</f>
        <v>0</v>
      </c>
      <c r="CC16" s="605">
        <f t="shared" si="39"/>
        <v>0</v>
      </c>
      <c r="CD16" s="835">
        <f>'Development Budget'!CD16</f>
        <v>0</v>
      </c>
      <c r="CE16" s="835">
        <f>'Development Budget'!CE16</f>
        <v>0</v>
      </c>
      <c r="CF16" s="835">
        <f>'Development Budget'!CF16</f>
        <v>0</v>
      </c>
      <c r="CG16" s="605">
        <f t="shared" si="40"/>
        <v>0</v>
      </c>
      <c r="CH16" s="835">
        <f>'Development Budget'!CH16</f>
        <v>0</v>
      </c>
      <c r="CI16" s="835">
        <f>'Development Budget'!CI16</f>
        <v>0</v>
      </c>
      <c r="CJ16" s="835">
        <f>'Development Budget'!CJ16</f>
        <v>0</v>
      </c>
      <c r="CK16" s="605">
        <f t="shared" si="41"/>
        <v>0</v>
      </c>
      <c r="CN16" s="556"/>
      <c r="CO16" s="550"/>
      <c r="CP16" s="550"/>
      <c r="CQ16" s="550"/>
      <c r="CR16" s="550"/>
      <c r="CS16" s="550"/>
      <c r="CT16" s="550"/>
      <c r="CU16" s="550"/>
      <c r="CV16" s="550"/>
      <c r="CW16" s="550"/>
      <c r="CX16" s="550"/>
      <c r="CY16" s="550"/>
    </row>
    <row r="17" spans="1:103">
      <c r="A17" s="593"/>
      <c r="B17" s="551">
        <v>10</v>
      </c>
      <c r="C17" s="593" t="s">
        <v>115</v>
      </c>
      <c r="D17" s="593"/>
      <c r="E17" s="593"/>
      <c r="F17" s="599">
        <f t="shared" si="21"/>
        <v>0</v>
      </c>
      <c r="G17" s="600">
        <f t="shared" si="21"/>
        <v>0</v>
      </c>
      <c r="H17" s="600">
        <f t="shared" si="21"/>
        <v>0</v>
      </c>
      <c r="I17" s="601">
        <f t="shared" si="21"/>
        <v>0</v>
      </c>
      <c r="J17" s="835">
        <f>'Development Budget'!J17</f>
        <v>0</v>
      </c>
      <c r="K17" s="835">
        <f>'Development Budget'!K17</f>
        <v>0</v>
      </c>
      <c r="L17" s="835">
        <f>'Development Budget'!L17</f>
        <v>0</v>
      </c>
      <c r="M17" s="605">
        <f t="shared" si="22"/>
        <v>0</v>
      </c>
      <c r="N17" s="835">
        <f>'Development Budget'!N17</f>
        <v>0</v>
      </c>
      <c r="O17" s="835">
        <f>'Development Budget'!O17</f>
        <v>0</v>
      </c>
      <c r="P17" s="835">
        <f>'Development Budget'!P17</f>
        <v>0</v>
      </c>
      <c r="Q17" s="605">
        <f t="shared" si="23"/>
        <v>0</v>
      </c>
      <c r="R17" s="835">
        <f>'Development Budget'!R17</f>
        <v>0</v>
      </c>
      <c r="S17" s="835">
        <f>'Development Budget'!S17</f>
        <v>0</v>
      </c>
      <c r="T17" s="835">
        <f>'Development Budget'!T17</f>
        <v>0</v>
      </c>
      <c r="U17" s="605">
        <f t="shared" si="24"/>
        <v>0</v>
      </c>
      <c r="V17" s="835">
        <f>'Development Budget'!V17</f>
        <v>0</v>
      </c>
      <c r="W17" s="835">
        <f>'Development Budget'!W17</f>
        <v>0</v>
      </c>
      <c r="X17" s="835">
        <f>'Development Budget'!X17</f>
        <v>0</v>
      </c>
      <c r="Y17" s="605">
        <f t="shared" si="25"/>
        <v>0</v>
      </c>
      <c r="Z17" s="835">
        <f>'Development Budget'!Z17</f>
        <v>0</v>
      </c>
      <c r="AA17" s="835">
        <f>'Development Budget'!AA17</f>
        <v>0</v>
      </c>
      <c r="AB17" s="835">
        <f>'Development Budget'!AB17</f>
        <v>0</v>
      </c>
      <c r="AC17" s="605">
        <f t="shared" si="26"/>
        <v>0</v>
      </c>
      <c r="AD17" s="835">
        <f>'Development Budget'!AD17</f>
        <v>0</v>
      </c>
      <c r="AE17" s="835">
        <f>'Development Budget'!AE17</f>
        <v>0</v>
      </c>
      <c r="AF17" s="835">
        <f>'Development Budget'!AF17</f>
        <v>0</v>
      </c>
      <c r="AG17" s="605">
        <f t="shared" si="27"/>
        <v>0</v>
      </c>
      <c r="AH17" s="835">
        <f>'Development Budget'!AH17</f>
        <v>0</v>
      </c>
      <c r="AI17" s="835">
        <f>'Development Budget'!AI17</f>
        <v>0</v>
      </c>
      <c r="AJ17" s="835">
        <f>'Development Budget'!AJ17</f>
        <v>0</v>
      </c>
      <c r="AK17" s="605">
        <f t="shared" si="28"/>
        <v>0</v>
      </c>
      <c r="AL17" s="835">
        <f>'Development Budget'!AL17</f>
        <v>0</v>
      </c>
      <c r="AM17" s="835">
        <f>'Development Budget'!AM17</f>
        <v>0</v>
      </c>
      <c r="AN17" s="835">
        <f>'Development Budget'!AN17</f>
        <v>0</v>
      </c>
      <c r="AO17" s="605">
        <f t="shared" si="29"/>
        <v>0</v>
      </c>
      <c r="AP17" s="835">
        <f>'Development Budget'!AP17</f>
        <v>0</v>
      </c>
      <c r="AQ17" s="835">
        <f>'Development Budget'!AQ17</f>
        <v>0</v>
      </c>
      <c r="AR17" s="835">
        <f>'Development Budget'!AR17</f>
        <v>0</v>
      </c>
      <c r="AS17" s="605">
        <f t="shared" si="30"/>
        <v>0</v>
      </c>
      <c r="AT17" s="835">
        <f>'Development Budget'!AT17</f>
        <v>0</v>
      </c>
      <c r="AU17" s="835">
        <f>'Development Budget'!AU17</f>
        <v>0</v>
      </c>
      <c r="AV17" s="835">
        <f>'Development Budget'!AV17</f>
        <v>0</v>
      </c>
      <c r="AW17" s="605">
        <f t="shared" si="31"/>
        <v>0</v>
      </c>
      <c r="AX17" s="835">
        <f>'Development Budget'!AX17</f>
        <v>0</v>
      </c>
      <c r="AY17" s="835">
        <f>'Development Budget'!AY17</f>
        <v>0</v>
      </c>
      <c r="AZ17" s="835">
        <f>'Development Budget'!AZ17</f>
        <v>0</v>
      </c>
      <c r="BA17" s="605">
        <f t="shared" si="32"/>
        <v>0</v>
      </c>
      <c r="BB17" s="835">
        <f>'Development Budget'!BB17</f>
        <v>0</v>
      </c>
      <c r="BC17" s="835">
        <f>'Development Budget'!BC17</f>
        <v>0</v>
      </c>
      <c r="BD17" s="835">
        <f>'Development Budget'!BD17</f>
        <v>0</v>
      </c>
      <c r="BE17" s="605">
        <f t="shared" si="33"/>
        <v>0</v>
      </c>
      <c r="BF17" s="835">
        <f>'Development Budget'!BF17</f>
        <v>0</v>
      </c>
      <c r="BG17" s="835">
        <f>'Development Budget'!BG17</f>
        <v>0</v>
      </c>
      <c r="BH17" s="835">
        <f>'Development Budget'!BH17</f>
        <v>0</v>
      </c>
      <c r="BI17" s="605">
        <f t="shared" si="34"/>
        <v>0</v>
      </c>
      <c r="BJ17" s="835">
        <f>'Development Budget'!BJ17</f>
        <v>0</v>
      </c>
      <c r="BK17" s="835">
        <f>'Development Budget'!BK17</f>
        <v>0</v>
      </c>
      <c r="BL17" s="835">
        <f>'Development Budget'!BL17</f>
        <v>0</v>
      </c>
      <c r="BM17" s="605">
        <f t="shared" si="35"/>
        <v>0</v>
      </c>
      <c r="BN17" s="835">
        <f>'Development Budget'!BN17</f>
        <v>0</v>
      </c>
      <c r="BO17" s="835">
        <f>'Development Budget'!BO17</f>
        <v>0</v>
      </c>
      <c r="BP17" s="835">
        <f>'Development Budget'!BP17</f>
        <v>0</v>
      </c>
      <c r="BQ17" s="605">
        <f t="shared" si="36"/>
        <v>0</v>
      </c>
      <c r="BR17" s="835">
        <f>'Development Budget'!BR17</f>
        <v>0</v>
      </c>
      <c r="BS17" s="835">
        <f>'Development Budget'!BS17</f>
        <v>0</v>
      </c>
      <c r="BT17" s="835">
        <f>'Development Budget'!BT17</f>
        <v>0</v>
      </c>
      <c r="BU17" s="605">
        <f t="shared" si="37"/>
        <v>0</v>
      </c>
      <c r="BV17" s="835">
        <f>'Development Budget'!BV17</f>
        <v>0</v>
      </c>
      <c r="BW17" s="835">
        <f>'Development Budget'!BW17</f>
        <v>0</v>
      </c>
      <c r="BX17" s="835">
        <f>'Development Budget'!BX17</f>
        <v>0</v>
      </c>
      <c r="BY17" s="605">
        <f t="shared" si="38"/>
        <v>0</v>
      </c>
      <c r="BZ17" s="835">
        <f>'Development Budget'!BZ17</f>
        <v>0</v>
      </c>
      <c r="CA17" s="835">
        <f>'Development Budget'!CA17</f>
        <v>0</v>
      </c>
      <c r="CB17" s="835">
        <f>'Development Budget'!CB17</f>
        <v>0</v>
      </c>
      <c r="CC17" s="605">
        <f t="shared" si="39"/>
        <v>0</v>
      </c>
      <c r="CD17" s="835">
        <f>'Development Budget'!CD17</f>
        <v>0</v>
      </c>
      <c r="CE17" s="835">
        <f>'Development Budget'!CE17</f>
        <v>0</v>
      </c>
      <c r="CF17" s="835">
        <f>'Development Budget'!CF17</f>
        <v>0</v>
      </c>
      <c r="CG17" s="605">
        <f t="shared" si="40"/>
        <v>0</v>
      </c>
      <c r="CH17" s="835">
        <f>'Development Budget'!CH17</f>
        <v>0</v>
      </c>
      <c r="CI17" s="835">
        <f>'Development Budget'!CI17</f>
        <v>0</v>
      </c>
      <c r="CJ17" s="835">
        <f>'Development Budget'!CJ17</f>
        <v>0</v>
      </c>
      <c r="CK17" s="605">
        <f t="shared" si="41"/>
        <v>0</v>
      </c>
      <c r="CN17" s="144"/>
      <c r="CO17" s="550" t="str">
        <f>Financing!B17</f>
        <v>Permanent Financing</v>
      </c>
      <c r="CP17" s="550" t="s">
        <v>342</v>
      </c>
      <c r="CQ17" s="550">
        <f>G4</f>
        <v>0</v>
      </c>
      <c r="CR17" s="550"/>
      <c r="CS17" s="550"/>
      <c r="CT17" s="550"/>
      <c r="CU17" s="550"/>
      <c r="CV17" s="550"/>
      <c r="CW17" s="550"/>
      <c r="CX17" s="550"/>
      <c r="CY17" s="550"/>
    </row>
    <row r="18" spans="1:103">
      <c r="A18" s="593"/>
      <c r="B18" s="551">
        <v>11</v>
      </c>
      <c r="C18" s="593" t="s">
        <v>37</v>
      </c>
      <c r="D18" s="593"/>
      <c r="E18" s="593"/>
      <c r="F18" s="599">
        <f t="shared" si="21"/>
        <v>0</v>
      </c>
      <c r="G18" s="600">
        <f t="shared" si="21"/>
        <v>0</v>
      </c>
      <c r="H18" s="600">
        <f t="shared" si="21"/>
        <v>0</v>
      </c>
      <c r="I18" s="601">
        <f t="shared" si="21"/>
        <v>0</v>
      </c>
      <c r="J18" s="835">
        <f>'Development Budget'!J18</f>
        <v>0</v>
      </c>
      <c r="K18" s="835">
        <f>'Development Budget'!K18</f>
        <v>0</v>
      </c>
      <c r="L18" s="835">
        <f>'Development Budget'!L18</f>
        <v>0</v>
      </c>
      <c r="M18" s="605">
        <f t="shared" si="22"/>
        <v>0</v>
      </c>
      <c r="N18" s="835">
        <f>'Development Budget'!N18</f>
        <v>0</v>
      </c>
      <c r="O18" s="835">
        <f>'Development Budget'!O18</f>
        <v>0</v>
      </c>
      <c r="P18" s="835">
        <f>'Development Budget'!P18</f>
        <v>0</v>
      </c>
      <c r="Q18" s="605">
        <f t="shared" si="23"/>
        <v>0</v>
      </c>
      <c r="R18" s="835">
        <f>'Development Budget'!R18</f>
        <v>0</v>
      </c>
      <c r="S18" s="835">
        <f>'Development Budget'!S18</f>
        <v>0</v>
      </c>
      <c r="T18" s="835">
        <f>'Development Budget'!T18</f>
        <v>0</v>
      </c>
      <c r="U18" s="605">
        <f t="shared" si="24"/>
        <v>0</v>
      </c>
      <c r="V18" s="835">
        <f>'Development Budget'!V18</f>
        <v>0</v>
      </c>
      <c r="W18" s="835">
        <f>'Development Budget'!W18</f>
        <v>0</v>
      </c>
      <c r="X18" s="835">
        <f>'Development Budget'!X18</f>
        <v>0</v>
      </c>
      <c r="Y18" s="605">
        <f t="shared" si="25"/>
        <v>0</v>
      </c>
      <c r="Z18" s="835">
        <f>'Development Budget'!Z18</f>
        <v>0</v>
      </c>
      <c r="AA18" s="835">
        <f>'Development Budget'!AA18</f>
        <v>0</v>
      </c>
      <c r="AB18" s="835">
        <f>'Development Budget'!AB18</f>
        <v>0</v>
      </c>
      <c r="AC18" s="605">
        <f t="shared" si="26"/>
        <v>0</v>
      </c>
      <c r="AD18" s="835">
        <f>'Development Budget'!AD18</f>
        <v>0</v>
      </c>
      <c r="AE18" s="835">
        <f>'Development Budget'!AE18</f>
        <v>0</v>
      </c>
      <c r="AF18" s="835">
        <f>'Development Budget'!AF18</f>
        <v>0</v>
      </c>
      <c r="AG18" s="605">
        <f t="shared" si="27"/>
        <v>0</v>
      </c>
      <c r="AH18" s="835">
        <f>'Development Budget'!AH18</f>
        <v>0</v>
      </c>
      <c r="AI18" s="835">
        <f>'Development Budget'!AI18</f>
        <v>0</v>
      </c>
      <c r="AJ18" s="835">
        <f>'Development Budget'!AJ18</f>
        <v>0</v>
      </c>
      <c r="AK18" s="605">
        <f t="shared" si="28"/>
        <v>0</v>
      </c>
      <c r="AL18" s="835">
        <f>'Development Budget'!AL18</f>
        <v>0</v>
      </c>
      <c r="AM18" s="835">
        <f>'Development Budget'!AM18</f>
        <v>0</v>
      </c>
      <c r="AN18" s="835">
        <f>'Development Budget'!AN18</f>
        <v>0</v>
      </c>
      <c r="AO18" s="605">
        <f t="shared" si="29"/>
        <v>0</v>
      </c>
      <c r="AP18" s="835">
        <f>'Development Budget'!AP18</f>
        <v>0</v>
      </c>
      <c r="AQ18" s="835">
        <f>'Development Budget'!AQ18</f>
        <v>0</v>
      </c>
      <c r="AR18" s="835">
        <f>'Development Budget'!AR18</f>
        <v>0</v>
      </c>
      <c r="AS18" s="605">
        <f t="shared" si="30"/>
        <v>0</v>
      </c>
      <c r="AT18" s="835">
        <f>'Development Budget'!AT18</f>
        <v>0</v>
      </c>
      <c r="AU18" s="835">
        <f>'Development Budget'!AU18</f>
        <v>0</v>
      </c>
      <c r="AV18" s="835">
        <f>'Development Budget'!AV18</f>
        <v>0</v>
      </c>
      <c r="AW18" s="605">
        <f t="shared" si="31"/>
        <v>0</v>
      </c>
      <c r="AX18" s="835">
        <f>'Development Budget'!AX18</f>
        <v>0</v>
      </c>
      <c r="AY18" s="835">
        <f>'Development Budget'!AY18</f>
        <v>0</v>
      </c>
      <c r="AZ18" s="835">
        <f>'Development Budget'!AZ18</f>
        <v>0</v>
      </c>
      <c r="BA18" s="605">
        <f t="shared" si="32"/>
        <v>0</v>
      </c>
      <c r="BB18" s="835">
        <f>'Development Budget'!BB18</f>
        <v>0</v>
      </c>
      <c r="BC18" s="835">
        <f>'Development Budget'!BC18</f>
        <v>0</v>
      </c>
      <c r="BD18" s="835">
        <f>'Development Budget'!BD18</f>
        <v>0</v>
      </c>
      <c r="BE18" s="605">
        <f t="shared" si="33"/>
        <v>0</v>
      </c>
      <c r="BF18" s="835">
        <f>'Development Budget'!BF18</f>
        <v>0</v>
      </c>
      <c r="BG18" s="835">
        <f>'Development Budget'!BG18</f>
        <v>0</v>
      </c>
      <c r="BH18" s="835">
        <f>'Development Budget'!BH18</f>
        <v>0</v>
      </c>
      <c r="BI18" s="605">
        <f t="shared" si="34"/>
        <v>0</v>
      </c>
      <c r="BJ18" s="835">
        <f>'Development Budget'!BJ18</f>
        <v>0</v>
      </c>
      <c r="BK18" s="835">
        <f>'Development Budget'!BK18</f>
        <v>0</v>
      </c>
      <c r="BL18" s="835">
        <f>'Development Budget'!BL18</f>
        <v>0</v>
      </c>
      <c r="BM18" s="605">
        <f t="shared" si="35"/>
        <v>0</v>
      </c>
      <c r="BN18" s="835">
        <f>'Development Budget'!BN18</f>
        <v>0</v>
      </c>
      <c r="BO18" s="835">
        <f>'Development Budget'!BO18</f>
        <v>0</v>
      </c>
      <c r="BP18" s="835">
        <f>'Development Budget'!BP18</f>
        <v>0</v>
      </c>
      <c r="BQ18" s="605">
        <f t="shared" si="36"/>
        <v>0</v>
      </c>
      <c r="BR18" s="835">
        <f>'Development Budget'!BR18</f>
        <v>0</v>
      </c>
      <c r="BS18" s="835">
        <f>'Development Budget'!BS18</f>
        <v>0</v>
      </c>
      <c r="BT18" s="835">
        <f>'Development Budget'!BT18</f>
        <v>0</v>
      </c>
      <c r="BU18" s="605">
        <f t="shared" si="37"/>
        <v>0</v>
      </c>
      <c r="BV18" s="835">
        <f>'Development Budget'!BV18</f>
        <v>0</v>
      </c>
      <c r="BW18" s="835">
        <f>'Development Budget'!BW18</f>
        <v>0</v>
      </c>
      <c r="BX18" s="835">
        <f>'Development Budget'!BX18</f>
        <v>0</v>
      </c>
      <c r="BY18" s="605">
        <f t="shared" si="38"/>
        <v>0</v>
      </c>
      <c r="BZ18" s="835">
        <f>'Development Budget'!BZ18</f>
        <v>0</v>
      </c>
      <c r="CA18" s="835">
        <f>'Development Budget'!CA18</f>
        <v>0</v>
      </c>
      <c r="CB18" s="835">
        <f>'Development Budget'!CB18</f>
        <v>0</v>
      </c>
      <c r="CC18" s="605">
        <f t="shared" si="39"/>
        <v>0</v>
      </c>
      <c r="CD18" s="835">
        <f>'Development Budget'!CD18</f>
        <v>0</v>
      </c>
      <c r="CE18" s="835">
        <f>'Development Budget'!CE18</f>
        <v>0</v>
      </c>
      <c r="CF18" s="835">
        <f>'Development Budget'!CF18</f>
        <v>0</v>
      </c>
      <c r="CG18" s="605">
        <f t="shared" si="40"/>
        <v>0</v>
      </c>
      <c r="CH18" s="835">
        <f>'Development Budget'!CH18</f>
        <v>0</v>
      </c>
      <c r="CI18" s="835">
        <f>'Development Budget'!CI18</f>
        <v>0</v>
      </c>
      <c r="CJ18" s="835">
        <f>'Development Budget'!CJ18</f>
        <v>0</v>
      </c>
      <c r="CK18" s="605">
        <f t="shared" si="41"/>
        <v>0</v>
      </c>
      <c r="CN18" s="144"/>
      <c r="CO18" s="550" t="str">
        <f>Financing!B18</f>
        <v>Project Summary</v>
      </c>
      <c r="CP18" s="550"/>
      <c r="CQ18" s="550"/>
      <c r="CR18" s="550"/>
      <c r="CS18" s="550"/>
      <c r="CT18" s="550"/>
      <c r="CU18" s="550"/>
      <c r="CV18" s="550"/>
      <c r="CW18" s="550"/>
      <c r="CX18" s="550"/>
      <c r="CY18" s="550"/>
    </row>
    <row r="19" spans="1:103">
      <c r="A19" s="593"/>
      <c r="B19" s="551">
        <v>12</v>
      </c>
      <c r="C19" s="593" t="s">
        <v>38</v>
      </c>
      <c r="D19" s="593"/>
      <c r="E19" s="593"/>
      <c r="F19" s="599">
        <f t="shared" si="21"/>
        <v>0</v>
      </c>
      <c r="G19" s="600">
        <f t="shared" si="21"/>
        <v>0</v>
      </c>
      <c r="H19" s="600">
        <f t="shared" si="21"/>
        <v>0</v>
      </c>
      <c r="I19" s="601">
        <f t="shared" si="21"/>
        <v>0</v>
      </c>
      <c r="J19" s="835">
        <f>'Development Budget'!J19</f>
        <v>0</v>
      </c>
      <c r="K19" s="835">
        <f>'Development Budget'!K19</f>
        <v>0</v>
      </c>
      <c r="L19" s="835">
        <f>'Development Budget'!L19</f>
        <v>0</v>
      </c>
      <c r="M19" s="605">
        <f t="shared" si="22"/>
        <v>0</v>
      </c>
      <c r="N19" s="835">
        <f>'Development Budget'!N19</f>
        <v>0</v>
      </c>
      <c r="O19" s="835">
        <f>'Development Budget'!O19</f>
        <v>0</v>
      </c>
      <c r="P19" s="835">
        <f>'Development Budget'!P19</f>
        <v>0</v>
      </c>
      <c r="Q19" s="605">
        <f t="shared" si="23"/>
        <v>0</v>
      </c>
      <c r="R19" s="835">
        <f>'Development Budget'!R19</f>
        <v>0</v>
      </c>
      <c r="S19" s="835">
        <f>'Development Budget'!S19</f>
        <v>0</v>
      </c>
      <c r="T19" s="835">
        <f>'Development Budget'!T19</f>
        <v>0</v>
      </c>
      <c r="U19" s="605">
        <f t="shared" si="24"/>
        <v>0</v>
      </c>
      <c r="V19" s="835">
        <f>'Development Budget'!V19</f>
        <v>0</v>
      </c>
      <c r="W19" s="835">
        <f>'Development Budget'!W19</f>
        <v>0</v>
      </c>
      <c r="X19" s="835">
        <f>'Development Budget'!X19</f>
        <v>0</v>
      </c>
      <c r="Y19" s="605">
        <f t="shared" si="25"/>
        <v>0</v>
      </c>
      <c r="Z19" s="835">
        <f>'Development Budget'!Z19</f>
        <v>0</v>
      </c>
      <c r="AA19" s="835">
        <f>'Development Budget'!AA19</f>
        <v>0</v>
      </c>
      <c r="AB19" s="835">
        <f>'Development Budget'!AB19</f>
        <v>0</v>
      </c>
      <c r="AC19" s="605">
        <f t="shared" si="26"/>
        <v>0</v>
      </c>
      <c r="AD19" s="835">
        <f>'Development Budget'!AD19</f>
        <v>0</v>
      </c>
      <c r="AE19" s="835">
        <f>'Development Budget'!AE19</f>
        <v>0</v>
      </c>
      <c r="AF19" s="835">
        <f>'Development Budget'!AF19</f>
        <v>0</v>
      </c>
      <c r="AG19" s="605">
        <f t="shared" si="27"/>
        <v>0</v>
      </c>
      <c r="AH19" s="835">
        <f>'Development Budget'!AH19</f>
        <v>0</v>
      </c>
      <c r="AI19" s="835">
        <f>'Development Budget'!AI19</f>
        <v>0</v>
      </c>
      <c r="AJ19" s="835">
        <f>'Development Budget'!AJ19</f>
        <v>0</v>
      </c>
      <c r="AK19" s="605">
        <f t="shared" si="28"/>
        <v>0</v>
      </c>
      <c r="AL19" s="835">
        <f>'Development Budget'!AL19</f>
        <v>0</v>
      </c>
      <c r="AM19" s="835">
        <f>'Development Budget'!AM19</f>
        <v>0</v>
      </c>
      <c r="AN19" s="835">
        <f>'Development Budget'!AN19</f>
        <v>0</v>
      </c>
      <c r="AO19" s="605">
        <f t="shared" si="29"/>
        <v>0</v>
      </c>
      <c r="AP19" s="835">
        <f>'Development Budget'!AP19</f>
        <v>0</v>
      </c>
      <c r="AQ19" s="835">
        <f>'Development Budget'!AQ19</f>
        <v>0</v>
      </c>
      <c r="AR19" s="835">
        <f>'Development Budget'!AR19</f>
        <v>0</v>
      </c>
      <c r="AS19" s="605">
        <f t="shared" si="30"/>
        <v>0</v>
      </c>
      <c r="AT19" s="835">
        <f>'Development Budget'!AT19</f>
        <v>0</v>
      </c>
      <c r="AU19" s="835">
        <f>'Development Budget'!AU19</f>
        <v>0</v>
      </c>
      <c r="AV19" s="835">
        <f>'Development Budget'!AV19</f>
        <v>0</v>
      </c>
      <c r="AW19" s="605">
        <f t="shared" si="31"/>
        <v>0</v>
      </c>
      <c r="AX19" s="835">
        <f>'Development Budget'!AX19</f>
        <v>0</v>
      </c>
      <c r="AY19" s="835">
        <f>'Development Budget'!AY19</f>
        <v>0</v>
      </c>
      <c r="AZ19" s="835">
        <f>'Development Budget'!AZ19</f>
        <v>0</v>
      </c>
      <c r="BA19" s="605">
        <f t="shared" si="32"/>
        <v>0</v>
      </c>
      <c r="BB19" s="835">
        <f>'Development Budget'!BB19</f>
        <v>0</v>
      </c>
      <c r="BC19" s="835">
        <f>'Development Budget'!BC19</f>
        <v>0</v>
      </c>
      <c r="BD19" s="835">
        <f>'Development Budget'!BD19</f>
        <v>0</v>
      </c>
      <c r="BE19" s="605">
        <f t="shared" si="33"/>
        <v>0</v>
      </c>
      <c r="BF19" s="835">
        <f>'Development Budget'!BF19</f>
        <v>0</v>
      </c>
      <c r="BG19" s="835">
        <f>'Development Budget'!BG19</f>
        <v>0</v>
      </c>
      <c r="BH19" s="835">
        <f>'Development Budget'!BH19</f>
        <v>0</v>
      </c>
      <c r="BI19" s="605">
        <f t="shared" si="34"/>
        <v>0</v>
      </c>
      <c r="BJ19" s="835">
        <f>'Development Budget'!BJ19</f>
        <v>0</v>
      </c>
      <c r="BK19" s="835">
        <f>'Development Budget'!BK19</f>
        <v>0</v>
      </c>
      <c r="BL19" s="835">
        <f>'Development Budget'!BL19</f>
        <v>0</v>
      </c>
      <c r="BM19" s="605">
        <f t="shared" si="35"/>
        <v>0</v>
      </c>
      <c r="BN19" s="835">
        <f>'Development Budget'!BN19</f>
        <v>0</v>
      </c>
      <c r="BO19" s="835">
        <f>'Development Budget'!BO19</f>
        <v>0</v>
      </c>
      <c r="BP19" s="835">
        <f>'Development Budget'!BP19</f>
        <v>0</v>
      </c>
      <c r="BQ19" s="605">
        <f t="shared" si="36"/>
        <v>0</v>
      </c>
      <c r="BR19" s="835">
        <f>'Development Budget'!BR19</f>
        <v>0</v>
      </c>
      <c r="BS19" s="835">
        <f>'Development Budget'!BS19</f>
        <v>0</v>
      </c>
      <c r="BT19" s="835">
        <f>'Development Budget'!BT19</f>
        <v>0</v>
      </c>
      <c r="BU19" s="605">
        <f t="shared" si="37"/>
        <v>0</v>
      </c>
      <c r="BV19" s="835">
        <f>'Development Budget'!BV19</f>
        <v>0</v>
      </c>
      <c r="BW19" s="835">
        <f>'Development Budget'!BW19</f>
        <v>0</v>
      </c>
      <c r="BX19" s="835">
        <f>'Development Budget'!BX19</f>
        <v>0</v>
      </c>
      <c r="BY19" s="605">
        <f t="shared" si="38"/>
        <v>0</v>
      </c>
      <c r="BZ19" s="835">
        <f>'Development Budget'!BZ19</f>
        <v>0</v>
      </c>
      <c r="CA19" s="835">
        <f>'Development Budget'!CA19</f>
        <v>0</v>
      </c>
      <c r="CB19" s="835">
        <f>'Development Budget'!CB19</f>
        <v>0</v>
      </c>
      <c r="CC19" s="605">
        <f t="shared" si="39"/>
        <v>0</v>
      </c>
      <c r="CD19" s="835">
        <f>'Development Budget'!CD19</f>
        <v>0</v>
      </c>
      <c r="CE19" s="835">
        <f>'Development Budget'!CE19</f>
        <v>0</v>
      </c>
      <c r="CF19" s="835">
        <f>'Development Budget'!CF19</f>
        <v>0</v>
      </c>
      <c r="CG19" s="605">
        <f t="shared" si="40"/>
        <v>0</v>
      </c>
      <c r="CH19" s="835">
        <f>'Development Budget'!CH19</f>
        <v>0</v>
      </c>
      <c r="CI19" s="835">
        <f>'Development Budget'!CI19</f>
        <v>0</v>
      </c>
      <c r="CJ19" s="835">
        <f>'Development Budget'!CJ19</f>
        <v>0</v>
      </c>
      <c r="CK19" s="605">
        <f t="shared" si="41"/>
        <v>0</v>
      </c>
      <c r="CN19" s="144"/>
      <c r="CO19" s="550"/>
      <c r="CP19" s="550"/>
      <c r="CQ19" s="550"/>
      <c r="CR19" s="550"/>
      <c r="CS19" s="550"/>
      <c r="CT19" s="550"/>
      <c r="CU19" s="550"/>
      <c r="CV19" s="550"/>
      <c r="CW19" s="550"/>
      <c r="CX19" s="550"/>
      <c r="CY19" s="550"/>
    </row>
    <row r="20" spans="1:103">
      <c r="A20" s="593"/>
      <c r="B20" s="551">
        <v>13</v>
      </c>
      <c r="C20" s="593" t="s">
        <v>39</v>
      </c>
      <c r="D20" s="593"/>
      <c r="E20" s="593"/>
      <c r="F20" s="599">
        <f t="shared" si="21"/>
        <v>0</v>
      </c>
      <c r="G20" s="600">
        <f t="shared" si="21"/>
        <v>0</v>
      </c>
      <c r="H20" s="600">
        <f t="shared" si="21"/>
        <v>0</v>
      </c>
      <c r="I20" s="601">
        <f t="shared" si="21"/>
        <v>0</v>
      </c>
      <c r="J20" s="835">
        <f>'Development Budget'!J20</f>
        <v>0</v>
      </c>
      <c r="K20" s="835">
        <f>'Development Budget'!K20</f>
        <v>0</v>
      </c>
      <c r="L20" s="835">
        <f>'Development Budget'!L20</f>
        <v>0</v>
      </c>
      <c r="M20" s="605">
        <f t="shared" si="22"/>
        <v>0</v>
      </c>
      <c r="N20" s="835">
        <f>'Development Budget'!N20</f>
        <v>0</v>
      </c>
      <c r="O20" s="835">
        <f>'Development Budget'!O20</f>
        <v>0</v>
      </c>
      <c r="P20" s="835">
        <f>'Development Budget'!P20</f>
        <v>0</v>
      </c>
      <c r="Q20" s="605">
        <f t="shared" si="23"/>
        <v>0</v>
      </c>
      <c r="R20" s="835">
        <f>'Development Budget'!R20</f>
        <v>0</v>
      </c>
      <c r="S20" s="835">
        <f>'Development Budget'!S20</f>
        <v>0</v>
      </c>
      <c r="T20" s="835">
        <f>'Development Budget'!T20</f>
        <v>0</v>
      </c>
      <c r="U20" s="605">
        <f t="shared" si="24"/>
        <v>0</v>
      </c>
      <c r="V20" s="835">
        <f>'Development Budget'!V20</f>
        <v>0</v>
      </c>
      <c r="W20" s="835">
        <f>'Development Budget'!W20</f>
        <v>0</v>
      </c>
      <c r="X20" s="835">
        <f>'Development Budget'!X20</f>
        <v>0</v>
      </c>
      <c r="Y20" s="605">
        <f t="shared" si="25"/>
        <v>0</v>
      </c>
      <c r="Z20" s="835">
        <f>'Development Budget'!Z20</f>
        <v>0</v>
      </c>
      <c r="AA20" s="835">
        <f>'Development Budget'!AA20</f>
        <v>0</v>
      </c>
      <c r="AB20" s="835">
        <f>'Development Budget'!AB20</f>
        <v>0</v>
      </c>
      <c r="AC20" s="605">
        <f t="shared" si="26"/>
        <v>0</v>
      </c>
      <c r="AD20" s="835">
        <f>'Development Budget'!AD20</f>
        <v>0</v>
      </c>
      <c r="AE20" s="835">
        <f>'Development Budget'!AE20</f>
        <v>0</v>
      </c>
      <c r="AF20" s="835">
        <f>'Development Budget'!AF20</f>
        <v>0</v>
      </c>
      <c r="AG20" s="605">
        <f t="shared" si="27"/>
        <v>0</v>
      </c>
      <c r="AH20" s="835">
        <f>'Development Budget'!AH20</f>
        <v>0</v>
      </c>
      <c r="AI20" s="835">
        <f>'Development Budget'!AI20</f>
        <v>0</v>
      </c>
      <c r="AJ20" s="835">
        <f>'Development Budget'!AJ20</f>
        <v>0</v>
      </c>
      <c r="AK20" s="605">
        <f t="shared" si="28"/>
        <v>0</v>
      </c>
      <c r="AL20" s="835">
        <f>'Development Budget'!AL20</f>
        <v>0</v>
      </c>
      <c r="AM20" s="835">
        <f>'Development Budget'!AM20</f>
        <v>0</v>
      </c>
      <c r="AN20" s="835">
        <f>'Development Budget'!AN20</f>
        <v>0</v>
      </c>
      <c r="AO20" s="605">
        <f t="shared" si="29"/>
        <v>0</v>
      </c>
      <c r="AP20" s="835">
        <f>'Development Budget'!AP20</f>
        <v>0</v>
      </c>
      <c r="AQ20" s="835">
        <f>'Development Budget'!AQ20</f>
        <v>0</v>
      </c>
      <c r="AR20" s="835">
        <f>'Development Budget'!AR20</f>
        <v>0</v>
      </c>
      <c r="AS20" s="605">
        <f t="shared" si="30"/>
        <v>0</v>
      </c>
      <c r="AT20" s="835">
        <f>'Development Budget'!AT20</f>
        <v>0</v>
      </c>
      <c r="AU20" s="835">
        <f>'Development Budget'!AU20</f>
        <v>0</v>
      </c>
      <c r="AV20" s="835">
        <f>'Development Budget'!AV20</f>
        <v>0</v>
      </c>
      <c r="AW20" s="605">
        <f t="shared" si="31"/>
        <v>0</v>
      </c>
      <c r="AX20" s="835">
        <f>'Development Budget'!AX20</f>
        <v>0</v>
      </c>
      <c r="AY20" s="835">
        <f>'Development Budget'!AY20</f>
        <v>0</v>
      </c>
      <c r="AZ20" s="835">
        <f>'Development Budget'!AZ20</f>
        <v>0</v>
      </c>
      <c r="BA20" s="605">
        <f t="shared" si="32"/>
        <v>0</v>
      </c>
      <c r="BB20" s="835">
        <f>'Development Budget'!BB20</f>
        <v>0</v>
      </c>
      <c r="BC20" s="835">
        <f>'Development Budget'!BC20</f>
        <v>0</v>
      </c>
      <c r="BD20" s="835">
        <f>'Development Budget'!BD20</f>
        <v>0</v>
      </c>
      <c r="BE20" s="605">
        <f t="shared" si="33"/>
        <v>0</v>
      </c>
      <c r="BF20" s="835">
        <f>'Development Budget'!BF20</f>
        <v>0</v>
      </c>
      <c r="BG20" s="835">
        <f>'Development Budget'!BG20</f>
        <v>0</v>
      </c>
      <c r="BH20" s="835">
        <f>'Development Budget'!BH20</f>
        <v>0</v>
      </c>
      <c r="BI20" s="605">
        <f t="shared" si="34"/>
        <v>0</v>
      </c>
      <c r="BJ20" s="835">
        <f>'Development Budget'!BJ20</f>
        <v>0</v>
      </c>
      <c r="BK20" s="835">
        <f>'Development Budget'!BK20</f>
        <v>0</v>
      </c>
      <c r="BL20" s="835">
        <f>'Development Budget'!BL20</f>
        <v>0</v>
      </c>
      <c r="BM20" s="605">
        <f t="shared" si="35"/>
        <v>0</v>
      </c>
      <c r="BN20" s="835">
        <f>'Development Budget'!BN20</f>
        <v>0</v>
      </c>
      <c r="BO20" s="835">
        <f>'Development Budget'!BO20</f>
        <v>0</v>
      </c>
      <c r="BP20" s="835">
        <f>'Development Budget'!BP20</f>
        <v>0</v>
      </c>
      <c r="BQ20" s="605">
        <f t="shared" si="36"/>
        <v>0</v>
      </c>
      <c r="BR20" s="835">
        <f>'Development Budget'!BR20</f>
        <v>0</v>
      </c>
      <c r="BS20" s="835">
        <f>'Development Budget'!BS20</f>
        <v>0</v>
      </c>
      <c r="BT20" s="835">
        <f>'Development Budget'!BT20</f>
        <v>0</v>
      </c>
      <c r="BU20" s="605">
        <f t="shared" si="37"/>
        <v>0</v>
      </c>
      <c r="BV20" s="835">
        <f>'Development Budget'!BV20</f>
        <v>0</v>
      </c>
      <c r="BW20" s="835">
        <f>'Development Budget'!BW20</f>
        <v>0</v>
      </c>
      <c r="BX20" s="835">
        <f>'Development Budget'!BX20</f>
        <v>0</v>
      </c>
      <c r="BY20" s="605">
        <f t="shared" si="38"/>
        <v>0</v>
      </c>
      <c r="BZ20" s="835">
        <f>'Development Budget'!BZ20</f>
        <v>0</v>
      </c>
      <c r="CA20" s="835">
        <f>'Development Budget'!CA20</f>
        <v>0</v>
      </c>
      <c r="CB20" s="835">
        <f>'Development Budget'!CB20</f>
        <v>0</v>
      </c>
      <c r="CC20" s="605">
        <f t="shared" si="39"/>
        <v>0</v>
      </c>
      <c r="CD20" s="835">
        <f>'Development Budget'!CD20</f>
        <v>0</v>
      </c>
      <c r="CE20" s="835">
        <f>'Development Budget'!CE20</f>
        <v>0</v>
      </c>
      <c r="CF20" s="835">
        <f>'Development Budget'!CF20</f>
        <v>0</v>
      </c>
      <c r="CG20" s="605">
        <f t="shared" si="40"/>
        <v>0</v>
      </c>
      <c r="CH20" s="835">
        <f>'Development Budget'!CH20</f>
        <v>0</v>
      </c>
      <c r="CI20" s="835">
        <f>'Development Budget'!CI20</f>
        <v>0</v>
      </c>
      <c r="CJ20" s="835">
        <f>'Development Budget'!CJ20</f>
        <v>0</v>
      </c>
      <c r="CK20" s="605">
        <f t="shared" si="41"/>
        <v>0</v>
      </c>
      <c r="CN20" s="144"/>
      <c r="CO20" s="550" t="str">
        <f>Financing!B20</f>
        <v>Lender/ Source</v>
      </c>
      <c r="CP20" s="550"/>
      <c r="CQ20" s="550" t="str">
        <f>Financing!D20</f>
        <v>Amount of Funds</v>
      </c>
      <c r="CR20" s="550"/>
      <c r="CS20" s="550" t="str">
        <f>Financing!F20</f>
        <v>Type</v>
      </c>
      <c r="CT20" s="550"/>
      <c r="CU20" s="550" t="str">
        <f>Financing!H20</f>
        <v>Interest Rate(%)</v>
      </c>
      <c r="CV20" s="550"/>
      <c r="CW20" s="550" t="str">
        <f>Financing!J20</f>
        <v>Term (yrs.)</v>
      </c>
      <c r="CX20" s="550"/>
      <c r="CY20" s="550" t="str">
        <f>Financing!L20</f>
        <v>Annual Debt Service</v>
      </c>
    </row>
    <row r="21" spans="1:103">
      <c r="A21" s="593"/>
      <c r="B21" s="551">
        <v>14</v>
      </c>
      <c r="C21" s="593" t="s">
        <v>40</v>
      </c>
      <c r="D21" s="593"/>
      <c r="E21" s="593"/>
      <c r="F21" s="599">
        <f t="shared" si="21"/>
        <v>0</v>
      </c>
      <c r="G21" s="600">
        <f t="shared" si="21"/>
        <v>0</v>
      </c>
      <c r="H21" s="600">
        <f t="shared" si="21"/>
        <v>0</v>
      </c>
      <c r="I21" s="601">
        <f t="shared" si="21"/>
        <v>0</v>
      </c>
      <c r="J21" s="835">
        <f>'Development Budget'!J21</f>
        <v>0</v>
      </c>
      <c r="K21" s="835">
        <f>'Development Budget'!K21</f>
        <v>0</v>
      </c>
      <c r="L21" s="835">
        <f>'Development Budget'!L21</f>
        <v>0</v>
      </c>
      <c r="M21" s="605">
        <f t="shared" si="22"/>
        <v>0</v>
      </c>
      <c r="N21" s="835">
        <f>'Development Budget'!N21</f>
        <v>0</v>
      </c>
      <c r="O21" s="835">
        <f>'Development Budget'!O21</f>
        <v>0</v>
      </c>
      <c r="P21" s="835">
        <f>'Development Budget'!P21</f>
        <v>0</v>
      </c>
      <c r="Q21" s="605">
        <f t="shared" si="23"/>
        <v>0</v>
      </c>
      <c r="R21" s="835">
        <f>'Development Budget'!R21</f>
        <v>0</v>
      </c>
      <c r="S21" s="835">
        <f>'Development Budget'!S21</f>
        <v>0</v>
      </c>
      <c r="T21" s="835">
        <f>'Development Budget'!T21</f>
        <v>0</v>
      </c>
      <c r="U21" s="605">
        <f t="shared" si="24"/>
        <v>0</v>
      </c>
      <c r="V21" s="835">
        <f>'Development Budget'!V21</f>
        <v>0</v>
      </c>
      <c r="W21" s="835">
        <f>'Development Budget'!W21</f>
        <v>0</v>
      </c>
      <c r="X21" s="835">
        <f>'Development Budget'!X21</f>
        <v>0</v>
      </c>
      <c r="Y21" s="605">
        <f t="shared" si="25"/>
        <v>0</v>
      </c>
      <c r="Z21" s="835">
        <f>'Development Budget'!Z21</f>
        <v>0</v>
      </c>
      <c r="AA21" s="835">
        <f>'Development Budget'!AA21</f>
        <v>0</v>
      </c>
      <c r="AB21" s="835">
        <f>'Development Budget'!AB21</f>
        <v>0</v>
      </c>
      <c r="AC21" s="605">
        <f t="shared" si="26"/>
        <v>0</v>
      </c>
      <c r="AD21" s="835">
        <f>'Development Budget'!AD21</f>
        <v>0</v>
      </c>
      <c r="AE21" s="835">
        <f>'Development Budget'!AE21</f>
        <v>0</v>
      </c>
      <c r="AF21" s="835">
        <f>'Development Budget'!AF21</f>
        <v>0</v>
      </c>
      <c r="AG21" s="605">
        <f t="shared" si="27"/>
        <v>0</v>
      </c>
      <c r="AH21" s="835">
        <f>'Development Budget'!AH21</f>
        <v>0</v>
      </c>
      <c r="AI21" s="835">
        <f>'Development Budget'!AI21</f>
        <v>0</v>
      </c>
      <c r="AJ21" s="835">
        <f>'Development Budget'!AJ21</f>
        <v>0</v>
      </c>
      <c r="AK21" s="605">
        <f t="shared" si="28"/>
        <v>0</v>
      </c>
      <c r="AL21" s="835">
        <f>'Development Budget'!AL21</f>
        <v>0</v>
      </c>
      <c r="AM21" s="835">
        <f>'Development Budget'!AM21</f>
        <v>0</v>
      </c>
      <c r="AN21" s="835">
        <f>'Development Budget'!AN21</f>
        <v>0</v>
      </c>
      <c r="AO21" s="605">
        <f t="shared" si="29"/>
        <v>0</v>
      </c>
      <c r="AP21" s="835">
        <f>'Development Budget'!AP21</f>
        <v>0</v>
      </c>
      <c r="AQ21" s="835">
        <f>'Development Budget'!AQ21</f>
        <v>0</v>
      </c>
      <c r="AR21" s="835">
        <f>'Development Budget'!AR21</f>
        <v>0</v>
      </c>
      <c r="AS21" s="605">
        <f t="shared" si="30"/>
        <v>0</v>
      </c>
      <c r="AT21" s="835">
        <f>'Development Budget'!AT21</f>
        <v>0</v>
      </c>
      <c r="AU21" s="835">
        <f>'Development Budget'!AU21</f>
        <v>0</v>
      </c>
      <c r="AV21" s="835">
        <f>'Development Budget'!AV21</f>
        <v>0</v>
      </c>
      <c r="AW21" s="605">
        <f t="shared" si="31"/>
        <v>0</v>
      </c>
      <c r="AX21" s="835">
        <f>'Development Budget'!AX21</f>
        <v>0</v>
      </c>
      <c r="AY21" s="835">
        <f>'Development Budget'!AY21</f>
        <v>0</v>
      </c>
      <c r="AZ21" s="835">
        <f>'Development Budget'!AZ21</f>
        <v>0</v>
      </c>
      <c r="BA21" s="605">
        <f t="shared" si="32"/>
        <v>0</v>
      </c>
      <c r="BB21" s="835">
        <f>'Development Budget'!BB21</f>
        <v>0</v>
      </c>
      <c r="BC21" s="835">
        <f>'Development Budget'!BC21</f>
        <v>0</v>
      </c>
      <c r="BD21" s="835">
        <f>'Development Budget'!BD21</f>
        <v>0</v>
      </c>
      <c r="BE21" s="605">
        <f t="shared" si="33"/>
        <v>0</v>
      </c>
      <c r="BF21" s="835">
        <f>'Development Budget'!BF21</f>
        <v>0</v>
      </c>
      <c r="BG21" s="835">
        <f>'Development Budget'!BG21</f>
        <v>0</v>
      </c>
      <c r="BH21" s="835">
        <f>'Development Budget'!BH21</f>
        <v>0</v>
      </c>
      <c r="BI21" s="605">
        <f t="shared" si="34"/>
        <v>0</v>
      </c>
      <c r="BJ21" s="835">
        <f>'Development Budget'!BJ21</f>
        <v>0</v>
      </c>
      <c r="BK21" s="835">
        <f>'Development Budget'!BK21</f>
        <v>0</v>
      </c>
      <c r="BL21" s="835">
        <f>'Development Budget'!BL21</f>
        <v>0</v>
      </c>
      <c r="BM21" s="605">
        <f t="shared" si="35"/>
        <v>0</v>
      </c>
      <c r="BN21" s="835">
        <f>'Development Budget'!BN21</f>
        <v>0</v>
      </c>
      <c r="BO21" s="835">
        <f>'Development Budget'!BO21</f>
        <v>0</v>
      </c>
      <c r="BP21" s="835">
        <f>'Development Budget'!BP21</f>
        <v>0</v>
      </c>
      <c r="BQ21" s="605">
        <f t="shared" si="36"/>
        <v>0</v>
      </c>
      <c r="BR21" s="835">
        <f>'Development Budget'!BR21</f>
        <v>0</v>
      </c>
      <c r="BS21" s="835">
        <f>'Development Budget'!BS21</f>
        <v>0</v>
      </c>
      <c r="BT21" s="835">
        <f>'Development Budget'!BT21</f>
        <v>0</v>
      </c>
      <c r="BU21" s="605">
        <f t="shared" si="37"/>
        <v>0</v>
      </c>
      <c r="BV21" s="835">
        <f>'Development Budget'!BV21</f>
        <v>0</v>
      </c>
      <c r="BW21" s="835">
        <f>'Development Budget'!BW21</f>
        <v>0</v>
      </c>
      <c r="BX21" s="835">
        <f>'Development Budget'!BX21</f>
        <v>0</v>
      </c>
      <c r="BY21" s="605">
        <f t="shared" si="38"/>
        <v>0</v>
      </c>
      <c r="BZ21" s="835">
        <f>'Development Budget'!BZ21</f>
        <v>0</v>
      </c>
      <c r="CA21" s="835">
        <f>'Development Budget'!CA21</f>
        <v>0</v>
      </c>
      <c r="CB21" s="835">
        <f>'Development Budget'!CB21</f>
        <v>0</v>
      </c>
      <c r="CC21" s="605">
        <f t="shared" si="39"/>
        <v>0</v>
      </c>
      <c r="CD21" s="835">
        <f>'Development Budget'!CD21</f>
        <v>0</v>
      </c>
      <c r="CE21" s="835">
        <f>'Development Budget'!CE21</f>
        <v>0</v>
      </c>
      <c r="CF21" s="835">
        <f>'Development Budget'!CF21</f>
        <v>0</v>
      </c>
      <c r="CG21" s="605">
        <f t="shared" si="40"/>
        <v>0</v>
      </c>
      <c r="CH21" s="835">
        <f>'Development Budget'!CH21</f>
        <v>0</v>
      </c>
      <c r="CI21" s="835">
        <f>'Development Budget'!CI21</f>
        <v>0</v>
      </c>
      <c r="CJ21" s="835">
        <f>'Development Budget'!CJ21</f>
        <v>0</v>
      </c>
      <c r="CK21" s="605">
        <f t="shared" si="41"/>
        <v>0</v>
      </c>
      <c r="CN21" s="144"/>
      <c r="CO21" s="550" t="str">
        <f>Financing!B21</f>
        <v>HPD Loan</v>
      </c>
      <c r="CP21" s="550"/>
      <c r="CQ21" s="550">
        <f>Financing!D21</f>
        <v>0</v>
      </c>
      <c r="CR21" s="550"/>
      <c r="CS21" s="550">
        <f>Financing!F21</f>
        <v>0</v>
      </c>
      <c r="CT21" s="550"/>
      <c r="CU21" s="550">
        <f>Financing!H21</f>
        <v>0</v>
      </c>
      <c r="CV21" s="550"/>
      <c r="CW21" s="550">
        <f>Financing!J21</f>
        <v>0</v>
      </c>
      <c r="CX21" s="550"/>
      <c r="CY21" s="550">
        <f>Financing!L21</f>
        <v>0</v>
      </c>
    </row>
    <row r="22" spans="1:103">
      <c r="A22" s="593"/>
      <c r="B22" s="551">
        <v>15</v>
      </c>
      <c r="C22" s="593" t="s">
        <v>41</v>
      </c>
      <c r="D22" s="593"/>
      <c r="E22" s="593"/>
      <c r="F22" s="599">
        <f t="shared" si="21"/>
        <v>0</v>
      </c>
      <c r="G22" s="600">
        <f t="shared" si="21"/>
        <v>0</v>
      </c>
      <c r="H22" s="600">
        <f t="shared" si="21"/>
        <v>0</v>
      </c>
      <c r="I22" s="601">
        <f t="shared" si="21"/>
        <v>0</v>
      </c>
      <c r="J22" s="835">
        <f>'Development Budget'!J22</f>
        <v>0</v>
      </c>
      <c r="K22" s="835">
        <f>'Development Budget'!K22</f>
        <v>0</v>
      </c>
      <c r="L22" s="835">
        <f>'Development Budget'!L22</f>
        <v>0</v>
      </c>
      <c r="M22" s="605">
        <f t="shared" si="22"/>
        <v>0</v>
      </c>
      <c r="N22" s="835">
        <f>'Development Budget'!N22</f>
        <v>0</v>
      </c>
      <c r="O22" s="835">
        <f>'Development Budget'!O22</f>
        <v>0</v>
      </c>
      <c r="P22" s="835">
        <f>'Development Budget'!P22</f>
        <v>0</v>
      </c>
      <c r="Q22" s="605">
        <f t="shared" si="23"/>
        <v>0</v>
      </c>
      <c r="R22" s="835">
        <f>'Development Budget'!R22</f>
        <v>0</v>
      </c>
      <c r="S22" s="835">
        <f>'Development Budget'!S22</f>
        <v>0</v>
      </c>
      <c r="T22" s="835">
        <f>'Development Budget'!T22</f>
        <v>0</v>
      </c>
      <c r="U22" s="605">
        <f t="shared" si="24"/>
        <v>0</v>
      </c>
      <c r="V22" s="835">
        <f>'Development Budget'!V22</f>
        <v>0</v>
      </c>
      <c r="W22" s="835">
        <f>'Development Budget'!W22</f>
        <v>0</v>
      </c>
      <c r="X22" s="835">
        <f>'Development Budget'!X22</f>
        <v>0</v>
      </c>
      <c r="Y22" s="605">
        <f t="shared" si="25"/>
        <v>0</v>
      </c>
      <c r="Z22" s="835">
        <f>'Development Budget'!Z22</f>
        <v>0</v>
      </c>
      <c r="AA22" s="835">
        <f>'Development Budget'!AA22</f>
        <v>0</v>
      </c>
      <c r="AB22" s="835">
        <f>'Development Budget'!AB22</f>
        <v>0</v>
      </c>
      <c r="AC22" s="605">
        <f t="shared" si="26"/>
        <v>0</v>
      </c>
      <c r="AD22" s="835">
        <f>'Development Budget'!AD22</f>
        <v>0</v>
      </c>
      <c r="AE22" s="835">
        <f>'Development Budget'!AE22</f>
        <v>0</v>
      </c>
      <c r="AF22" s="835">
        <f>'Development Budget'!AF22</f>
        <v>0</v>
      </c>
      <c r="AG22" s="605">
        <f t="shared" si="27"/>
        <v>0</v>
      </c>
      <c r="AH22" s="835">
        <f>'Development Budget'!AH22</f>
        <v>0</v>
      </c>
      <c r="AI22" s="835">
        <f>'Development Budget'!AI22</f>
        <v>0</v>
      </c>
      <c r="AJ22" s="835">
        <f>'Development Budget'!AJ22</f>
        <v>0</v>
      </c>
      <c r="AK22" s="605">
        <f t="shared" si="28"/>
        <v>0</v>
      </c>
      <c r="AL22" s="835">
        <f>'Development Budget'!AL22</f>
        <v>0</v>
      </c>
      <c r="AM22" s="835">
        <f>'Development Budget'!AM22</f>
        <v>0</v>
      </c>
      <c r="AN22" s="835">
        <f>'Development Budget'!AN22</f>
        <v>0</v>
      </c>
      <c r="AO22" s="605">
        <f t="shared" si="29"/>
        <v>0</v>
      </c>
      <c r="AP22" s="835">
        <f>'Development Budget'!AP22</f>
        <v>0</v>
      </c>
      <c r="AQ22" s="835">
        <f>'Development Budget'!AQ22</f>
        <v>0</v>
      </c>
      <c r="AR22" s="835">
        <f>'Development Budget'!AR22</f>
        <v>0</v>
      </c>
      <c r="AS22" s="605">
        <f t="shared" si="30"/>
        <v>0</v>
      </c>
      <c r="AT22" s="835">
        <f>'Development Budget'!AT22</f>
        <v>0</v>
      </c>
      <c r="AU22" s="835">
        <f>'Development Budget'!AU22</f>
        <v>0</v>
      </c>
      <c r="AV22" s="835">
        <f>'Development Budget'!AV22</f>
        <v>0</v>
      </c>
      <c r="AW22" s="605">
        <f t="shared" si="31"/>
        <v>0</v>
      </c>
      <c r="AX22" s="835">
        <f>'Development Budget'!AX22</f>
        <v>0</v>
      </c>
      <c r="AY22" s="835">
        <f>'Development Budget'!AY22</f>
        <v>0</v>
      </c>
      <c r="AZ22" s="835">
        <f>'Development Budget'!AZ22</f>
        <v>0</v>
      </c>
      <c r="BA22" s="605">
        <f t="shared" si="32"/>
        <v>0</v>
      </c>
      <c r="BB22" s="835">
        <f>'Development Budget'!BB22</f>
        <v>0</v>
      </c>
      <c r="BC22" s="835">
        <f>'Development Budget'!BC22</f>
        <v>0</v>
      </c>
      <c r="BD22" s="835">
        <f>'Development Budget'!BD22</f>
        <v>0</v>
      </c>
      <c r="BE22" s="605">
        <f t="shared" si="33"/>
        <v>0</v>
      </c>
      <c r="BF22" s="835">
        <f>'Development Budget'!BF22</f>
        <v>0</v>
      </c>
      <c r="BG22" s="835">
        <f>'Development Budget'!BG22</f>
        <v>0</v>
      </c>
      <c r="BH22" s="835">
        <f>'Development Budget'!BH22</f>
        <v>0</v>
      </c>
      <c r="BI22" s="605">
        <f t="shared" si="34"/>
        <v>0</v>
      </c>
      <c r="BJ22" s="835">
        <f>'Development Budget'!BJ22</f>
        <v>0</v>
      </c>
      <c r="BK22" s="835">
        <f>'Development Budget'!BK22</f>
        <v>0</v>
      </c>
      <c r="BL22" s="835">
        <f>'Development Budget'!BL22</f>
        <v>0</v>
      </c>
      <c r="BM22" s="605">
        <f t="shared" si="35"/>
        <v>0</v>
      </c>
      <c r="BN22" s="835">
        <f>'Development Budget'!BN22</f>
        <v>0</v>
      </c>
      <c r="BO22" s="835">
        <f>'Development Budget'!BO22</f>
        <v>0</v>
      </c>
      <c r="BP22" s="835">
        <f>'Development Budget'!BP22</f>
        <v>0</v>
      </c>
      <c r="BQ22" s="605">
        <f t="shared" si="36"/>
        <v>0</v>
      </c>
      <c r="BR22" s="835">
        <f>'Development Budget'!BR22</f>
        <v>0</v>
      </c>
      <c r="BS22" s="835">
        <f>'Development Budget'!BS22</f>
        <v>0</v>
      </c>
      <c r="BT22" s="835">
        <f>'Development Budget'!BT22</f>
        <v>0</v>
      </c>
      <c r="BU22" s="605">
        <f t="shared" si="37"/>
        <v>0</v>
      </c>
      <c r="BV22" s="835">
        <f>'Development Budget'!BV22</f>
        <v>0</v>
      </c>
      <c r="BW22" s="835">
        <f>'Development Budget'!BW22</f>
        <v>0</v>
      </c>
      <c r="BX22" s="835">
        <f>'Development Budget'!BX22</f>
        <v>0</v>
      </c>
      <c r="BY22" s="605">
        <f t="shared" si="38"/>
        <v>0</v>
      </c>
      <c r="BZ22" s="835">
        <f>'Development Budget'!BZ22</f>
        <v>0</v>
      </c>
      <c r="CA22" s="835">
        <f>'Development Budget'!CA22</f>
        <v>0</v>
      </c>
      <c r="CB22" s="835">
        <f>'Development Budget'!CB22</f>
        <v>0</v>
      </c>
      <c r="CC22" s="605">
        <f t="shared" si="39"/>
        <v>0</v>
      </c>
      <c r="CD22" s="835">
        <f>'Development Budget'!CD22</f>
        <v>0</v>
      </c>
      <c r="CE22" s="835">
        <f>'Development Budget'!CE22</f>
        <v>0</v>
      </c>
      <c r="CF22" s="835">
        <f>'Development Budget'!CF22</f>
        <v>0</v>
      </c>
      <c r="CG22" s="605">
        <f t="shared" si="40"/>
        <v>0</v>
      </c>
      <c r="CH22" s="835">
        <f>'Development Budget'!CH22</f>
        <v>0</v>
      </c>
      <c r="CI22" s="835">
        <f>'Development Budget'!CI22</f>
        <v>0</v>
      </c>
      <c r="CJ22" s="835">
        <f>'Development Budget'!CJ22</f>
        <v>0</v>
      </c>
      <c r="CK22" s="605">
        <f t="shared" si="41"/>
        <v>0</v>
      </c>
      <c r="CN22" s="144"/>
      <c r="CO22" s="550" t="str">
        <f>Financing!B22</f>
        <v>HDC Tax Exempt Bonds</v>
      </c>
      <c r="CP22" s="550"/>
      <c r="CQ22" s="550">
        <f>Financing!D22</f>
        <v>0</v>
      </c>
      <c r="CR22" s="550"/>
      <c r="CS22" s="550">
        <f>Financing!F22</f>
        <v>0</v>
      </c>
      <c r="CT22" s="550"/>
      <c r="CU22" s="550">
        <f>Financing!H22</f>
        <v>0</v>
      </c>
      <c r="CV22" s="550"/>
      <c r="CW22" s="550">
        <f>Financing!J22</f>
        <v>0</v>
      </c>
      <c r="CX22" s="550"/>
      <c r="CY22" s="550">
        <f>Financing!L22</f>
        <v>0</v>
      </c>
    </row>
    <row r="23" spans="1:103">
      <c r="A23" s="593"/>
      <c r="B23" s="551">
        <v>16</v>
      </c>
      <c r="C23" s="593" t="s">
        <v>42</v>
      </c>
      <c r="D23" s="593"/>
      <c r="E23" s="593"/>
      <c r="F23" s="599">
        <f t="shared" si="21"/>
        <v>0</v>
      </c>
      <c r="G23" s="600">
        <f t="shared" si="21"/>
        <v>0</v>
      </c>
      <c r="H23" s="600">
        <f t="shared" si="21"/>
        <v>0</v>
      </c>
      <c r="I23" s="601">
        <f t="shared" si="21"/>
        <v>0</v>
      </c>
      <c r="J23" s="835">
        <f>'Development Budget'!J23</f>
        <v>0</v>
      </c>
      <c r="K23" s="835">
        <f>'Development Budget'!K23</f>
        <v>0</v>
      </c>
      <c r="L23" s="835">
        <f>'Development Budget'!L23</f>
        <v>0</v>
      </c>
      <c r="M23" s="605">
        <f t="shared" si="22"/>
        <v>0</v>
      </c>
      <c r="N23" s="835">
        <f>'Development Budget'!N23</f>
        <v>0</v>
      </c>
      <c r="O23" s="835">
        <f>'Development Budget'!O23</f>
        <v>0</v>
      </c>
      <c r="P23" s="835">
        <f>'Development Budget'!P23</f>
        <v>0</v>
      </c>
      <c r="Q23" s="605">
        <f t="shared" si="23"/>
        <v>0</v>
      </c>
      <c r="R23" s="835">
        <f>'Development Budget'!R23</f>
        <v>0</v>
      </c>
      <c r="S23" s="835">
        <f>'Development Budget'!S23</f>
        <v>0</v>
      </c>
      <c r="T23" s="835">
        <f>'Development Budget'!T23</f>
        <v>0</v>
      </c>
      <c r="U23" s="605">
        <f t="shared" si="24"/>
        <v>0</v>
      </c>
      <c r="V23" s="835">
        <f>'Development Budget'!V23</f>
        <v>0</v>
      </c>
      <c r="W23" s="835">
        <f>'Development Budget'!W23</f>
        <v>0</v>
      </c>
      <c r="X23" s="835">
        <f>'Development Budget'!X23</f>
        <v>0</v>
      </c>
      <c r="Y23" s="605">
        <f t="shared" si="25"/>
        <v>0</v>
      </c>
      <c r="Z23" s="835">
        <f>'Development Budget'!Z23</f>
        <v>0</v>
      </c>
      <c r="AA23" s="835">
        <f>'Development Budget'!AA23</f>
        <v>0</v>
      </c>
      <c r="AB23" s="835">
        <f>'Development Budget'!AB23</f>
        <v>0</v>
      </c>
      <c r="AC23" s="605">
        <f t="shared" si="26"/>
        <v>0</v>
      </c>
      <c r="AD23" s="835">
        <f>'Development Budget'!AD23</f>
        <v>0</v>
      </c>
      <c r="AE23" s="835">
        <f>'Development Budget'!AE23</f>
        <v>0</v>
      </c>
      <c r="AF23" s="835">
        <f>'Development Budget'!AF23</f>
        <v>0</v>
      </c>
      <c r="AG23" s="605">
        <f t="shared" si="27"/>
        <v>0</v>
      </c>
      <c r="AH23" s="835">
        <f>'Development Budget'!AH23</f>
        <v>0</v>
      </c>
      <c r="AI23" s="835">
        <f>'Development Budget'!AI23</f>
        <v>0</v>
      </c>
      <c r="AJ23" s="835">
        <f>'Development Budget'!AJ23</f>
        <v>0</v>
      </c>
      <c r="AK23" s="605">
        <f t="shared" si="28"/>
        <v>0</v>
      </c>
      <c r="AL23" s="835">
        <f>'Development Budget'!AL23</f>
        <v>0</v>
      </c>
      <c r="AM23" s="835">
        <f>'Development Budget'!AM23</f>
        <v>0</v>
      </c>
      <c r="AN23" s="835">
        <f>'Development Budget'!AN23</f>
        <v>0</v>
      </c>
      <c r="AO23" s="605">
        <f t="shared" si="29"/>
        <v>0</v>
      </c>
      <c r="AP23" s="835">
        <f>'Development Budget'!AP23</f>
        <v>0</v>
      </c>
      <c r="AQ23" s="835">
        <f>'Development Budget'!AQ23</f>
        <v>0</v>
      </c>
      <c r="AR23" s="835">
        <f>'Development Budget'!AR23</f>
        <v>0</v>
      </c>
      <c r="AS23" s="605">
        <f t="shared" si="30"/>
        <v>0</v>
      </c>
      <c r="AT23" s="835">
        <f>'Development Budget'!AT23</f>
        <v>0</v>
      </c>
      <c r="AU23" s="835">
        <f>'Development Budget'!AU23</f>
        <v>0</v>
      </c>
      <c r="AV23" s="835">
        <f>'Development Budget'!AV23</f>
        <v>0</v>
      </c>
      <c r="AW23" s="605">
        <f t="shared" si="31"/>
        <v>0</v>
      </c>
      <c r="AX23" s="835">
        <f>'Development Budget'!AX23</f>
        <v>0</v>
      </c>
      <c r="AY23" s="835">
        <f>'Development Budget'!AY23</f>
        <v>0</v>
      </c>
      <c r="AZ23" s="835">
        <f>'Development Budget'!AZ23</f>
        <v>0</v>
      </c>
      <c r="BA23" s="605">
        <f t="shared" si="32"/>
        <v>0</v>
      </c>
      <c r="BB23" s="835">
        <f>'Development Budget'!BB23</f>
        <v>0</v>
      </c>
      <c r="BC23" s="835">
        <f>'Development Budget'!BC23</f>
        <v>0</v>
      </c>
      <c r="BD23" s="835">
        <f>'Development Budget'!BD23</f>
        <v>0</v>
      </c>
      <c r="BE23" s="605">
        <f t="shared" si="33"/>
        <v>0</v>
      </c>
      <c r="BF23" s="835">
        <f>'Development Budget'!BF23</f>
        <v>0</v>
      </c>
      <c r="BG23" s="835">
        <f>'Development Budget'!BG23</f>
        <v>0</v>
      </c>
      <c r="BH23" s="835">
        <f>'Development Budget'!BH23</f>
        <v>0</v>
      </c>
      <c r="BI23" s="605">
        <f t="shared" si="34"/>
        <v>0</v>
      </c>
      <c r="BJ23" s="835">
        <f>'Development Budget'!BJ23</f>
        <v>0</v>
      </c>
      <c r="BK23" s="835">
        <f>'Development Budget'!BK23</f>
        <v>0</v>
      </c>
      <c r="BL23" s="835">
        <f>'Development Budget'!BL23</f>
        <v>0</v>
      </c>
      <c r="BM23" s="605">
        <f t="shared" si="35"/>
        <v>0</v>
      </c>
      <c r="BN23" s="835">
        <f>'Development Budget'!BN23</f>
        <v>0</v>
      </c>
      <c r="BO23" s="835">
        <f>'Development Budget'!BO23</f>
        <v>0</v>
      </c>
      <c r="BP23" s="835">
        <f>'Development Budget'!BP23</f>
        <v>0</v>
      </c>
      <c r="BQ23" s="605">
        <f t="shared" si="36"/>
        <v>0</v>
      </c>
      <c r="BR23" s="835">
        <f>'Development Budget'!BR23</f>
        <v>0</v>
      </c>
      <c r="BS23" s="835">
        <f>'Development Budget'!BS23</f>
        <v>0</v>
      </c>
      <c r="BT23" s="835">
        <f>'Development Budget'!BT23</f>
        <v>0</v>
      </c>
      <c r="BU23" s="605">
        <f t="shared" si="37"/>
        <v>0</v>
      </c>
      <c r="BV23" s="835">
        <f>'Development Budget'!BV23</f>
        <v>0</v>
      </c>
      <c r="BW23" s="835">
        <f>'Development Budget'!BW23</f>
        <v>0</v>
      </c>
      <c r="BX23" s="835">
        <f>'Development Budget'!BX23</f>
        <v>0</v>
      </c>
      <c r="BY23" s="605">
        <f t="shared" si="38"/>
        <v>0</v>
      </c>
      <c r="BZ23" s="835">
        <f>'Development Budget'!BZ23</f>
        <v>0</v>
      </c>
      <c r="CA23" s="835">
        <f>'Development Budget'!CA23</f>
        <v>0</v>
      </c>
      <c r="CB23" s="835">
        <f>'Development Budget'!CB23</f>
        <v>0</v>
      </c>
      <c r="CC23" s="605">
        <f t="shared" si="39"/>
        <v>0</v>
      </c>
      <c r="CD23" s="835">
        <f>'Development Budget'!CD23</f>
        <v>0</v>
      </c>
      <c r="CE23" s="835">
        <f>'Development Budget'!CE23</f>
        <v>0</v>
      </c>
      <c r="CF23" s="835">
        <f>'Development Budget'!CF23</f>
        <v>0</v>
      </c>
      <c r="CG23" s="605">
        <f t="shared" si="40"/>
        <v>0</v>
      </c>
      <c r="CH23" s="835">
        <f>'Development Budget'!CH23</f>
        <v>0</v>
      </c>
      <c r="CI23" s="835">
        <f>'Development Budget'!CI23</f>
        <v>0</v>
      </c>
      <c r="CJ23" s="835">
        <f>'Development Budget'!CJ23</f>
        <v>0</v>
      </c>
      <c r="CK23" s="605">
        <f t="shared" si="41"/>
        <v>0</v>
      </c>
      <c r="CN23" s="556"/>
      <c r="CO23" s="550" t="str">
        <f>Financing!B23</f>
        <v>HDC Loan</v>
      </c>
      <c r="CP23" s="550"/>
      <c r="CQ23" s="550">
        <f>Financing!D23</f>
        <v>0</v>
      </c>
      <c r="CR23" s="550"/>
      <c r="CS23" s="550">
        <f>Financing!F23</f>
        <v>0</v>
      </c>
      <c r="CT23" s="550"/>
      <c r="CU23" s="550">
        <f>Financing!H23</f>
        <v>0</v>
      </c>
      <c r="CV23" s="550"/>
      <c r="CW23" s="550">
        <f>Financing!J23</f>
        <v>0</v>
      </c>
      <c r="CX23" s="550"/>
      <c r="CY23" s="550">
        <f>Financing!L23</f>
        <v>0</v>
      </c>
    </row>
    <row r="24" spans="1:103">
      <c r="A24" s="593"/>
      <c r="B24" s="551">
        <v>17</v>
      </c>
      <c r="C24" s="593" t="s">
        <v>43</v>
      </c>
      <c r="D24" s="593"/>
      <c r="E24" s="593"/>
      <c r="F24" s="599">
        <f t="shared" si="21"/>
        <v>0</v>
      </c>
      <c r="G24" s="600">
        <f t="shared" si="21"/>
        <v>0</v>
      </c>
      <c r="H24" s="600">
        <f t="shared" si="21"/>
        <v>0</v>
      </c>
      <c r="I24" s="601">
        <f t="shared" si="21"/>
        <v>0</v>
      </c>
      <c r="J24" s="835">
        <f>'Development Budget'!J24</f>
        <v>0</v>
      </c>
      <c r="K24" s="835">
        <f>'Development Budget'!K24</f>
        <v>0</v>
      </c>
      <c r="L24" s="835">
        <f>'Development Budget'!L24</f>
        <v>0</v>
      </c>
      <c r="M24" s="605">
        <f t="shared" si="22"/>
        <v>0</v>
      </c>
      <c r="N24" s="835">
        <f>'Development Budget'!N24</f>
        <v>0</v>
      </c>
      <c r="O24" s="835">
        <f>'Development Budget'!O24</f>
        <v>0</v>
      </c>
      <c r="P24" s="835">
        <f>'Development Budget'!P24</f>
        <v>0</v>
      </c>
      <c r="Q24" s="605">
        <f t="shared" si="23"/>
        <v>0</v>
      </c>
      <c r="R24" s="835">
        <f>'Development Budget'!R24</f>
        <v>0</v>
      </c>
      <c r="S24" s="835">
        <f>'Development Budget'!S24</f>
        <v>0</v>
      </c>
      <c r="T24" s="835">
        <f>'Development Budget'!T24</f>
        <v>0</v>
      </c>
      <c r="U24" s="605">
        <f t="shared" si="24"/>
        <v>0</v>
      </c>
      <c r="V24" s="835">
        <f>'Development Budget'!V24</f>
        <v>0</v>
      </c>
      <c r="W24" s="835">
        <f>'Development Budget'!W24</f>
        <v>0</v>
      </c>
      <c r="X24" s="835">
        <f>'Development Budget'!X24</f>
        <v>0</v>
      </c>
      <c r="Y24" s="605">
        <f t="shared" si="25"/>
        <v>0</v>
      </c>
      <c r="Z24" s="835">
        <f>'Development Budget'!Z24</f>
        <v>0</v>
      </c>
      <c r="AA24" s="835">
        <f>'Development Budget'!AA24</f>
        <v>0</v>
      </c>
      <c r="AB24" s="835">
        <f>'Development Budget'!AB24</f>
        <v>0</v>
      </c>
      <c r="AC24" s="605">
        <f t="shared" si="26"/>
        <v>0</v>
      </c>
      <c r="AD24" s="835">
        <f>'Development Budget'!AD24</f>
        <v>0</v>
      </c>
      <c r="AE24" s="835">
        <f>'Development Budget'!AE24</f>
        <v>0</v>
      </c>
      <c r="AF24" s="835">
        <f>'Development Budget'!AF24</f>
        <v>0</v>
      </c>
      <c r="AG24" s="605">
        <f t="shared" si="27"/>
        <v>0</v>
      </c>
      <c r="AH24" s="835">
        <f>'Development Budget'!AH24</f>
        <v>0</v>
      </c>
      <c r="AI24" s="835">
        <f>'Development Budget'!AI24</f>
        <v>0</v>
      </c>
      <c r="AJ24" s="835">
        <f>'Development Budget'!AJ24</f>
        <v>0</v>
      </c>
      <c r="AK24" s="605">
        <f t="shared" si="28"/>
        <v>0</v>
      </c>
      <c r="AL24" s="835">
        <f>'Development Budget'!AL24</f>
        <v>0</v>
      </c>
      <c r="AM24" s="835">
        <f>'Development Budget'!AM24</f>
        <v>0</v>
      </c>
      <c r="AN24" s="835">
        <f>'Development Budget'!AN24</f>
        <v>0</v>
      </c>
      <c r="AO24" s="605">
        <f t="shared" si="29"/>
        <v>0</v>
      </c>
      <c r="AP24" s="835">
        <f>'Development Budget'!AP24</f>
        <v>0</v>
      </c>
      <c r="AQ24" s="835">
        <f>'Development Budget'!AQ24</f>
        <v>0</v>
      </c>
      <c r="AR24" s="835">
        <f>'Development Budget'!AR24</f>
        <v>0</v>
      </c>
      <c r="AS24" s="605">
        <f t="shared" si="30"/>
        <v>0</v>
      </c>
      <c r="AT24" s="835">
        <f>'Development Budget'!AT24</f>
        <v>0</v>
      </c>
      <c r="AU24" s="835">
        <f>'Development Budget'!AU24</f>
        <v>0</v>
      </c>
      <c r="AV24" s="835">
        <f>'Development Budget'!AV24</f>
        <v>0</v>
      </c>
      <c r="AW24" s="605">
        <f t="shared" si="31"/>
        <v>0</v>
      </c>
      <c r="AX24" s="835">
        <f>'Development Budget'!AX24</f>
        <v>0</v>
      </c>
      <c r="AY24" s="835">
        <f>'Development Budget'!AY24</f>
        <v>0</v>
      </c>
      <c r="AZ24" s="835">
        <f>'Development Budget'!AZ24</f>
        <v>0</v>
      </c>
      <c r="BA24" s="605">
        <f t="shared" si="32"/>
        <v>0</v>
      </c>
      <c r="BB24" s="835">
        <f>'Development Budget'!BB24</f>
        <v>0</v>
      </c>
      <c r="BC24" s="835">
        <f>'Development Budget'!BC24</f>
        <v>0</v>
      </c>
      <c r="BD24" s="835">
        <f>'Development Budget'!BD24</f>
        <v>0</v>
      </c>
      <c r="BE24" s="605">
        <f t="shared" si="33"/>
        <v>0</v>
      </c>
      <c r="BF24" s="835">
        <f>'Development Budget'!BF24</f>
        <v>0</v>
      </c>
      <c r="BG24" s="835">
        <f>'Development Budget'!BG24</f>
        <v>0</v>
      </c>
      <c r="BH24" s="835">
        <f>'Development Budget'!BH24</f>
        <v>0</v>
      </c>
      <c r="BI24" s="605">
        <f t="shared" si="34"/>
        <v>0</v>
      </c>
      <c r="BJ24" s="835">
        <f>'Development Budget'!BJ24</f>
        <v>0</v>
      </c>
      <c r="BK24" s="835">
        <f>'Development Budget'!BK24</f>
        <v>0</v>
      </c>
      <c r="BL24" s="835">
        <f>'Development Budget'!BL24</f>
        <v>0</v>
      </c>
      <c r="BM24" s="605">
        <f t="shared" si="35"/>
        <v>0</v>
      </c>
      <c r="BN24" s="835">
        <f>'Development Budget'!BN24</f>
        <v>0</v>
      </c>
      <c r="BO24" s="835">
        <f>'Development Budget'!BO24</f>
        <v>0</v>
      </c>
      <c r="BP24" s="835">
        <f>'Development Budget'!BP24</f>
        <v>0</v>
      </c>
      <c r="BQ24" s="605">
        <f t="shared" si="36"/>
        <v>0</v>
      </c>
      <c r="BR24" s="835">
        <f>'Development Budget'!BR24</f>
        <v>0</v>
      </c>
      <c r="BS24" s="835">
        <f>'Development Budget'!BS24</f>
        <v>0</v>
      </c>
      <c r="BT24" s="835">
        <f>'Development Budget'!BT24</f>
        <v>0</v>
      </c>
      <c r="BU24" s="605">
        <f t="shared" si="37"/>
        <v>0</v>
      </c>
      <c r="BV24" s="835">
        <f>'Development Budget'!BV24</f>
        <v>0</v>
      </c>
      <c r="BW24" s="835">
        <f>'Development Budget'!BW24</f>
        <v>0</v>
      </c>
      <c r="BX24" s="835">
        <f>'Development Budget'!BX24</f>
        <v>0</v>
      </c>
      <c r="BY24" s="605">
        <f t="shared" si="38"/>
        <v>0</v>
      </c>
      <c r="BZ24" s="835">
        <f>'Development Budget'!BZ24</f>
        <v>0</v>
      </c>
      <c r="CA24" s="835">
        <f>'Development Budget'!CA24</f>
        <v>0</v>
      </c>
      <c r="CB24" s="835">
        <f>'Development Budget'!CB24</f>
        <v>0</v>
      </c>
      <c r="CC24" s="605">
        <f t="shared" si="39"/>
        <v>0</v>
      </c>
      <c r="CD24" s="835">
        <f>'Development Budget'!CD24</f>
        <v>0</v>
      </c>
      <c r="CE24" s="835">
        <f>'Development Budget'!CE24</f>
        <v>0</v>
      </c>
      <c r="CF24" s="835">
        <f>'Development Budget'!CF24</f>
        <v>0</v>
      </c>
      <c r="CG24" s="605">
        <f t="shared" si="40"/>
        <v>0</v>
      </c>
      <c r="CH24" s="835">
        <f>'Development Budget'!CH24</f>
        <v>0</v>
      </c>
      <c r="CI24" s="835">
        <f>'Development Budget'!CI24</f>
        <v>0</v>
      </c>
      <c r="CJ24" s="835">
        <f>'Development Budget'!CJ24</f>
        <v>0</v>
      </c>
      <c r="CK24" s="605">
        <f t="shared" si="41"/>
        <v>0</v>
      </c>
      <c r="CN24" s="144"/>
      <c r="CO24" s="550" t="str">
        <f>Financing!B24</f>
        <v>Deferred Developer Fee</v>
      </c>
      <c r="CP24" s="550"/>
      <c r="CQ24" s="550">
        <f>Financing!D24</f>
        <v>0</v>
      </c>
      <c r="CR24" s="550"/>
      <c r="CS24" s="550">
        <f>Financing!F24</f>
        <v>0</v>
      </c>
      <c r="CT24" s="550"/>
      <c r="CU24" s="550">
        <f>Financing!H24</f>
        <v>0</v>
      </c>
      <c r="CV24" s="550"/>
      <c r="CW24" s="550">
        <f>Financing!J24</f>
        <v>0</v>
      </c>
      <c r="CX24" s="550"/>
      <c r="CY24" s="550">
        <f>Financing!L24</f>
        <v>0</v>
      </c>
    </row>
    <row r="25" spans="1:103">
      <c r="A25" s="593"/>
      <c r="B25" s="551">
        <v>18</v>
      </c>
      <c r="C25" s="593" t="s">
        <v>44</v>
      </c>
      <c r="D25" s="593"/>
      <c r="E25" s="593"/>
      <c r="F25" s="599">
        <f t="shared" si="21"/>
        <v>0</v>
      </c>
      <c r="G25" s="600">
        <f t="shared" si="21"/>
        <v>0</v>
      </c>
      <c r="H25" s="600">
        <f t="shared" si="21"/>
        <v>0</v>
      </c>
      <c r="I25" s="601">
        <f t="shared" si="21"/>
        <v>0</v>
      </c>
      <c r="J25" s="835">
        <f>'Development Budget'!J25</f>
        <v>0</v>
      </c>
      <c r="K25" s="835">
        <f>'Development Budget'!K25</f>
        <v>0</v>
      </c>
      <c r="L25" s="835">
        <f>'Development Budget'!L25</f>
        <v>0</v>
      </c>
      <c r="M25" s="605">
        <f t="shared" si="22"/>
        <v>0</v>
      </c>
      <c r="N25" s="835">
        <f>'Development Budget'!N25</f>
        <v>0</v>
      </c>
      <c r="O25" s="835">
        <f>'Development Budget'!O25</f>
        <v>0</v>
      </c>
      <c r="P25" s="835">
        <f>'Development Budget'!P25</f>
        <v>0</v>
      </c>
      <c r="Q25" s="605">
        <f t="shared" si="23"/>
        <v>0</v>
      </c>
      <c r="R25" s="835">
        <f>'Development Budget'!R25</f>
        <v>0</v>
      </c>
      <c r="S25" s="835">
        <f>'Development Budget'!S25</f>
        <v>0</v>
      </c>
      <c r="T25" s="835">
        <f>'Development Budget'!T25</f>
        <v>0</v>
      </c>
      <c r="U25" s="605">
        <f t="shared" si="24"/>
        <v>0</v>
      </c>
      <c r="V25" s="835">
        <f>'Development Budget'!V25</f>
        <v>0</v>
      </c>
      <c r="W25" s="835">
        <f>'Development Budget'!W25</f>
        <v>0</v>
      </c>
      <c r="X25" s="835">
        <f>'Development Budget'!X25</f>
        <v>0</v>
      </c>
      <c r="Y25" s="605">
        <f t="shared" si="25"/>
        <v>0</v>
      </c>
      <c r="Z25" s="835">
        <f>'Development Budget'!Z25</f>
        <v>0</v>
      </c>
      <c r="AA25" s="835">
        <f>'Development Budget'!AA25</f>
        <v>0</v>
      </c>
      <c r="AB25" s="835">
        <f>'Development Budget'!AB25</f>
        <v>0</v>
      </c>
      <c r="AC25" s="605">
        <f t="shared" si="26"/>
        <v>0</v>
      </c>
      <c r="AD25" s="835">
        <f>'Development Budget'!AD25</f>
        <v>0</v>
      </c>
      <c r="AE25" s="835">
        <f>'Development Budget'!AE25</f>
        <v>0</v>
      </c>
      <c r="AF25" s="835">
        <f>'Development Budget'!AF25</f>
        <v>0</v>
      </c>
      <c r="AG25" s="605">
        <f t="shared" si="27"/>
        <v>0</v>
      </c>
      <c r="AH25" s="835">
        <f>'Development Budget'!AH25</f>
        <v>0</v>
      </c>
      <c r="AI25" s="835">
        <f>'Development Budget'!AI25</f>
        <v>0</v>
      </c>
      <c r="AJ25" s="835">
        <f>'Development Budget'!AJ25</f>
        <v>0</v>
      </c>
      <c r="AK25" s="605">
        <f t="shared" si="28"/>
        <v>0</v>
      </c>
      <c r="AL25" s="835">
        <f>'Development Budget'!AL25</f>
        <v>0</v>
      </c>
      <c r="AM25" s="835">
        <f>'Development Budget'!AM25</f>
        <v>0</v>
      </c>
      <c r="AN25" s="835">
        <f>'Development Budget'!AN25</f>
        <v>0</v>
      </c>
      <c r="AO25" s="605">
        <f t="shared" si="29"/>
        <v>0</v>
      </c>
      <c r="AP25" s="835">
        <f>'Development Budget'!AP25</f>
        <v>0</v>
      </c>
      <c r="AQ25" s="835">
        <f>'Development Budget'!AQ25</f>
        <v>0</v>
      </c>
      <c r="AR25" s="835">
        <f>'Development Budget'!AR25</f>
        <v>0</v>
      </c>
      <c r="AS25" s="605">
        <f t="shared" si="30"/>
        <v>0</v>
      </c>
      <c r="AT25" s="835">
        <f>'Development Budget'!AT25</f>
        <v>0</v>
      </c>
      <c r="AU25" s="835">
        <f>'Development Budget'!AU25</f>
        <v>0</v>
      </c>
      <c r="AV25" s="835">
        <f>'Development Budget'!AV25</f>
        <v>0</v>
      </c>
      <c r="AW25" s="605">
        <f t="shared" si="31"/>
        <v>0</v>
      </c>
      <c r="AX25" s="835">
        <f>'Development Budget'!AX25</f>
        <v>0</v>
      </c>
      <c r="AY25" s="835">
        <f>'Development Budget'!AY25</f>
        <v>0</v>
      </c>
      <c r="AZ25" s="835">
        <f>'Development Budget'!AZ25</f>
        <v>0</v>
      </c>
      <c r="BA25" s="605">
        <f t="shared" si="32"/>
        <v>0</v>
      </c>
      <c r="BB25" s="835">
        <f>'Development Budget'!BB25</f>
        <v>0</v>
      </c>
      <c r="BC25" s="835">
        <f>'Development Budget'!BC25</f>
        <v>0</v>
      </c>
      <c r="BD25" s="835">
        <f>'Development Budget'!BD25</f>
        <v>0</v>
      </c>
      <c r="BE25" s="605">
        <f t="shared" si="33"/>
        <v>0</v>
      </c>
      <c r="BF25" s="835">
        <f>'Development Budget'!BF25</f>
        <v>0</v>
      </c>
      <c r="BG25" s="835">
        <f>'Development Budget'!BG25</f>
        <v>0</v>
      </c>
      <c r="BH25" s="835">
        <f>'Development Budget'!BH25</f>
        <v>0</v>
      </c>
      <c r="BI25" s="605">
        <f t="shared" si="34"/>
        <v>0</v>
      </c>
      <c r="BJ25" s="835">
        <f>'Development Budget'!BJ25</f>
        <v>0</v>
      </c>
      <c r="BK25" s="835">
        <f>'Development Budget'!BK25</f>
        <v>0</v>
      </c>
      <c r="BL25" s="835">
        <f>'Development Budget'!BL25</f>
        <v>0</v>
      </c>
      <c r="BM25" s="605">
        <f t="shared" si="35"/>
        <v>0</v>
      </c>
      <c r="BN25" s="835">
        <f>'Development Budget'!BN25</f>
        <v>0</v>
      </c>
      <c r="BO25" s="835">
        <f>'Development Budget'!BO25</f>
        <v>0</v>
      </c>
      <c r="BP25" s="835">
        <f>'Development Budget'!BP25</f>
        <v>0</v>
      </c>
      <c r="BQ25" s="605">
        <f t="shared" si="36"/>
        <v>0</v>
      </c>
      <c r="BR25" s="835">
        <f>'Development Budget'!BR25</f>
        <v>0</v>
      </c>
      <c r="BS25" s="835">
        <f>'Development Budget'!BS25</f>
        <v>0</v>
      </c>
      <c r="BT25" s="835">
        <f>'Development Budget'!BT25</f>
        <v>0</v>
      </c>
      <c r="BU25" s="605">
        <f t="shared" si="37"/>
        <v>0</v>
      </c>
      <c r="BV25" s="835">
        <f>'Development Budget'!BV25</f>
        <v>0</v>
      </c>
      <c r="BW25" s="835">
        <f>'Development Budget'!BW25</f>
        <v>0</v>
      </c>
      <c r="BX25" s="835">
        <f>'Development Budget'!BX25</f>
        <v>0</v>
      </c>
      <c r="BY25" s="605">
        <f t="shared" si="38"/>
        <v>0</v>
      </c>
      <c r="BZ25" s="835">
        <f>'Development Budget'!BZ25</f>
        <v>0</v>
      </c>
      <c r="CA25" s="835">
        <f>'Development Budget'!CA25</f>
        <v>0</v>
      </c>
      <c r="CB25" s="835">
        <f>'Development Budget'!CB25</f>
        <v>0</v>
      </c>
      <c r="CC25" s="605">
        <f t="shared" si="39"/>
        <v>0</v>
      </c>
      <c r="CD25" s="835">
        <f>'Development Budget'!CD25</f>
        <v>0</v>
      </c>
      <c r="CE25" s="835">
        <f>'Development Budget'!CE25</f>
        <v>0</v>
      </c>
      <c r="CF25" s="835">
        <f>'Development Budget'!CF25</f>
        <v>0</v>
      </c>
      <c r="CG25" s="605">
        <f t="shared" si="40"/>
        <v>0</v>
      </c>
      <c r="CH25" s="835">
        <f>'Development Budget'!CH25</f>
        <v>0</v>
      </c>
      <c r="CI25" s="835">
        <f>'Development Budget'!CI25</f>
        <v>0</v>
      </c>
      <c r="CJ25" s="835">
        <f>'Development Budget'!CJ25</f>
        <v>0</v>
      </c>
      <c r="CK25" s="605">
        <f t="shared" si="41"/>
        <v>0</v>
      </c>
      <c r="CN25" s="556"/>
      <c r="CO25" s="838" t="str">
        <f>Financing!B25</f>
        <v>Other (Specify)</v>
      </c>
      <c r="CP25" s="550"/>
      <c r="CQ25" s="550">
        <f>Financing!D25</f>
        <v>0</v>
      </c>
      <c r="CR25" s="550"/>
      <c r="CS25" s="550">
        <f>Financing!F25</f>
        <v>0</v>
      </c>
      <c r="CT25" s="550"/>
      <c r="CU25" s="550">
        <f>Financing!H25</f>
        <v>0</v>
      </c>
      <c r="CV25" s="550"/>
      <c r="CW25" s="550">
        <f>Financing!J25</f>
        <v>0</v>
      </c>
      <c r="CX25" s="550"/>
      <c r="CY25" s="550">
        <f>Financing!L25</f>
        <v>0</v>
      </c>
    </row>
    <row r="26" spans="1:103">
      <c r="A26" s="593"/>
      <c r="B26" s="551">
        <v>19</v>
      </c>
      <c r="C26" s="593" t="s">
        <v>45</v>
      </c>
      <c r="D26" s="593"/>
      <c r="E26" s="593"/>
      <c r="F26" s="599">
        <f t="shared" si="21"/>
        <v>0</v>
      </c>
      <c r="G26" s="600">
        <f t="shared" si="21"/>
        <v>0</v>
      </c>
      <c r="H26" s="600">
        <f t="shared" si="21"/>
        <v>0</v>
      </c>
      <c r="I26" s="601">
        <f t="shared" si="21"/>
        <v>0</v>
      </c>
      <c r="J26" s="835">
        <f>'Development Budget'!J26</f>
        <v>0</v>
      </c>
      <c r="K26" s="835">
        <f>'Development Budget'!K26</f>
        <v>0</v>
      </c>
      <c r="L26" s="835">
        <f>'Development Budget'!L26</f>
        <v>0</v>
      </c>
      <c r="M26" s="605">
        <f t="shared" si="22"/>
        <v>0</v>
      </c>
      <c r="N26" s="835">
        <f>'Development Budget'!N26</f>
        <v>0</v>
      </c>
      <c r="O26" s="835">
        <f>'Development Budget'!O26</f>
        <v>0</v>
      </c>
      <c r="P26" s="835">
        <f>'Development Budget'!P26</f>
        <v>0</v>
      </c>
      <c r="Q26" s="605">
        <f t="shared" si="23"/>
        <v>0</v>
      </c>
      <c r="R26" s="835">
        <f>'Development Budget'!R26</f>
        <v>0</v>
      </c>
      <c r="S26" s="835">
        <f>'Development Budget'!S26</f>
        <v>0</v>
      </c>
      <c r="T26" s="835">
        <f>'Development Budget'!T26</f>
        <v>0</v>
      </c>
      <c r="U26" s="605">
        <f t="shared" si="24"/>
        <v>0</v>
      </c>
      <c r="V26" s="835">
        <f>'Development Budget'!V26</f>
        <v>0</v>
      </c>
      <c r="W26" s="835">
        <f>'Development Budget'!W26</f>
        <v>0</v>
      </c>
      <c r="X26" s="835">
        <f>'Development Budget'!X26</f>
        <v>0</v>
      </c>
      <c r="Y26" s="605">
        <f t="shared" si="25"/>
        <v>0</v>
      </c>
      <c r="Z26" s="835">
        <f>'Development Budget'!Z26</f>
        <v>0</v>
      </c>
      <c r="AA26" s="835">
        <f>'Development Budget'!AA26</f>
        <v>0</v>
      </c>
      <c r="AB26" s="835">
        <f>'Development Budget'!AB26</f>
        <v>0</v>
      </c>
      <c r="AC26" s="605">
        <f t="shared" si="26"/>
        <v>0</v>
      </c>
      <c r="AD26" s="835">
        <f>'Development Budget'!AD26</f>
        <v>0</v>
      </c>
      <c r="AE26" s="835">
        <f>'Development Budget'!AE26</f>
        <v>0</v>
      </c>
      <c r="AF26" s="835">
        <f>'Development Budget'!AF26</f>
        <v>0</v>
      </c>
      <c r="AG26" s="605">
        <f t="shared" si="27"/>
        <v>0</v>
      </c>
      <c r="AH26" s="835">
        <f>'Development Budget'!AH26</f>
        <v>0</v>
      </c>
      <c r="AI26" s="835">
        <f>'Development Budget'!AI26</f>
        <v>0</v>
      </c>
      <c r="AJ26" s="835">
        <f>'Development Budget'!AJ26</f>
        <v>0</v>
      </c>
      <c r="AK26" s="605">
        <f t="shared" si="28"/>
        <v>0</v>
      </c>
      <c r="AL26" s="835">
        <f>'Development Budget'!AL26</f>
        <v>0</v>
      </c>
      <c r="AM26" s="835">
        <f>'Development Budget'!AM26</f>
        <v>0</v>
      </c>
      <c r="AN26" s="835">
        <f>'Development Budget'!AN26</f>
        <v>0</v>
      </c>
      <c r="AO26" s="605">
        <f t="shared" si="29"/>
        <v>0</v>
      </c>
      <c r="AP26" s="835">
        <f>'Development Budget'!AP26</f>
        <v>0</v>
      </c>
      <c r="AQ26" s="835">
        <f>'Development Budget'!AQ26</f>
        <v>0</v>
      </c>
      <c r="AR26" s="835">
        <f>'Development Budget'!AR26</f>
        <v>0</v>
      </c>
      <c r="AS26" s="605">
        <f t="shared" si="30"/>
        <v>0</v>
      </c>
      <c r="AT26" s="835">
        <f>'Development Budget'!AT26</f>
        <v>0</v>
      </c>
      <c r="AU26" s="835">
        <f>'Development Budget'!AU26</f>
        <v>0</v>
      </c>
      <c r="AV26" s="835">
        <f>'Development Budget'!AV26</f>
        <v>0</v>
      </c>
      <c r="AW26" s="605">
        <f t="shared" si="31"/>
        <v>0</v>
      </c>
      <c r="AX26" s="835">
        <f>'Development Budget'!AX26</f>
        <v>0</v>
      </c>
      <c r="AY26" s="835">
        <f>'Development Budget'!AY26</f>
        <v>0</v>
      </c>
      <c r="AZ26" s="835">
        <f>'Development Budget'!AZ26</f>
        <v>0</v>
      </c>
      <c r="BA26" s="605">
        <f t="shared" si="32"/>
        <v>0</v>
      </c>
      <c r="BB26" s="835">
        <f>'Development Budget'!BB26</f>
        <v>0</v>
      </c>
      <c r="BC26" s="835">
        <f>'Development Budget'!BC26</f>
        <v>0</v>
      </c>
      <c r="BD26" s="835">
        <f>'Development Budget'!BD26</f>
        <v>0</v>
      </c>
      <c r="BE26" s="605">
        <f t="shared" si="33"/>
        <v>0</v>
      </c>
      <c r="BF26" s="835">
        <f>'Development Budget'!BF26</f>
        <v>0</v>
      </c>
      <c r="BG26" s="835">
        <f>'Development Budget'!BG26</f>
        <v>0</v>
      </c>
      <c r="BH26" s="835">
        <f>'Development Budget'!BH26</f>
        <v>0</v>
      </c>
      <c r="BI26" s="605">
        <f t="shared" si="34"/>
        <v>0</v>
      </c>
      <c r="BJ26" s="835">
        <f>'Development Budget'!BJ26</f>
        <v>0</v>
      </c>
      <c r="BK26" s="835">
        <f>'Development Budget'!BK26</f>
        <v>0</v>
      </c>
      <c r="BL26" s="835">
        <f>'Development Budget'!BL26</f>
        <v>0</v>
      </c>
      <c r="BM26" s="605">
        <f t="shared" si="35"/>
        <v>0</v>
      </c>
      <c r="BN26" s="835">
        <f>'Development Budget'!BN26</f>
        <v>0</v>
      </c>
      <c r="BO26" s="835">
        <f>'Development Budget'!BO26</f>
        <v>0</v>
      </c>
      <c r="BP26" s="835">
        <f>'Development Budget'!BP26</f>
        <v>0</v>
      </c>
      <c r="BQ26" s="605">
        <f t="shared" si="36"/>
        <v>0</v>
      </c>
      <c r="BR26" s="835">
        <f>'Development Budget'!BR26</f>
        <v>0</v>
      </c>
      <c r="BS26" s="835">
        <f>'Development Budget'!BS26</f>
        <v>0</v>
      </c>
      <c r="BT26" s="835">
        <f>'Development Budget'!BT26</f>
        <v>0</v>
      </c>
      <c r="BU26" s="605">
        <f t="shared" si="37"/>
        <v>0</v>
      </c>
      <c r="BV26" s="835">
        <f>'Development Budget'!BV26</f>
        <v>0</v>
      </c>
      <c r="BW26" s="835">
        <f>'Development Budget'!BW26</f>
        <v>0</v>
      </c>
      <c r="BX26" s="835">
        <f>'Development Budget'!BX26</f>
        <v>0</v>
      </c>
      <c r="BY26" s="605">
        <f t="shared" si="38"/>
        <v>0</v>
      </c>
      <c r="BZ26" s="835">
        <f>'Development Budget'!BZ26</f>
        <v>0</v>
      </c>
      <c r="CA26" s="835">
        <f>'Development Budget'!CA26</f>
        <v>0</v>
      </c>
      <c r="CB26" s="835">
        <f>'Development Budget'!CB26</f>
        <v>0</v>
      </c>
      <c r="CC26" s="605">
        <f t="shared" si="39"/>
        <v>0</v>
      </c>
      <c r="CD26" s="835">
        <f>'Development Budget'!CD26</f>
        <v>0</v>
      </c>
      <c r="CE26" s="835">
        <f>'Development Budget'!CE26</f>
        <v>0</v>
      </c>
      <c r="CF26" s="835">
        <f>'Development Budget'!CF26</f>
        <v>0</v>
      </c>
      <c r="CG26" s="605">
        <f t="shared" si="40"/>
        <v>0</v>
      </c>
      <c r="CH26" s="835">
        <f>'Development Budget'!CH26</f>
        <v>0</v>
      </c>
      <c r="CI26" s="835">
        <f>'Development Budget'!CI26</f>
        <v>0</v>
      </c>
      <c r="CJ26" s="835">
        <f>'Development Budget'!CJ26</f>
        <v>0</v>
      </c>
      <c r="CK26" s="605">
        <f t="shared" si="41"/>
        <v>0</v>
      </c>
      <c r="CN26" s="141"/>
      <c r="CO26" s="838" t="str">
        <f>Financing!B26</f>
        <v>Other (Specify)</v>
      </c>
      <c r="CP26" s="550"/>
      <c r="CQ26" s="550">
        <f>Financing!D26</f>
        <v>0</v>
      </c>
      <c r="CR26" s="550"/>
      <c r="CS26" s="550">
        <f>Financing!F26</f>
        <v>0</v>
      </c>
      <c r="CT26" s="550"/>
      <c r="CU26" s="550">
        <f>Financing!H26</f>
        <v>0</v>
      </c>
      <c r="CV26" s="550"/>
      <c r="CW26" s="550">
        <f>Financing!J26</f>
        <v>0</v>
      </c>
      <c r="CX26" s="550"/>
      <c r="CY26" s="550">
        <f>Financing!L26</f>
        <v>0</v>
      </c>
    </row>
    <row r="27" spans="1:103">
      <c r="A27" s="593"/>
      <c r="B27" s="551">
        <v>20</v>
      </c>
      <c r="C27" s="593" t="s">
        <v>116</v>
      </c>
      <c r="D27" s="593"/>
      <c r="E27" s="593"/>
      <c r="F27" s="599">
        <f t="shared" si="21"/>
        <v>0</v>
      </c>
      <c r="G27" s="600">
        <f t="shared" si="21"/>
        <v>0</v>
      </c>
      <c r="H27" s="600">
        <f t="shared" si="21"/>
        <v>0</v>
      </c>
      <c r="I27" s="601">
        <f t="shared" si="21"/>
        <v>0</v>
      </c>
      <c r="J27" s="835">
        <f>'Development Budget'!J27</f>
        <v>0</v>
      </c>
      <c r="K27" s="835">
        <f>'Development Budget'!K27</f>
        <v>0</v>
      </c>
      <c r="L27" s="835">
        <f>'Development Budget'!L27</f>
        <v>0</v>
      </c>
      <c r="M27" s="605">
        <f t="shared" si="22"/>
        <v>0</v>
      </c>
      <c r="N27" s="835">
        <f>'Development Budget'!N27</f>
        <v>0</v>
      </c>
      <c r="O27" s="835">
        <f>'Development Budget'!O27</f>
        <v>0</v>
      </c>
      <c r="P27" s="835">
        <f>'Development Budget'!P27</f>
        <v>0</v>
      </c>
      <c r="Q27" s="605">
        <f t="shared" si="23"/>
        <v>0</v>
      </c>
      <c r="R27" s="835">
        <f>'Development Budget'!R27</f>
        <v>0</v>
      </c>
      <c r="S27" s="835">
        <f>'Development Budget'!S27</f>
        <v>0</v>
      </c>
      <c r="T27" s="835">
        <f>'Development Budget'!T27</f>
        <v>0</v>
      </c>
      <c r="U27" s="605">
        <f t="shared" si="24"/>
        <v>0</v>
      </c>
      <c r="V27" s="835">
        <f>'Development Budget'!V27</f>
        <v>0</v>
      </c>
      <c r="W27" s="835">
        <f>'Development Budget'!W27</f>
        <v>0</v>
      </c>
      <c r="X27" s="835">
        <f>'Development Budget'!X27</f>
        <v>0</v>
      </c>
      <c r="Y27" s="605">
        <f t="shared" si="25"/>
        <v>0</v>
      </c>
      <c r="Z27" s="835">
        <f>'Development Budget'!Z27</f>
        <v>0</v>
      </c>
      <c r="AA27" s="835">
        <f>'Development Budget'!AA27</f>
        <v>0</v>
      </c>
      <c r="AB27" s="835">
        <f>'Development Budget'!AB27</f>
        <v>0</v>
      </c>
      <c r="AC27" s="605">
        <f t="shared" si="26"/>
        <v>0</v>
      </c>
      <c r="AD27" s="835">
        <f>'Development Budget'!AD27</f>
        <v>0</v>
      </c>
      <c r="AE27" s="835">
        <f>'Development Budget'!AE27</f>
        <v>0</v>
      </c>
      <c r="AF27" s="835">
        <f>'Development Budget'!AF27</f>
        <v>0</v>
      </c>
      <c r="AG27" s="605">
        <f t="shared" si="27"/>
        <v>0</v>
      </c>
      <c r="AH27" s="835">
        <f>'Development Budget'!AH27</f>
        <v>0</v>
      </c>
      <c r="AI27" s="835">
        <f>'Development Budget'!AI27</f>
        <v>0</v>
      </c>
      <c r="AJ27" s="835">
        <f>'Development Budget'!AJ27</f>
        <v>0</v>
      </c>
      <c r="AK27" s="605">
        <f t="shared" si="28"/>
        <v>0</v>
      </c>
      <c r="AL27" s="835">
        <f>'Development Budget'!AL27</f>
        <v>0</v>
      </c>
      <c r="AM27" s="835">
        <f>'Development Budget'!AM27</f>
        <v>0</v>
      </c>
      <c r="AN27" s="835">
        <f>'Development Budget'!AN27</f>
        <v>0</v>
      </c>
      <c r="AO27" s="605">
        <f t="shared" si="29"/>
        <v>0</v>
      </c>
      <c r="AP27" s="835">
        <f>'Development Budget'!AP27</f>
        <v>0</v>
      </c>
      <c r="AQ27" s="835">
        <f>'Development Budget'!AQ27</f>
        <v>0</v>
      </c>
      <c r="AR27" s="835">
        <f>'Development Budget'!AR27</f>
        <v>0</v>
      </c>
      <c r="AS27" s="605">
        <f t="shared" si="30"/>
        <v>0</v>
      </c>
      <c r="AT27" s="835">
        <f>'Development Budget'!AT27</f>
        <v>0</v>
      </c>
      <c r="AU27" s="835">
        <f>'Development Budget'!AU27</f>
        <v>0</v>
      </c>
      <c r="AV27" s="835">
        <f>'Development Budget'!AV27</f>
        <v>0</v>
      </c>
      <c r="AW27" s="605">
        <f t="shared" si="31"/>
        <v>0</v>
      </c>
      <c r="AX27" s="835">
        <f>'Development Budget'!AX27</f>
        <v>0</v>
      </c>
      <c r="AY27" s="835">
        <f>'Development Budget'!AY27</f>
        <v>0</v>
      </c>
      <c r="AZ27" s="835">
        <f>'Development Budget'!AZ27</f>
        <v>0</v>
      </c>
      <c r="BA27" s="605">
        <f t="shared" si="32"/>
        <v>0</v>
      </c>
      <c r="BB27" s="835">
        <f>'Development Budget'!BB27</f>
        <v>0</v>
      </c>
      <c r="BC27" s="835">
        <f>'Development Budget'!BC27</f>
        <v>0</v>
      </c>
      <c r="BD27" s="835">
        <f>'Development Budget'!BD27</f>
        <v>0</v>
      </c>
      <c r="BE27" s="605">
        <f t="shared" si="33"/>
        <v>0</v>
      </c>
      <c r="BF27" s="835">
        <f>'Development Budget'!BF27</f>
        <v>0</v>
      </c>
      <c r="BG27" s="835">
        <f>'Development Budget'!BG27</f>
        <v>0</v>
      </c>
      <c r="BH27" s="835">
        <f>'Development Budget'!BH27</f>
        <v>0</v>
      </c>
      <c r="BI27" s="605">
        <f t="shared" si="34"/>
        <v>0</v>
      </c>
      <c r="BJ27" s="835">
        <f>'Development Budget'!BJ27</f>
        <v>0</v>
      </c>
      <c r="BK27" s="835">
        <f>'Development Budget'!BK27</f>
        <v>0</v>
      </c>
      <c r="BL27" s="835">
        <f>'Development Budget'!BL27</f>
        <v>0</v>
      </c>
      <c r="BM27" s="605">
        <f t="shared" si="35"/>
        <v>0</v>
      </c>
      <c r="BN27" s="835">
        <f>'Development Budget'!BN27</f>
        <v>0</v>
      </c>
      <c r="BO27" s="835">
        <f>'Development Budget'!BO27</f>
        <v>0</v>
      </c>
      <c r="BP27" s="835">
        <f>'Development Budget'!BP27</f>
        <v>0</v>
      </c>
      <c r="BQ27" s="605">
        <f t="shared" si="36"/>
        <v>0</v>
      </c>
      <c r="BR27" s="835">
        <f>'Development Budget'!BR27</f>
        <v>0</v>
      </c>
      <c r="BS27" s="835">
        <f>'Development Budget'!BS27</f>
        <v>0</v>
      </c>
      <c r="BT27" s="835">
        <f>'Development Budget'!BT27</f>
        <v>0</v>
      </c>
      <c r="BU27" s="605">
        <f t="shared" si="37"/>
        <v>0</v>
      </c>
      <c r="BV27" s="835">
        <f>'Development Budget'!BV27</f>
        <v>0</v>
      </c>
      <c r="BW27" s="835">
        <f>'Development Budget'!BW27</f>
        <v>0</v>
      </c>
      <c r="BX27" s="835">
        <f>'Development Budget'!BX27</f>
        <v>0</v>
      </c>
      <c r="BY27" s="605">
        <f t="shared" si="38"/>
        <v>0</v>
      </c>
      <c r="BZ27" s="835">
        <f>'Development Budget'!BZ27</f>
        <v>0</v>
      </c>
      <c r="CA27" s="835">
        <f>'Development Budget'!CA27</f>
        <v>0</v>
      </c>
      <c r="CB27" s="835">
        <f>'Development Budget'!CB27</f>
        <v>0</v>
      </c>
      <c r="CC27" s="605">
        <f t="shared" si="39"/>
        <v>0</v>
      </c>
      <c r="CD27" s="835">
        <f>'Development Budget'!CD27</f>
        <v>0</v>
      </c>
      <c r="CE27" s="835">
        <f>'Development Budget'!CE27</f>
        <v>0</v>
      </c>
      <c r="CF27" s="835">
        <f>'Development Budget'!CF27</f>
        <v>0</v>
      </c>
      <c r="CG27" s="605">
        <f t="shared" si="40"/>
        <v>0</v>
      </c>
      <c r="CH27" s="835">
        <f>'Development Budget'!CH27</f>
        <v>0</v>
      </c>
      <c r="CI27" s="835">
        <f>'Development Budget'!CI27</f>
        <v>0</v>
      </c>
      <c r="CJ27" s="835">
        <f>'Development Budget'!CJ27</f>
        <v>0</v>
      </c>
      <c r="CK27" s="605">
        <f t="shared" si="41"/>
        <v>0</v>
      </c>
      <c r="CN27" s="144"/>
      <c r="CO27" s="838" t="str">
        <f>Financing!B27</f>
        <v>Other (Specify)</v>
      </c>
      <c r="CP27" s="550"/>
      <c r="CQ27" s="550">
        <f>Financing!D27</f>
        <v>0</v>
      </c>
      <c r="CR27" s="550"/>
      <c r="CS27" s="550">
        <f>Financing!F27</f>
        <v>0</v>
      </c>
      <c r="CT27" s="550"/>
      <c r="CU27" s="550">
        <f>Financing!H27</f>
        <v>0</v>
      </c>
      <c r="CV27" s="550"/>
      <c r="CW27" s="550">
        <f>Financing!J27</f>
        <v>0</v>
      </c>
      <c r="CX27" s="550"/>
      <c r="CY27" s="550">
        <f>Financing!L27</f>
        <v>0</v>
      </c>
    </row>
    <row r="28" spans="1:103">
      <c r="A28" s="593"/>
      <c r="B28" s="551">
        <v>21</v>
      </c>
      <c r="C28" s="593" t="s">
        <v>46</v>
      </c>
      <c r="D28" s="593"/>
      <c r="E28" s="593"/>
      <c r="F28" s="599">
        <f t="shared" si="21"/>
        <v>0</v>
      </c>
      <c r="G28" s="600">
        <f t="shared" si="21"/>
        <v>0</v>
      </c>
      <c r="H28" s="600">
        <f t="shared" si="21"/>
        <v>0</v>
      </c>
      <c r="I28" s="601">
        <f t="shared" si="21"/>
        <v>0</v>
      </c>
      <c r="J28" s="835">
        <f>'Development Budget'!J28</f>
        <v>0</v>
      </c>
      <c r="K28" s="835">
        <f>'Development Budget'!K28</f>
        <v>0</v>
      </c>
      <c r="L28" s="835">
        <f>'Development Budget'!L28</f>
        <v>0</v>
      </c>
      <c r="M28" s="605">
        <f t="shared" si="22"/>
        <v>0</v>
      </c>
      <c r="N28" s="835">
        <f>'Development Budget'!N28</f>
        <v>0</v>
      </c>
      <c r="O28" s="835">
        <f>'Development Budget'!O28</f>
        <v>0</v>
      </c>
      <c r="P28" s="835">
        <f>'Development Budget'!P28</f>
        <v>0</v>
      </c>
      <c r="Q28" s="605">
        <f t="shared" si="23"/>
        <v>0</v>
      </c>
      <c r="R28" s="835">
        <f>'Development Budget'!R28</f>
        <v>0</v>
      </c>
      <c r="S28" s="835">
        <f>'Development Budget'!S28</f>
        <v>0</v>
      </c>
      <c r="T28" s="835">
        <f>'Development Budget'!T28</f>
        <v>0</v>
      </c>
      <c r="U28" s="605">
        <f t="shared" si="24"/>
        <v>0</v>
      </c>
      <c r="V28" s="835">
        <f>'Development Budget'!V28</f>
        <v>0</v>
      </c>
      <c r="W28" s="835">
        <f>'Development Budget'!W28</f>
        <v>0</v>
      </c>
      <c r="X28" s="835">
        <f>'Development Budget'!X28</f>
        <v>0</v>
      </c>
      <c r="Y28" s="605">
        <f t="shared" si="25"/>
        <v>0</v>
      </c>
      <c r="Z28" s="835">
        <f>'Development Budget'!Z28</f>
        <v>0</v>
      </c>
      <c r="AA28" s="835">
        <f>'Development Budget'!AA28</f>
        <v>0</v>
      </c>
      <c r="AB28" s="835">
        <f>'Development Budget'!AB28</f>
        <v>0</v>
      </c>
      <c r="AC28" s="605">
        <f t="shared" si="26"/>
        <v>0</v>
      </c>
      <c r="AD28" s="835">
        <f>'Development Budget'!AD28</f>
        <v>0</v>
      </c>
      <c r="AE28" s="835">
        <f>'Development Budget'!AE28</f>
        <v>0</v>
      </c>
      <c r="AF28" s="835">
        <f>'Development Budget'!AF28</f>
        <v>0</v>
      </c>
      <c r="AG28" s="605">
        <f t="shared" si="27"/>
        <v>0</v>
      </c>
      <c r="AH28" s="835">
        <f>'Development Budget'!AH28</f>
        <v>0</v>
      </c>
      <c r="AI28" s="835">
        <f>'Development Budget'!AI28</f>
        <v>0</v>
      </c>
      <c r="AJ28" s="835">
        <f>'Development Budget'!AJ28</f>
        <v>0</v>
      </c>
      <c r="AK28" s="605">
        <f t="shared" si="28"/>
        <v>0</v>
      </c>
      <c r="AL28" s="835">
        <f>'Development Budget'!AL28</f>
        <v>0</v>
      </c>
      <c r="AM28" s="835">
        <f>'Development Budget'!AM28</f>
        <v>0</v>
      </c>
      <c r="AN28" s="835">
        <f>'Development Budget'!AN28</f>
        <v>0</v>
      </c>
      <c r="AO28" s="605">
        <f t="shared" si="29"/>
        <v>0</v>
      </c>
      <c r="AP28" s="835">
        <f>'Development Budget'!AP28</f>
        <v>0</v>
      </c>
      <c r="AQ28" s="835">
        <f>'Development Budget'!AQ28</f>
        <v>0</v>
      </c>
      <c r="AR28" s="835">
        <f>'Development Budget'!AR28</f>
        <v>0</v>
      </c>
      <c r="AS28" s="605">
        <f t="shared" si="30"/>
        <v>0</v>
      </c>
      <c r="AT28" s="835">
        <f>'Development Budget'!AT28</f>
        <v>0</v>
      </c>
      <c r="AU28" s="835">
        <f>'Development Budget'!AU28</f>
        <v>0</v>
      </c>
      <c r="AV28" s="835">
        <f>'Development Budget'!AV28</f>
        <v>0</v>
      </c>
      <c r="AW28" s="605">
        <f t="shared" si="31"/>
        <v>0</v>
      </c>
      <c r="AX28" s="835">
        <f>'Development Budget'!AX28</f>
        <v>0</v>
      </c>
      <c r="AY28" s="835">
        <f>'Development Budget'!AY28</f>
        <v>0</v>
      </c>
      <c r="AZ28" s="835">
        <f>'Development Budget'!AZ28</f>
        <v>0</v>
      </c>
      <c r="BA28" s="605">
        <f t="shared" si="32"/>
        <v>0</v>
      </c>
      <c r="BB28" s="835">
        <f>'Development Budget'!BB28</f>
        <v>0</v>
      </c>
      <c r="BC28" s="835">
        <f>'Development Budget'!BC28</f>
        <v>0</v>
      </c>
      <c r="BD28" s="835">
        <f>'Development Budget'!BD28</f>
        <v>0</v>
      </c>
      <c r="BE28" s="605">
        <f t="shared" si="33"/>
        <v>0</v>
      </c>
      <c r="BF28" s="835">
        <f>'Development Budget'!BF28</f>
        <v>0</v>
      </c>
      <c r="BG28" s="835">
        <f>'Development Budget'!BG28</f>
        <v>0</v>
      </c>
      <c r="BH28" s="835">
        <f>'Development Budget'!BH28</f>
        <v>0</v>
      </c>
      <c r="BI28" s="605">
        <f t="shared" si="34"/>
        <v>0</v>
      </c>
      <c r="BJ28" s="835">
        <f>'Development Budget'!BJ28</f>
        <v>0</v>
      </c>
      <c r="BK28" s="835">
        <f>'Development Budget'!BK28</f>
        <v>0</v>
      </c>
      <c r="BL28" s="835">
        <f>'Development Budget'!BL28</f>
        <v>0</v>
      </c>
      <c r="BM28" s="605">
        <f t="shared" si="35"/>
        <v>0</v>
      </c>
      <c r="BN28" s="835">
        <f>'Development Budget'!BN28</f>
        <v>0</v>
      </c>
      <c r="BO28" s="835">
        <f>'Development Budget'!BO28</f>
        <v>0</v>
      </c>
      <c r="BP28" s="835">
        <f>'Development Budget'!BP28</f>
        <v>0</v>
      </c>
      <c r="BQ28" s="605">
        <f t="shared" si="36"/>
        <v>0</v>
      </c>
      <c r="BR28" s="835">
        <f>'Development Budget'!BR28</f>
        <v>0</v>
      </c>
      <c r="BS28" s="835">
        <f>'Development Budget'!BS28</f>
        <v>0</v>
      </c>
      <c r="BT28" s="835">
        <f>'Development Budget'!BT28</f>
        <v>0</v>
      </c>
      <c r="BU28" s="605">
        <f t="shared" si="37"/>
        <v>0</v>
      </c>
      <c r="BV28" s="835">
        <f>'Development Budget'!BV28</f>
        <v>0</v>
      </c>
      <c r="BW28" s="835">
        <f>'Development Budget'!BW28</f>
        <v>0</v>
      </c>
      <c r="BX28" s="835">
        <f>'Development Budget'!BX28</f>
        <v>0</v>
      </c>
      <c r="BY28" s="605">
        <f t="shared" si="38"/>
        <v>0</v>
      </c>
      <c r="BZ28" s="835">
        <f>'Development Budget'!BZ28</f>
        <v>0</v>
      </c>
      <c r="CA28" s="835">
        <f>'Development Budget'!CA28</f>
        <v>0</v>
      </c>
      <c r="CB28" s="835">
        <f>'Development Budget'!CB28</f>
        <v>0</v>
      </c>
      <c r="CC28" s="605">
        <f t="shared" si="39"/>
        <v>0</v>
      </c>
      <c r="CD28" s="835">
        <f>'Development Budget'!CD28</f>
        <v>0</v>
      </c>
      <c r="CE28" s="835">
        <f>'Development Budget'!CE28</f>
        <v>0</v>
      </c>
      <c r="CF28" s="835">
        <f>'Development Budget'!CF28</f>
        <v>0</v>
      </c>
      <c r="CG28" s="605">
        <f t="shared" si="40"/>
        <v>0</v>
      </c>
      <c r="CH28" s="835">
        <f>'Development Budget'!CH28</f>
        <v>0</v>
      </c>
      <c r="CI28" s="835">
        <f>'Development Budget'!CI28</f>
        <v>0</v>
      </c>
      <c r="CJ28" s="835">
        <f>'Development Budget'!CJ28</f>
        <v>0</v>
      </c>
      <c r="CK28" s="605">
        <f t="shared" si="41"/>
        <v>0</v>
      </c>
      <c r="CN28" s="144"/>
      <c r="CO28" s="838" t="str">
        <f>Financing!B28</f>
        <v>Other (Specify)</v>
      </c>
      <c r="CP28" s="550"/>
      <c r="CQ28" s="550">
        <f>Financing!D28</f>
        <v>0</v>
      </c>
      <c r="CR28" s="550"/>
      <c r="CS28" s="550">
        <f>Financing!F28</f>
        <v>0</v>
      </c>
      <c r="CT28" s="550"/>
      <c r="CU28" s="550">
        <f>Financing!H28</f>
        <v>0</v>
      </c>
      <c r="CV28" s="550"/>
      <c r="CW28" s="550">
        <f>Financing!J28</f>
        <v>0</v>
      </c>
      <c r="CX28" s="550"/>
      <c r="CY28" s="550">
        <f>Financing!L28</f>
        <v>0</v>
      </c>
    </row>
    <row r="29" spans="1:103">
      <c r="A29" s="593"/>
      <c r="B29" s="551">
        <v>22</v>
      </c>
      <c r="C29" s="593" t="s">
        <v>117</v>
      </c>
      <c r="D29" s="593"/>
      <c r="E29" s="593"/>
      <c r="F29" s="599">
        <f t="shared" si="21"/>
        <v>0</v>
      </c>
      <c r="G29" s="600">
        <f t="shared" si="21"/>
        <v>0</v>
      </c>
      <c r="H29" s="600">
        <f t="shared" si="21"/>
        <v>0</v>
      </c>
      <c r="I29" s="601">
        <f t="shared" si="21"/>
        <v>0</v>
      </c>
      <c r="J29" s="835">
        <f>'Development Budget'!J29</f>
        <v>0</v>
      </c>
      <c r="K29" s="835">
        <f>'Development Budget'!K29</f>
        <v>0</v>
      </c>
      <c r="L29" s="835">
        <f>'Development Budget'!L29</f>
        <v>0</v>
      </c>
      <c r="M29" s="605">
        <f t="shared" si="22"/>
        <v>0</v>
      </c>
      <c r="N29" s="835">
        <f>'Development Budget'!N29</f>
        <v>0</v>
      </c>
      <c r="O29" s="835">
        <f>'Development Budget'!O29</f>
        <v>0</v>
      </c>
      <c r="P29" s="835">
        <f>'Development Budget'!P29</f>
        <v>0</v>
      </c>
      <c r="Q29" s="605">
        <f t="shared" si="23"/>
        <v>0</v>
      </c>
      <c r="R29" s="835">
        <f>'Development Budget'!R29</f>
        <v>0</v>
      </c>
      <c r="S29" s="835">
        <f>'Development Budget'!S29</f>
        <v>0</v>
      </c>
      <c r="T29" s="835">
        <f>'Development Budget'!T29</f>
        <v>0</v>
      </c>
      <c r="U29" s="605">
        <f t="shared" si="24"/>
        <v>0</v>
      </c>
      <c r="V29" s="835">
        <f>'Development Budget'!V29</f>
        <v>0</v>
      </c>
      <c r="W29" s="835">
        <f>'Development Budget'!W29</f>
        <v>0</v>
      </c>
      <c r="X29" s="835">
        <f>'Development Budget'!X29</f>
        <v>0</v>
      </c>
      <c r="Y29" s="605">
        <f t="shared" si="25"/>
        <v>0</v>
      </c>
      <c r="Z29" s="835">
        <f>'Development Budget'!Z29</f>
        <v>0</v>
      </c>
      <c r="AA29" s="835">
        <f>'Development Budget'!AA29</f>
        <v>0</v>
      </c>
      <c r="AB29" s="835">
        <f>'Development Budget'!AB29</f>
        <v>0</v>
      </c>
      <c r="AC29" s="605">
        <f t="shared" si="26"/>
        <v>0</v>
      </c>
      <c r="AD29" s="835">
        <f>'Development Budget'!AD29</f>
        <v>0</v>
      </c>
      <c r="AE29" s="835">
        <f>'Development Budget'!AE29</f>
        <v>0</v>
      </c>
      <c r="AF29" s="835">
        <f>'Development Budget'!AF29</f>
        <v>0</v>
      </c>
      <c r="AG29" s="605">
        <f t="shared" si="27"/>
        <v>0</v>
      </c>
      <c r="AH29" s="835">
        <f>'Development Budget'!AH29</f>
        <v>0</v>
      </c>
      <c r="AI29" s="835">
        <f>'Development Budget'!AI29</f>
        <v>0</v>
      </c>
      <c r="AJ29" s="835">
        <f>'Development Budget'!AJ29</f>
        <v>0</v>
      </c>
      <c r="AK29" s="605">
        <f t="shared" si="28"/>
        <v>0</v>
      </c>
      <c r="AL29" s="835">
        <f>'Development Budget'!AL29</f>
        <v>0</v>
      </c>
      <c r="AM29" s="835">
        <f>'Development Budget'!AM29</f>
        <v>0</v>
      </c>
      <c r="AN29" s="835">
        <f>'Development Budget'!AN29</f>
        <v>0</v>
      </c>
      <c r="AO29" s="605">
        <f t="shared" si="29"/>
        <v>0</v>
      </c>
      <c r="AP29" s="835">
        <f>'Development Budget'!AP29</f>
        <v>0</v>
      </c>
      <c r="AQ29" s="835">
        <f>'Development Budget'!AQ29</f>
        <v>0</v>
      </c>
      <c r="AR29" s="835">
        <f>'Development Budget'!AR29</f>
        <v>0</v>
      </c>
      <c r="AS29" s="605">
        <f t="shared" si="30"/>
        <v>0</v>
      </c>
      <c r="AT29" s="835">
        <f>'Development Budget'!AT29</f>
        <v>0</v>
      </c>
      <c r="AU29" s="835">
        <f>'Development Budget'!AU29</f>
        <v>0</v>
      </c>
      <c r="AV29" s="835">
        <f>'Development Budget'!AV29</f>
        <v>0</v>
      </c>
      <c r="AW29" s="605">
        <f t="shared" si="31"/>
        <v>0</v>
      </c>
      <c r="AX29" s="835">
        <f>'Development Budget'!AX29</f>
        <v>0</v>
      </c>
      <c r="AY29" s="835">
        <f>'Development Budget'!AY29</f>
        <v>0</v>
      </c>
      <c r="AZ29" s="835">
        <f>'Development Budget'!AZ29</f>
        <v>0</v>
      </c>
      <c r="BA29" s="605">
        <f t="shared" si="32"/>
        <v>0</v>
      </c>
      <c r="BB29" s="835">
        <f>'Development Budget'!BB29</f>
        <v>0</v>
      </c>
      <c r="BC29" s="835">
        <f>'Development Budget'!BC29</f>
        <v>0</v>
      </c>
      <c r="BD29" s="835">
        <f>'Development Budget'!BD29</f>
        <v>0</v>
      </c>
      <c r="BE29" s="605">
        <f t="shared" si="33"/>
        <v>0</v>
      </c>
      <c r="BF29" s="835">
        <f>'Development Budget'!BF29</f>
        <v>0</v>
      </c>
      <c r="BG29" s="835">
        <f>'Development Budget'!BG29</f>
        <v>0</v>
      </c>
      <c r="BH29" s="835">
        <f>'Development Budget'!BH29</f>
        <v>0</v>
      </c>
      <c r="BI29" s="605">
        <f t="shared" si="34"/>
        <v>0</v>
      </c>
      <c r="BJ29" s="835">
        <f>'Development Budget'!BJ29</f>
        <v>0</v>
      </c>
      <c r="BK29" s="835">
        <f>'Development Budget'!BK29</f>
        <v>0</v>
      </c>
      <c r="BL29" s="835">
        <f>'Development Budget'!BL29</f>
        <v>0</v>
      </c>
      <c r="BM29" s="605">
        <f t="shared" si="35"/>
        <v>0</v>
      </c>
      <c r="BN29" s="835">
        <f>'Development Budget'!BN29</f>
        <v>0</v>
      </c>
      <c r="BO29" s="835">
        <f>'Development Budget'!BO29</f>
        <v>0</v>
      </c>
      <c r="BP29" s="835">
        <f>'Development Budget'!BP29</f>
        <v>0</v>
      </c>
      <c r="BQ29" s="605">
        <f t="shared" si="36"/>
        <v>0</v>
      </c>
      <c r="BR29" s="835">
        <f>'Development Budget'!BR29</f>
        <v>0</v>
      </c>
      <c r="BS29" s="835">
        <f>'Development Budget'!BS29</f>
        <v>0</v>
      </c>
      <c r="BT29" s="835">
        <f>'Development Budget'!BT29</f>
        <v>0</v>
      </c>
      <c r="BU29" s="605">
        <f t="shared" si="37"/>
        <v>0</v>
      </c>
      <c r="BV29" s="835">
        <f>'Development Budget'!BV29</f>
        <v>0</v>
      </c>
      <c r="BW29" s="835">
        <f>'Development Budget'!BW29</f>
        <v>0</v>
      </c>
      <c r="BX29" s="835">
        <f>'Development Budget'!BX29</f>
        <v>0</v>
      </c>
      <c r="BY29" s="605">
        <f t="shared" si="38"/>
        <v>0</v>
      </c>
      <c r="BZ29" s="835">
        <f>'Development Budget'!BZ29</f>
        <v>0</v>
      </c>
      <c r="CA29" s="835">
        <f>'Development Budget'!CA29</f>
        <v>0</v>
      </c>
      <c r="CB29" s="835">
        <f>'Development Budget'!CB29</f>
        <v>0</v>
      </c>
      <c r="CC29" s="605">
        <f t="shared" si="39"/>
        <v>0</v>
      </c>
      <c r="CD29" s="835">
        <f>'Development Budget'!CD29</f>
        <v>0</v>
      </c>
      <c r="CE29" s="835">
        <f>'Development Budget'!CE29</f>
        <v>0</v>
      </c>
      <c r="CF29" s="835">
        <f>'Development Budget'!CF29</f>
        <v>0</v>
      </c>
      <c r="CG29" s="605">
        <f t="shared" si="40"/>
        <v>0</v>
      </c>
      <c r="CH29" s="835">
        <f>'Development Budget'!CH29</f>
        <v>0</v>
      </c>
      <c r="CI29" s="835">
        <f>'Development Budget'!CI29</f>
        <v>0</v>
      </c>
      <c r="CJ29" s="835">
        <f>'Development Budget'!CJ29</f>
        <v>0</v>
      </c>
      <c r="CK29" s="605">
        <f t="shared" si="41"/>
        <v>0</v>
      </c>
      <c r="CN29" s="144"/>
      <c r="CO29" s="838" t="str">
        <f>Financing!B29</f>
        <v>Other (Specify)</v>
      </c>
      <c r="CP29" s="550"/>
      <c r="CQ29" s="550">
        <f>Financing!D29</f>
        <v>0</v>
      </c>
      <c r="CR29" s="550"/>
      <c r="CS29" s="550">
        <f>Financing!F29</f>
        <v>0</v>
      </c>
      <c r="CT29" s="550"/>
      <c r="CU29" s="550">
        <f>Financing!H29</f>
        <v>0</v>
      </c>
      <c r="CV29" s="550"/>
      <c r="CW29" s="550">
        <f>Financing!J29</f>
        <v>0</v>
      </c>
      <c r="CX29" s="550"/>
      <c r="CY29" s="550">
        <f>Financing!L29</f>
        <v>0</v>
      </c>
    </row>
    <row r="30" spans="1:103">
      <c r="A30" s="593"/>
      <c r="B30" s="551">
        <v>23</v>
      </c>
      <c r="C30" s="593" t="s">
        <v>118</v>
      </c>
      <c r="D30" s="593"/>
      <c r="E30" s="593"/>
      <c r="F30" s="599">
        <f t="shared" si="21"/>
        <v>0</v>
      </c>
      <c r="G30" s="600">
        <f t="shared" si="21"/>
        <v>0</v>
      </c>
      <c r="H30" s="600">
        <f t="shared" si="21"/>
        <v>0</v>
      </c>
      <c r="I30" s="601">
        <f t="shared" si="21"/>
        <v>0</v>
      </c>
      <c r="J30" s="835">
        <f>'Development Budget'!J30</f>
        <v>0</v>
      </c>
      <c r="K30" s="835">
        <f>'Development Budget'!K30</f>
        <v>0</v>
      </c>
      <c r="L30" s="835">
        <f>'Development Budget'!L30</f>
        <v>0</v>
      </c>
      <c r="M30" s="605">
        <f t="shared" si="22"/>
        <v>0</v>
      </c>
      <c r="N30" s="835">
        <f>'Development Budget'!N30</f>
        <v>0</v>
      </c>
      <c r="O30" s="835">
        <f>'Development Budget'!O30</f>
        <v>0</v>
      </c>
      <c r="P30" s="835">
        <f>'Development Budget'!P30</f>
        <v>0</v>
      </c>
      <c r="Q30" s="605">
        <f t="shared" si="23"/>
        <v>0</v>
      </c>
      <c r="R30" s="835">
        <f>'Development Budget'!R30</f>
        <v>0</v>
      </c>
      <c r="S30" s="835">
        <f>'Development Budget'!S30</f>
        <v>0</v>
      </c>
      <c r="T30" s="835">
        <f>'Development Budget'!T30</f>
        <v>0</v>
      </c>
      <c r="U30" s="605">
        <f t="shared" si="24"/>
        <v>0</v>
      </c>
      <c r="V30" s="835">
        <f>'Development Budget'!V30</f>
        <v>0</v>
      </c>
      <c r="W30" s="835">
        <f>'Development Budget'!W30</f>
        <v>0</v>
      </c>
      <c r="X30" s="835">
        <f>'Development Budget'!X30</f>
        <v>0</v>
      </c>
      <c r="Y30" s="605">
        <f t="shared" si="25"/>
        <v>0</v>
      </c>
      <c r="Z30" s="835">
        <f>'Development Budget'!Z30</f>
        <v>0</v>
      </c>
      <c r="AA30" s="835">
        <f>'Development Budget'!AA30</f>
        <v>0</v>
      </c>
      <c r="AB30" s="835">
        <f>'Development Budget'!AB30</f>
        <v>0</v>
      </c>
      <c r="AC30" s="605">
        <f t="shared" si="26"/>
        <v>0</v>
      </c>
      <c r="AD30" s="835">
        <f>'Development Budget'!AD30</f>
        <v>0</v>
      </c>
      <c r="AE30" s="835">
        <f>'Development Budget'!AE30</f>
        <v>0</v>
      </c>
      <c r="AF30" s="835">
        <f>'Development Budget'!AF30</f>
        <v>0</v>
      </c>
      <c r="AG30" s="605">
        <f t="shared" si="27"/>
        <v>0</v>
      </c>
      <c r="AH30" s="835">
        <f>'Development Budget'!AH30</f>
        <v>0</v>
      </c>
      <c r="AI30" s="835">
        <f>'Development Budget'!AI30</f>
        <v>0</v>
      </c>
      <c r="AJ30" s="835">
        <f>'Development Budget'!AJ30</f>
        <v>0</v>
      </c>
      <c r="AK30" s="605">
        <f t="shared" si="28"/>
        <v>0</v>
      </c>
      <c r="AL30" s="835">
        <f>'Development Budget'!AL30</f>
        <v>0</v>
      </c>
      <c r="AM30" s="835">
        <f>'Development Budget'!AM30</f>
        <v>0</v>
      </c>
      <c r="AN30" s="835">
        <f>'Development Budget'!AN30</f>
        <v>0</v>
      </c>
      <c r="AO30" s="605">
        <f t="shared" si="29"/>
        <v>0</v>
      </c>
      <c r="AP30" s="835">
        <f>'Development Budget'!AP30</f>
        <v>0</v>
      </c>
      <c r="AQ30" s="835">
        <f>'Development Budget'!AQ30</f>
        <v>0</v>
      </c>
      <c r="AR30" s="835">
        <f>'Development Budget'!AR30</f>
        <v>0</v>
      </c>
      <c r="AS30" s="605">
        <f t="shared" si="30"/>
        <v>0</v>
      </c>
      <c r="AT30" s="835">
        <f>'Development Budget'!AT30</f>
        <v>0</v>
      </c>
      <c r="AU30" s="835">
        <f>'Development Budget'!AU30</f>
        <v>0</v>
      </c>
      <c r="AV30" s="835">
        <f>'Development Budget'!AV30</f>
        <v>0</v>
      </c>
      <c r="AW30" s="605">
        <f t="shared" si="31"/>
        <v>0</v>
      </c>
      <c r="AX30" s="835">
        <f>'Development Budget'!AX30</f>
        <v>0</v>
      </c>
      <c r="AY30" s="835">
        <f>'Development Budget'!AY30</f>
        <v>0</v>
      </c>
      <c r="AZ30" s="835">
        <f>'Development Budget'!AZ30</f>
        <v>0</v>
      </c>
      <c r="BA30" s="605">
        <f t="shared" si="32"/>
        <v>0</v>
      </c>
      <c r="BB30" s="835">
        <f>'Development Budget'!BB30</f>
        <v>0</v>
      </c>
      <c r="BC30" s="835">
        <f>'Development Budget'!BC30</f>
        <v>0</v>
      </c>
      <c r="BD30" s="835">
        <f>'Development Budget'!BD30</f>
        <v>0</v>
      </c>
      <c r="BE30" s="605">
        <f t="shared" si="33"/>
        <v>0</v>
      </c>
      <c r="BF30" s="835">
        <f>'Development Budget'!BF30</f>
        <v>0</v>
      </c>
      <c r="BG30" s="835">
        <f>'Development Budget'!BG30</f>
        <v>0</v>
      </c>
      <c r="BH30" s="835">
        <f>'Development Budget'!BH30</f>
        <v>0</v>
      </c>
      <c r="BI30" s="605">
        <f t="shared" si="34"/>
        <v>0</v>
      </c>
      <c r="BJ30" s="835">
        <f>'Development Budget'!BJ30</f>
        <v>0</v>
      </c>
      <c r="BK30" s="835">
        <f>'Development Budget'!BK30</f>
        <v>0</v>
      </c>
      <c r="BL30" s="835">
        <f>'Development Budget'!BL30</f>
        <v>0</v>
      </c>
      <c r="BM30" s="605">
        <f t="shared" si="35"/>
        <v>0</v>
      </c>
      <c r="BN30" s="835">
        <f>'Development Budget'!BN30</f>
        <v>0</v>
      </c>
      <c r="BO30" s="835">
        <f>'Development Budget'!BO30</f>
        <v>0</v>
      </c>
      <c r="BP30" s="835">
        <f>'Development Budget'!BP30</f>
        <v>0</v>
      </c>
      <c r="BQ30" s="605">
        <f t="shared" si="36"/>
        <v>0</v>
      </c>
      <c r="BR30" s="835">
        <f>'Development Budget'!BR30</f>
        <v>0</v>
      </c>
      <c r="BS30" s="835">
        <f>'Development Budget'!BS30</f>
        <v>0</v>
      </c>
      <c r="BT30" s="835">
        <f>'Development Budget'!BT30</f>
        <v>0</v>
      </c>
      <c r="BU30" s="605">
        <f t="shared" si="37"/>
        <v>0</v>
      </c>
      <c r="BV30" s="835">
        <f>'Development Budget'!BV30</f>
        <v>0</v>
      </c>
      <c r="BW30" s="835">
        <f>'Development Budget'!BW30</f>
        <v>0</v>
      </c>
      <c r="BX30" s="835">
        <f>'Development Budget'!BX30</f>
        <v>0</v>
      </c>
      <c r="BY30" s="605">
        <f t="shared" si="38"/>
        <v>0</v>
      </c>
      <c r="BZ30" s="835">
        <f>'Development Budget'!BZ30</f>
        <v>0</v>
      </c>
      <c r="CA30" s="835">
        <f>'Development Budget'!CA30</f>
        <v>0</v>
      </c>
      <c r="CB30" s="835">
        <f>'Development Budget'!CB30</f>
        <v>0</v>
      </c>
      <c r="CC30" s="605">
        <f t="shared" si="39"/>
        <v>0</v>
      </c>
      <c r="CD30" s="835">
        <f>'Development Budget'!CD30</f>
        <v>0</v>
      </c>
      <c r="CE30" s="835">
        <f>'Development Budget'!CE30</f>
        <v>0</v>
      </c>
      <c r="CF30" s="835">
        <f>'Development Budget'!CF30</f>
        <v>0</v>
      </c>
      <c r="CG30" s="605">
        <f t="shared" si="40"/>
        <v>0</v>
      </c>
      <c r="CH30" s="835">
        <f>'Development Budget'!CH30</f>
        <v>0</v>
      </c>
      <c r="CI30" s="835">
        <f>'Development Budget'!CI30</f>
        <v>0</v>
      </c>
      <c r="CJ30" s="835">
        <f>'Development Budget'!CJ30</f>
        <v>0</v>
      </c>
      <c r="CK30" s="605">
        <f t="shared" si="41"/>
        <v>0</v>
      </c>
      <c r="CN30" s="144"/>
      <c r="CO30" s="550" t="str">
        <f>Financing!B30</f>
        <v>Total Permanent Financing</v>
      </c>
      <c r="CP30" s="550"/>
      <c r="CQ30" s="550">
        <f>Financing!D30</f>
        <v>0</v>
      </c>
      <c r="CR30" s="550"/>
      <c r="CS30" s="550">
        <f>Financing!F30</f>
        <v>0</v>
      </c>
      <c r="CT30" s="550"/>
      <c r="CU30" s="550">
        <f>Financing!H30</f>
        <v>0</v>
      </c>
      <c r="CV30" s="550"/>
      <c r="CW30" s="550">
        <f>Financing!J30</f>
        <v>0</v>
      </c>
      <c r="CX30" s="550"/>
      <c r="CY30" s="550">
        <f>Financing!L30</f>
        <v>0</v>
      </c>
    </row>
    <row r="31" spans="1:103">
      <c r="A31" s="593"/>
      <c r="B31" s="551">
        <v>24</v>
      </c>
      <c r="C31" s="593" t="s">
        <v>119</v>
      </c>
      <c r="D31" s="593"/>
      <c r="E31" s="593"/>
      <c r="F31" s="599">
        <f t="shared" si="21"/>
        <v>0</v>
      </c>
      <c r="G31" s="600">
        <f t="shared" si="21"/>
        <v>0</v>
      </c>
      <c r="H31" s="600">
        <f t="shared" si="21"/>
        <v>0</v>
      </c>
      <c r="I31" s="601">
        <f t="shared" si="21"/>
        <v>0</v>
      </c>
      <c r="J31" s="835">
        <f>'Development Budget'!J31</f>
        <v>0</v>
      </c>
      <c r="K31" s="835">
        <f>'Development Budget'!K31</f>
        <v>0</v>
      </c>
      <c r="L31" s="835">
        <f>'Development Budget'!L31</f>
        <v>0</v>
      </c>
      <c r="M31" s="605">
        <f t="shared" si="22"/>
        <v>0</v>
      </c>
      <c r="N31" s="835">
        <f>'Development Budget'!N31</f>
        <v>0</v>
      </c>
      <c r="O31" s="835">
        <f>'Development Budget'!O31</f>
        <v>0</v>
      </c>
      <c r="P31" s="835">
        <f>'Development Budget'!P31</f>
        <v>0</v>
      </c>
      <c r="Q31" s="605">
        <f t="shared" si="23"/>
        <v>0</v>
      </c>
      <c r="R31" s="835">
        <f>'Development Budget'!R31</f>
        <v>0</v>
      </c>
      <c r="S31" s="835">
        <f>'Development Budget'!S31</f>
        <v>0</v>
      </c>
      <c r="T31" s="835">
        <f>'Development Budget'!T31</f>
        <v>0</v>
      </c>
      <c r="U31" s="605">
        <f t="shared" si="24"/>
        <v>0</v>
      </c>
      <c r="V31" s="835">
        <f>'Development Budget'!V31</f>
        <v>0</v>
      </c>
      <c r="W31" s="835">
        <f>'Development Budget'!W31</f>
        <v>0</v>
      </c>
      <c r="X31" s="835">
        <f>'Development Budget'!X31</f>
        <v>0</v>
      </c>
      <c r="Y31" s="605">
        <f t="shared" si="25"/>
        <v>0</v>
      </c>
      <c r="Z31" s="835">
        <f>'Development Budget'!Z31</f>
        <v>0</v>
      </c>
      <c r="AA31" s="835">
        <f>'Development Budget'!AA31</f>
        <v>0</v>
      </c>
      <c r="AB31" s="835">
        <f>'Development Budget'!AB31</f>
        <v>0</v>
      </c>
      <c r="AC31" s="605">
        <f t="shared" si="26"/>
        <v>0</v>
      </c>
      <c r="AD31" s="835">
        <f>'Development Budget'!AD31</f>
        <v>0</v>
      </c>
      <c r="AE31" s="835">
        <f>'Development Budget'!AE31</f>
        <v>0</v>
      </c>
      <c r="AF31" s="835">
        <f>'Development Budget'!AF31</f>
        <v>0</v>
      </c>
      <c r="AG31" s="605">
        <f t="shared" si="27"/>
        <v>0</v>
      </c>
      <c r="AH31" s="835">
        <f>'Development Budget'!AH31</f>
        <v>0</v>
      </c>
      <c r="AI31" s="835">
        <f>'Development Budget'!AI31</f>
        <v>0</v>
      </c>
      <c r="AJ31" s="835">
        <f>'Development Budget'!AJ31</f>
        <v>0</v>
      </c>
      <c r="AK31" s="605">
        <f t="shared" si="28"/>
        <v>0</v>
      </c>
      <c r="AL31" s="835">
        <f>'Development Budget'!AL31</f>
        <v>0</v>
      </c>
      <c r="AM31" s="835">
        <f>'Development Budget'!AM31</f>
        <v>0</v>
      </c>
      <c r="AN31" s="835">
        <f>'Development Budget'!AN31</f>
        <v>0</v>
      </c>
      <c r="AO31" s="605">
        <f t="shared" si="29"/>
        <v>0</v>
      </c>
      <c r="AP31" s="835">
        <f>'Development Budget'!AP31</f>
        <v>0</v>
      </c>
      <c r="AQ31" s="835">
        <f>'Development Budget'!AQ31</f>
        <v>0</v>
      </c>
      <c r="AR31" s="835">
        <f>'Development Budget'!AR31</f>
        <v>0</v>
      </c>
      <c r="AS31" s="605">
        <f t="shared" si="30"/>
        <v>0</v>
      </c>
      <c r="AT31" s="835">
        <f>'Development Budget'!AT31</f>
        <v>0</v>
      </c>
      <c r="AU31" s="835">
        <f>'Development Budget'!AU31</f>
        <v>0</v>
      </c>
      <c r="AV31" s="835">
        <f>'Development Budget'!AV31</f>
        <v>0</v>
      </c>
      <c r="AW31" s="605">
        <f t="shared" si="31"/>
        <v>0</v>
      </c>
      <c r="AX31" s="835">
        <f>'Development Budget'!AX31</f>
        <v>0</v>
      </c>
      <c r="AY31" s="835">
        <f>'Development Budget'!AY31</f>
        <v>0</v>
      </c>
      <c r="AZ31" s="835">
        <f>'Development Budget'!AZ31</f>
        <v>0</v>
      </c>
      <c r="BA31" s="605">
        <f t="shared" si="32"/>
        <v>0</v>
      </c>
      <c r="BB31" s="835">
        <f>'Development Budget'!BB31</f>
        <v>0</v>
      </c>
      <c r="BC31" s="835">
        <f>'Development Budget'!BC31</f>
        <v>0</v>
      </c>
      <c r="BD31" s="835">
        <f>'Development Budget'!BD31</f>
        <v>0</v>
      </c>
      <c r="BE31" s="605">
        <f t="shared" si="33"/>
        <v>0</v>
      </c>
      <c r="BF31" s="835">
        <f>'Development Budget'!BF31</f>
        <v>0</v>
      </c>
      <c r="BG31" s="835">
        <f>'Development Budget'!BG31</f>
        <v>0</v>
      </c>
      <c r="BH31" s="835">
        <f>'Development Budget'!BH31</f>
        <v>0</v>
      </c>
      <c r="BI31" s="605">
        <f t="shared" si="34"/>
        <v>0</v>
      </c>
      <c r="BJ31" s="835">
        <f>'Development Budget'!BJ31</f>
        <v>0</v>
      </c>
      <c r="BK31" s="835">
        <f>'Development Budget'!BK31</f>
        <v>0</v>
      </c>
      <c r="BL31" s="835">
        <f>'Development Budget'!BL31</f>
        <v>0</v>
      </c>
      <c r="BM31" s="605">
        <f t="shared" si="35"/>
        <v>0</v>
      </c>
      <c r="BN31" s="835">
        <f>'Development Budget'!BN31</f>
        <v>0</v>
      </c>
      <c r="BO31" s="835">
        <f>'Development Budget'!BO31</f>
        <v>0</v>
      </c>
      <c r="BP31" s="835">
        <f>'Development Budget'!BP31</f>
        <v>0</v>
      </c>
      <c r="BQ31" s="605">
        <f t="shared" si="36"/>
        <v>0</v>
      </c>
      <c r="BR31" s="835">
        <f>'Development Budget'!BR31</f>
        <v>0</v>
      </c>
      <c r="BS31" s="835">
        <f>'Development Budget'!BS31</f>
        <v>0</v>
      </c>
      <c r="BT31" s="835">
        <f>'Development Budget'!BT31</f>
        <v>0</v>
      </c>
      <c r="BU31" s="605">
        <f t="shared" si="37"/>
        <v>0</v>
      </c>
      <c r="BV31" s="835">
        <f>'Development Budget'!BV31</f>
        <v>0</v>
      </c>
      <c r="BW31" s="835">
        <f>'Development Budget'!BW31</f>
        <v>0</v>
      </c>
      <c r="BX31" s="835">
        <f>'Development Budget'!BX31</f>
        <v>0</v>
      </c>
      <c r="BY31" s="605">
        <f t="shared" si="38"/>
        <v>0</v>
      </c>
      <c r="BZ31" s="835">
        <f>'Development Budget'!BZ31</f>
        <v>0</v>
      </c>
      <c r="CA31" s="835">
        <f>'Development Budget'!CA31</f>
        <v>0</v>
      </c>
      <c r="CB31" s="835">
        <f>'Development Budget'!CB31</f>
        <v>0</v>
      </c>
      <c r="CC31" s="605">
        <f t="shared" si="39"/>
        <v>0</v>
      </c>
      <c r="CD31" s="835">
        <f>'Development Budget'!CD31</f>
        <v>0</v>
      </c>
      <c r="CE31" s="835">
        <f>'Development Budget'!CE31</f>
        <v>0</v>
      </c>
      <c r="CF31" s="835">
        <f>'Development Budget'!CF31</f>
        <v>0</v>
      </c>
      <c r="CG31" s="605">
        <f t="shared" si="40"/>
        <v>0</v>
      </c>
      <c r="CH31" s="835">
        <f>'Development Budget'!CH31</f>
        <v>0</v>
      </c>
      <c r="CI31" s="835">
        <f>'Development Budget'!CI31</f>
        <v>0</v>
      </c>
      <c r="CJ31" s="835">
        <f>'Development Budget'!CJ31</f>
        <v>0</v>
      </c>
      <c r="CK31" s="605">
        <f t="shared" si="41"/>
        <v>0</v>
      </c>
      <c r="CN31" s="144"/>
      <c r="CO31" s="553"/>
      <c r="CP31" s="141"/>
      <c r="CQ31" s="141"/>
      <c r="CR31" s="141"/>
      <c r="CS31" s="141"/>
      <c r="CT31" s="141"/>
      <c r="CU31" s="141"/>
      <c r="CV31" s="141"/>
      <c r="CW31" s="141"/>
      <c r="CX31" s="141"/>
      <c r="CY31" s="554"/>
    </row>
    <row r="32" spans="1:103">
      <c r="A32" s="593"/>
      <c r="B32" s="551">
        <v>25</v>
      </c>
      <c r="C32" s="593" t="s">
        <v>120</v>
      </c>
      <c r="D32" s="593"/>
      <c r="E32" s="593"/>
      <c r="F32" s="599">
        <f t="shared" si="21"/>
        <v>0</v>
      </c>
      <c r="G32" s="600">
        <f t="shared" si="21"/>
        <v>0</v>
      </c>
      <c r="H32" s="600">
        <f t="shared" si="21"/>
        <v>0</v>
      </c>
      <c r="I32" s="601">
        <f t="shared" si="21"/>
        <v>0</v>
      </c>
      <c r="J32" s="835">
        <f>'Development Budget'!J32</f>
        <v>0</v>
      </c>
      <c r="K32" s="835">
        <f>'Development Budget'!K32</f>
        <v>0</v>
      </c>
      <c r="L32" s="835">
        <f>'Development Budget'!L32</f>
        <v>0</v>
      </c>
      <c r="M32" s="605">
        <f t="shared" si="22"/>
        <v>0</v>
      </c>
      <c r="N32" s="835">
        <f>'Development Budget'!N32</f>
        <v>0</v>
      </c>
      <c r="O32" s="835">
        <f>'Development Budget'!O32</f>
        <v>0</v>
      </c>
      <c r="P32" s="835">
        <f>'Development Budget'!P32</f>
        <v>0</v>
      </c>
      <c r="Q32" s="605">
        <f t="shared" si="23"/>
        <v>0</v>
      </c>
      <c r="R32" s="835">
        <f>'Development Budget'!R32</f>
        <v>0</v>
      </c>
      <c r="S32" s="835">
        <f>'Development Budget'!S32</f>
        <v>0</v>
      </c>
      <c r="T32" s="835">
        <f>'Development Budget'!T32</f>
        <v>0</v>
      </c>
      <c r="U32" s="605">
        <f t="shared" si="24"/>
        <v>0</v>
      </c>
      <c r="V32" s="835">
        <f>'Development Budget'!V32</f>
        <v>0</v>
      </c>
      <c r="W32" s="835">
        <f>'Development Budget'!W32</f>
        <v>0</v>
      </c>
      <c r="X32" s="835">
        <f>'Development Budget'!X32</f>
        <v>0</v>
      </c>
      <c r="Y32" s="605">
        <f t="shared" si="25"/>
        <v>0</v>
      </c>
      <c r="Z32" s="835">
        <f>'Development Budget'!Z32</f>
        <v>0</v>
      </c>
      <c r="AA32" s="835">
        <f>'Development Budget'!AA32</f>
        <v>0</v>
      </c>
      <c r="AB32" s="835">
        <f>'Development Budget'!AB32</f>
        <v>0</v>
      </c>
      <c r="AC32" s="605">
        <f t="shared" si="26"/>
        <v>0</v>
      </c>
      <c r="AD32" s="835">
        <f>'Development Budget'!AD32</f>
        <v>0</v>
      </c>
      <c r="AE32" s="835">
        <f>'Development Budget'!AE32</f>
        <v>0</v>
      </c>
      <c r="AF32" s="835">
        <f>'Development Budget'!AF32</f>
        <v>0</v>
      </c>
      <c r="AG32" s="605">
        <f t="shared" si="27"/>
        <v>0</v>
      </c>
      <c r="AH32" s="835">
        <f>'Development Budget'!AH32</f>
        <v>0</v>
      </c>
      <c r="AI32" s="835">
        <f>'Development Budget'!AI32</f>
        <v>0</v>
      </c>
      <c r="AJ32" s="835">
        <f>'Development Budget'!AJ32</f>
        <v>0</v>
      </c>
      <c r="AK32" s="605">
        <f t="shared" si="28"/>
        <v>0</v>
      </c>
      <c r="AL32" s="835">
        <f>'Development Budget'!AL32</f>
        <v>0</v>
      </c>
      <c r="AM32" s="835">
        <f>'Development Budget'!AM32</f>
        <v>0</v>
      </c>
      <c r="AN32" s="835">
        <f>'Development Budget'!AN32</f>
        <v>0</v>
      </c>
      <c r="AO32" s="605">
        <f t="shared" si="29"/>
        <v>0</v>
      </c>
      <c r="AP32" s="835">
        <f>'Development Budget'!AP32</f>
        <v>0</v>
      </c>
      <c r="AQ32" s="835">
        <f>'Development Budget'!AQ32</f>
        <v>0</v>
      </c>
      <c r="AR32" s="835">
        <f>'Development Budget'!AR32</f>
        <v>0</v>
      </c>
      <c r="AS32" s="605">
        <f t="shared" si="30"/>
        <v>0</v>
      </c>
      <c r="AT32" s="835">
        <f>'Development Budget'!AT32</f>
        <v>0</v>
      </c>
      <c r="AU32" s="835">
        <f>'Development Budget'!AU32</f>
        <v>0</v>
      </c>
      <c r="AV32" s="835">
        <f>'Development Budget'!AV32</f>
        <v>0</v>
      </c>
      <c r="AW32" s="605">
        <f t="shared" si="31"/>
        <v>0</v>
      </c>
      <c r="AX32" s="835">
        <f>'Development Budget'!AX32</f>
        <v>0</v>
      </c>
      <c r="AY32" s="835">
        <f>'Development Budget'!AY32</f>
        <v>0</v>
      </c>
      <c r="AZ32" s="835">
        <f>'Development Budget'!AZ32</f>
        <v>0</v>
      </c>
      <c r="BA32" s="605">
        <f t="shared" si="32"/>
        <v>0</v>
      </c>
      <c r="BB32" s="835">
        <f>'Development Budget'!BB32</f>
        <v>0</v>
      </c>
      <c r="BC32" s="835">
        <f>'Development Budget'!BC32</f>
        <v>0</v>
      </c>
      <c r="BD32" s="835">
        <f>'Development Budget'!BD32</f>
        <v>0</v>
      </c>
      <c r="BE32" s="605">
        <f t="shared" si="33"/>
        <v>0</v>
      </c>
      <c r="BF32" s="835">
        <f>'Development Budget'!BF32</f>
        <v>0</v>
      </c>
      <c r="BG32" s="835">
        <f>'Development Budget'!BG32</f>
        <v>0</v>
      </c>
      <c r="BH32" s="835">
        <f>'Development Budget'!BH32</f>
        <v>0</v>
      </c>
      <c r="BI32" s="605">
        <f t="shared" si="34"/>
        <v>0</v>
      </c>
      <c r="BJ32" s="835">
        <f>'Development Budget'!BJ32</f>
        <v>0</v>
      </c>
      <c r="BK32" s="835">
        <f>'Development Budget'!BK32</f>
        <v>0</v>
      </c>
      <c r="BL32" s="835">
        <f>'Development Budget'!BL32</f>
        <v>0</v>
      </c>
      <c r="BM32" s="605">
        <f t="shared" si="35"/>
        <v>0</v>
      </c>
      <c r="BN32" s="835">
        <f>'Development Budget'!BN32</f>
        <v>0</v>
      </c>
      <c r="BO32" s="835">
        <f>'Development Budget'!BO32</f>
        <v>0</v>
      </c>
      <c r="BP32" s="835">
        <f>'Development Budget'!BP32</f>
        <v>0</v>
      </c>
      <c r="BQ32" s="605">
        <f t="shared" si="36"/>
        <v>0</v>
      </c>
      <c r="BR32" s="835">
        <f>'Development Budget'!BR32</f>
        <v>0</v>
      </c>
      <c r="BS32" s="835">
        <f>'Development Budget'!BS32</f>
        <v>0</v>
      </c>
      <c r="BT32" s="835">
        <f>'Development Budget'!BT32</f>
        <v>0</v>
      </c>
      <c r="BU32" s="605">
        <f t="shared" si="37"/>
        <v>0</v>
      </c>
      <c r="BV32" s="835">
        <f>'Development Budget'!BV32</f>
        <v>0</v>
      </c>
      <c r="BW32" s="835">
        <f>'Development Budget'!BW32</f>
        <v>0</v>
      </c>
      <c r="BX32" s="835">
        <f>'Development Budget'!BX32</f>
        <v>0</v>
      </c>
      <c r="BY32" s="605">
        <f t="shared" si="38"/>
        <v>0</v>
      </c>
      <c r="BZ32" s="835">
        <f>'Development Budget'!BZ32</f>
        <v>0</v>
      </c>
      <c r="CA32" s="835">
        <f>'Development Budget'!CA32</f>
        <v>0</v>
      </c>
      <c r="CB32" s="835">
        <f>'Development Budget'!CB32</f>
        <v>0</v>
      </c>
      <c r="CC32" s="605">
        <f t="shared" si="39"/>
        <v>0</v>
      </c>
      <c r="CD32" s="835">
        <f>'Development Budget'!CD32</f>
        <v>0</v>
      </c>
      <c r="CE32" s="835">
        <f>'Development Budget'!CE32</f>
        <v>0</v>
      </c>
      <c r="CF32" s="835">
        <f>'Development Budget'!CF32</f>
        <v>0</v>
      </c>
      <c r="CG32" s="605">
        <f t="shared" si="40"/>
        <v>0</v>
      </c>
      <c r="CH32" s="835">
        <f>'Development Budget'!CH32</f>
        <v>0</v>
      </c>
      <c r="CI32" s="835">
        <f>'Development Budget'!CI32</f>
        <v>0</v>
      </c>
      <c r="CJ32" s="835">
        <f>'Development Budget'!CJ32</f>
        <v>0</v>
      </c>
      <c r="CK32" s="605">
        <f t="shared" si="41"/>
        <v>0</v>
      </c>
      <c r="CN32" s="141"/>
      <c r="CO32" s="555" t="s">
        <v>163</v>
      </c>
      <c r="CP32" s="144" t="s">
        <v>342</v>
      </c>
      <c r="CQ32" s="141">
        <f>G4</f>
        <v>0</v>
      </c>
      <c r="CR32" s="141"/>
      <c r="CS32" s="141"/>
      <c r="CT32" s="141"/>
      <c r="CU32" s="556"/>
      <c r="CV32" s="556"/>
      <c r="CW32" s="141"/>
      <c r="CX32" s="141"/>
      <c r="CY32" s="554"/>
    </row>
    <row r="33" spans="1:103">
      <c r="A33" s="593"/>
      <c r="B33" s="551">
        <v>26</v>
      </c>
      <c r="C33" s="593" t="s">
        <v>121</v>
      </c>
      <c r="D33" s="593"/>
      <c r="E33" s="593"/>
      <c r="F33" s="599">
        <f t="shared" si="21"/>
        <v>0</v>
      </c>
      <c r="G33" s="600">
        <f t="shared" si="21"/>
        <v>0</v>
      </c>
      <c r="H33" s="600">
        <f t="shared" si="21"/>
        <v>0</v>
      </c>
      <c r="I33" s="601">
        <f t="shared" si="21"/>
        <v>0</v>
      </c>
      <c r="J33" s="835">
        <f>'Development Budget'!J33</f>
        <v>0</v>
      </c>
      <c r="K33" s="835">
        <f>'Development Budget'!K33</f>
        <v>0</v>
      </c>
      <c r="L33" s="835">
        <f>'Development Budget'!L33</f>
        <v>0</v>
      </c>
      <c r="M33" s="605">
        <f t="shared" si="22"/>
        <v>0</v>
      </c>
      <c r="N33" s="835">
        <f>'Development Budget'!N33</f>
        <v>0</v>
      </c>
      <c r="O33" s="835">
        <f>'Development Budget'!O33</f>
        <v>0</v>
      </c>
      <c r="P33" s="835">
        <f>'Development Budget'!P33</f>
        <v>0</v>
      </c>
      <c r="Q33" s="605">
        <f t="shared" si="23"/>
        <v>0</v>
      </c>
      <c r="R33" s="835">
        <f>'Development Budget'!R33</f>
        <v>0</v>
      </c>
      <c r="S33" s="835">
        <f>'Development Budget'!S33</f>
        <v>0</v>
      </c>
      <c r="T33" s="835">
        <f>'Development Budget'!T33</f>
        <v>0</v>
      </c>
      <c r="U33" s="605">
        <f t="shared" si="24"/>
        <v>0</v>
      </c>
      <c r="V33" s="835">
        <f>'Development Budget'!V33</f>
        <v>0</v>
      </c>
      <c r="W33" s="835">
        <f>'Development Budget'!W33</f>
        <v>0</v>
      </c>
      <c r="X33" s="835">
        <f>'Development Budget'!X33</f>
        <v>0</v>
      </c>
      <c r="Y33" s="605">
        <f t="shared" si="25"/>
        <v>0</v>
      </c>
      <c r="Z33" s="835">
        <f>'Development Budget'!Z33</f>
        <v>0</v>
      </c>
      <c r="AA33" s="835">
        <f>'Development Budget'!AA33</f>
        <v>0</v>
      </c>
      <c r="AB33" s="835">
        <f>'Development Budget'!AB33</f>
        <v>0</v>
      </c>
      <c r="AC33" s="605">
        <f t="shared" si="26"/>
        <v>0</v>
      </c>
      <c r="AD33" s="835">
        <f>'Development Budget'!AD33</f>
        <v>0</v>
      </c>
      <c r="AE33" s="835">
        <f>'Development Budget'!AE33</f>
        <v>0</v>
      </c>
      <c r="AF33" s="835">
        <f>'Development Budget'!AF33</f>
        <v>0</v>
      </c>
      <c r="AG33" s="605">
        <f t="shared" si="27"/>
        <v>0</v>
      </c>
      <c r="AH33" s="835">
        <f>'Development Budget'!AH33</f>
        <v>0</v>
      </c>
      <c r="AI33" s="835">
        <f>'Development Budget'!AI33</f>
        <v>0</v>
      </c>
      <c r="AJ33" s="835">
        <f>'Development Budget'!AJ33</f>
        <v>0</v>
      </c>
      <c r="AK33" s="605">
        <f t="shared" si="28"/>
        <v>0</v>
      </c>
      <c r="AL33" s="835">
        <f>'Development Budget'!AL33</f>
        <v>0</v>
      </c>
      <c r="AM33" s="835">
        <f>'Development Budget'!AM33</f>
        <v>0</v>
      </c>
      <c r="AN33" s="835">
        <f>'Development Budget'!AN33</f>
        <v>0</v>
      </c>
      <c r="AO33" s="605">
        <f t="shared" si="29"/>
        <v>0</v>
      </c>
      <c r="AP33" s="835">
        <f>'Development Budget'!AP33</f>
        <v>0</v>
      </c>
      <c r="AQ33" s="835">
        <f>'Development Budget'!AQ33</f>
        <v>0</v>
      </c>
      <c r="AR33" s="835">
        <f>'Development Budget'!AR33</f>
        <v>0</v>
      </c>
      <c r="AS33" s="605">
        <f t="shared" si="30"/>
        <v>0</v>
      </c>
      <c r="AT33" s="835">
        <f>'Development Budget'!AT33</f>
        <v>0</v>
      </c>
      <c r="AU33" s="835">
        <f>'Development Budget'!AU33</f>
        <v>0</v>
      </c>
      <c r="AV33" s="835">
        <f>'Development Budget'!AV33</f>
        <v>0</v>
      </c>
      <c r="AW33" s="605">
        <f t="shared" si="31"/>
        <v>0</v>
      </c>
      <c r="AX33" s="835">
        <f>'Development Budget'!AX33</f>
        <v>0</v>
      </c>
      <c r="AY33" s="835">
        <f>'Development Budget'!AY33</f>
        <v>0</v>
      </c>
      <c r="AZ33" s="835">
        <f>'Development Budget'!AZ33</f>
        <v>0</v>
      </c>
      <c r="BA33" s="605">
        <f t="shared" si="32"/>
        <v>0</v>
      </c>
      <c r="BB33" s="835">
        <f>'Development Budget'!BB33</f>
        <v>0</v>
      </c>
      <c r="BC33" s="835">
        <f>'Development Budget'!BC33</f>
        <v>0</v>
      </c>
      <c r="BD33" s="835">
        <f>'Development Budget'!BD33</f>
        <v>0</v>
      </c>
      <c r="BE33" s="605">
        <f t="shared" si="33"/>
        <v>0</v>
      </c>
      <c r="BF33" s="835">
        <f>'Development Budget'!BF33</f>
        <v>0</v>
      </c>
      <c r="BG33" s="835">
        <f>'Development Budget'!BG33</f>
        <v>0</v>
      </c>
      <c r="BH33" s="835">
        <f>'Development Budget'!BH33</f>
        <v>0</v>
      </c>
      <c r="BI33" s="605">
        <f t="shared" si="34"/>
        <v>0</v>
      </c>
      <c r="BJ33" s="835">
        <f>'Development Budget'!BJ33</f>
        <v>0</v>
      </c>
      <c r="BK33" s="835">
        <f>'Development Budget'!BK33</f>
        <v>0</v>
      </c>
      <c r="BL33" s="835">
        <f>'Development Budget'!BL33</f>
        <v>0</v>
      </c>
      <c r="BM33" s="605">
        <f t="shared" si="35"/>
        <v>0</v>
      </c>
      <c r="BN33" s="835">
        <f>'Development Budget'!BN33</f>
        <v>0</v>
      </c>
      <c r="BO33" s="835">
        <f>'Development Budget'!BO33</f>
        <v>0</v>
      </c>
      <c r="BP33" s="835">
        <f>'Development Budget'!BP33</f>
        <v>0</v>
      </c>
      <c r="BQ33" s="605">
        <f t="shared" si="36"/>
        <v>0</v>
      </c>
      <c r="BR33" s="835">
        <f>'Development Budget'!BR33</f>
        <v>0</v>
      </c>
      <c r="BS33" s="835">
        <f>'Development Budget'!BS33</f>
        <v>0</v>
      </c>
      <c r="BT33" s="835">
        <f>'Development Budget'!BT33</f>
        <v>0</v>
      </c>
      <c r="BU33" s="605">
        <f t="shared" si="37"/>
        <v>0</v>
      </c>
      <c r="BV33" s="835">
        <f>'Development Budget'!BV33</f>
        <v>0</v>
      </c>
      <c r="BW33" s="835">
        <f>'Development Budget'!BW33</f>
        <v>0</v>
      </c>
      <c r="BX33" s="835">
        <f>'Development Budget'!BX33</f>
        <v>0</v>
      </c>
      <c r="BY33" s="605">
        <f t="shared" si="38"/>
        <v>0</v>
      </c>
      <c r="BZ33" s="835">
        <f>'Development Budget'!BZ33</f>
        <v>0</v>
      </c>
      <c r="CA33" s="835">
        <f>'Development Budget'!CA33</f>
        <v>0</v>
      </c>
      <c r="CB33" s="835">
        <f>'Development Budget'!CB33</f>
        <v>0</v>
      </c>
      <c r="CC33" s="605">
        <f t="shared" si="39"/>
        <v>0</v>
      </c>
      <c r="CD33" s="835">
        <f>'Development Budget'!CD33</f>
        <v>0</v>
      </c>
      <c r="CE33" s="835">
        <f>'Development Budget'!CE33</f>
        <v>0</v>
      </c>
      <c r="CF33" s="835">
        <f>'Development Budget'!CF33</f>
        <v>0</v>
      </c>
      <c r="CG33" s="605">
        <f t="shared" si="40"/>
        <v>0</v>
      </c>
      <c r="CH33" s="835">
        <f>'Development Budget'!CH33</f>
        <v>0</v>
      </c>
      <c r="CI33" s="835">
        <f>'Development Budget'!CI33</f>
        <v>0</v>
      </c>
      <c r="CJ33" s="835">
        <f>'Development Budget'!CJ33</f>
        <v>0</v>
      </c>
      <c r="CK33" s="605">
        <f t="shared" si="41"/>
        <v>0</v>
      </c>
      <c r="CN33" s="141"/>
      <c r="CO33" s="557" t="s">
        <v>152</v>
      </c>
      <c r="CP33" s="144"/>
      <c r="CQ33" s="141"/>
      <c r="CR33" s="141"/>
      <c r="CS33" s="141"/>
      <c r="CT33" s="141"/>
      <c r="CU33" s="556"/>
      <c r="CV33" s="556"/>
      <c r="CW33" s="141"/>
      <c r="CX33" s="141"/>
      <c r="CY33" s="554"/>
    </row>
    <row r="34" spans="1:103">
      <c r="A34" s="593"/>
      <c r="B34" s="551">
        <v>27</v>
      </c>
      <c r="C34" s="593" t="s">
        <v>122</v>
      </c>
      <c r="D34" s="620"/>
      <c r="E34" s="593"/>
      <c r="F34" s="599">
        <f t="shared" si="21"/>
        <v>0</v>
      </c>
      <c r="G34" s="600">
        <f t="shared" si="21"/>
        <v>0</v>
      </c>
      <c r="H34" s="600">
        <f t="shared" si="21"/>
        <v>0</v>
      </c>
      <c r="I34" s="601">
        <f t="shared" si="21"/>
        <v>0</v>
      </c>
      <c r="J34" s="835">
        <f>'Development Budget'!J34</f>
        <v>0</v>
      </c>
      <c r="K34" s="835">
        <f>'Development Budget'!K34</f>
        <v>0</v>
      </c>
      <c r="L34" s="835">
        <f>'Development Budget'!L34</f>
        <v>0</v>
      </c>
      <c r="M34" s="605">
        <f t="shared" si="22"/>
        <v>0</v>
      </c>
      <c r="N34" s="835">
        <f>'Development Budget'!N34</f>
        <v>0</v>
      </c>
      <c r="O34" s="835">
        <f>'Development Budget'!O34</f>
        <v>0</v>
      </c>
      <c r="P34" s="835">
        <f>'Development Budget'!P34</f>
        <v>0</v>
      </c>
      <c r="Q34" s="605">
        <f t="shared" si="23"/>
        <v>0</v>
      </c>
      <c r="R34" s="835">
        <f>'Development Budget'!R34</f>
        <v>0</v>
      </c>
      <c r="S34" s="835">
        <f>'Development Budget'!S34</f>
        <v>0</v>
      </c>
      <c r="T34" s="835">
        <f>'Development Budget'!T34</f>
        <v>0</v>
      </c>
      <c r="U34" s="605">
        <f t="shared" si="24"/>
        <v>0</v>
      </c>
      <c r="V34" s="835">
        <f>'Development Budget'!V34</f>
        <v>0</v>
      </c>
      <c r="W34" s="835">
        <f>'Development Budget'!W34</f>
        <v>0</v>
      </c>
      <c r="X34" s="835">
        <f>'Development Budget'!X34</f>
        <v>0</v>
      </c>
      <c r="Y34" s="605">
        <f t="shared" si="25"/>
        <v>0</v>
      </c>
      <c r="Z34" s="835">
        <f>'Development Budget'!Z34</f>
        <v>0</v>
      </c>
      <c r="AA34" s="835">
        <f>'Development Budget'!AA34</f>
        <v>0</v>
      </c>
      <c r="AB34" s="835">
        <f>'Development Budget'!AB34</f>
        <v>0</v>
      </c>
      <c r="AC34" s="605">
        <f t="shared" si="26"/>
        <v>0</v>
      </c>
      <c r="AD34" s="835">
        <f>'Development Budget'!AD34</f>
        <v>0</v>
      </c>
      <c r="AE34" s="835">
        <f>'Development Budget'!AE34</f>
        <v>0</v>
      </c>
      <c r="AF34" s="835">
        <f>'Development Budget'!AF34</f>
        <v>0</v>
      </c>
      <c r="AG34" s="605">
        <f t="shared" si="27"/>
        <v>0</v>
      </c>
      <c r="AH34" s="835">
        <f>'Development Budget'!AH34</f>
        <v>0</v>
      </c>
      <c r="AI34" s="835">
        <f>'Development Budget'!AI34</f>
        <v>0</v>
      </c>
      <c r="AJ34" s="835">
        <f>'Development Budget'!AJ34</f>
        <v>0</v>
      </c>
      <c r="AK34" s="605">
        <f t="shared" si="28"/>
        <v>0</v>
      </c>
      <c r="AL34" s="835">
        <f>'Development Budget'!AL34</f>
        <v>0</v>
      </c>
      <c r="AM34" s="835">
        <f>'Development Budget'!AM34</f>
        <v>0</v>
      </c>
      <c r="AN34" s="835">
        <f>'Development Budget'!AN34</f>
        <v>0</v>
      </c>
      <c r="AO34" s="605">
        <f t="shared" si="29"/>
        <v>0</v>
      </c>
      <c r="AP34" s="835">
        <f>'Development Budget'!AP34</f>
        <v>0</v>
      </c>
      <c r="AQ34" s="835">
        <f>'Development Budget'!AQ34</f>
        <v>0</v>
      </c>
      <c r="AR34" s="835">
        <f>'Development Budget'!AR34</f>
        <v>0</v>
      </c>
      <c r="AS34" s="605">
        <f t="shared" si="30"/>
        <v>0</v>
      </c>
      <c r="AT34" s="835">
        <f>'Development Budget'!AT34</f>
        <v>0</v>
      </c>
      <c r="AU34" s="835">
        <f>'Development Budget'!AU34</f>
        <v>0</v>
      </c>
      <c r="AV34" s="835">
        <f>'Development Budget'!AV34</f>
        <v>0</v>
      </c>
      <c r="AW34" s="605">
        <f t="shared" si="31"/>
        <v>0</v>
      </c>
      <c r="AX34" s="835">
        <f>'Development Budget'!AX34</f>
        <v>0</v>
      </c>
      <c r="AY34" s="835">
        <f>'Development Budget'!AY34</f>
        <v>0</v>
      </c>
      <c r="AZ34" s="835">
        <f>'Development Budget'!AZ34</f>
        <v>0</v>
      </c>
      <c r="BA34" s="605">
        <f t="shared" si="32"/>
        <v>0</v>
      </c>
      <c r="BB34" s="835">
        <f>'Development Budget'!BB34</f>
        <v>0</v>
      </c>
      <c r="BC34" s="835">
        <f>'Development Budget'!BC34</f>
        <v>0</v>
      </c>
      <c r="BD34" s="835">
        <f>'Development Budget'!BD34</f>
        <v>0</v>
      </c>
      <c r="BE34" s="605">
        <f t="shared" si="33"/>
        <v>0</v>
      </c>
      <c r="BF34" s="835">
        <f>'Development Budget'!BF34</f>
        <v>0</v>
      </c>
      <c r="BG34" s="835">
        <f>'Development Budget'!BG34</f>
        <v>0</v>
      </c>
      <c r="BH34" s="835">
        <f>'Development Budget'!BH34</f>
        <v>0</v>
      </c>
      <c r="BI34" s="605">
        <f t="shared" si="34"/>
        <v>0</v>
      </c>
      <c r="BJ34" s="835">
        <f>'Development Budget'!BJ34</f>
        <v>0</v>
      </c>
      <c r="BK34" s="835">
        <f>'Development Budget'!BK34</f>
        <v>0</v>
      </c>
      <c r="BL34" s="835">
        <f>'Development Budget'!BL34</f>
        <v>0</v>
      </c>
      <c r="BM34" s="605">
        <f t="shared" si="35"/>
        <v>0</v>
      </c>
      <c r="BN34" s="835">
        <f>'Development Budget'!BN34</f>
        <v>0</v>
      </c>
      <c r="BO34" s="835">
        <f>'Development Budget'!BO34</f>
        <v>0</v>
      </c>
      <c r="BP34" s="835">
        <f>'Development Budget'!BP34</f>
        <v>0</v>
      </c>
      <c r="BQ34" s="605">
        <f t="shared" si="36"/>
        <v>0</v>
      </c>
      <c r="BR34" s="835">
        <f>'Development Budget'!BR34</f>
        <v>0</v>
      </c>
      <c r="BS34" s="835">
        <f>'Development Budget'!BS34</f>
        <v>0</v>
      </c>
      <c r="BT34" s="835">
        <f>'Development Budget'!BT34</f>
        <v>0</v>
      </c>
      <c r="BU34" s="605">
        <f t="shared" si="37"/>
        <v>0</v>
      </c>
      <c r="BV34" s="835">
        <f>'Development Budget'!BV34</f>
        <v>0</v>
      </c>
      <c r="BW34" s="835">
        <f>'Development Budget'!BW34</f>
        <v>0</v>
      </c>
      <c r="BX34" s="835">
        <f>'Development Budget'!BX34</f>
        <v>0</v>
      </c>
      <c r="BY34" s="605">
        <f t="shared" si="38"/>
        <v>0</v>
      </c>
      <c r="BZ34" s="835">
        <f>'Development Budget'!BZ34</f>
        <v>0</v>
      </c>
      <c r="CA34" s="835">
        <f>'Development Budget'!CA34</f>
        <v>0</v>
      </c>
      <c r="CB34" s="835">
        <f>'Development Budget'!CB34</f>
        <v>0</v>
      </c>
      <c r="CC34" s="605">
        <f t="shared" si="39"/>
        <v>0</v>
      </c>
      <c r="CD34" s="835">
        <f>'Development Budget'!CD34</f>
        <v>0</v>
      </c>
      <c r="CE34" s="835">
        <f>'Development Budget'!CE34</f>
        <v>0</v>
      </c>
      <c r="CF34" s="835">
        <f>'Development Budget'!CF34</f>
        <v>0</v>
      </c>
      <c r="CG34" s="605">
        <f t="shared" si="40"/>
        <v>0</v>
      </c>
      <c r="CH34" s="835">
        <f>'Development Budget'!CH34</f>
        <v>0</v>
      </c>
      <c r="CI34" s="835">
        <f>'Development Budget'!CI34</f>
        <v>0</v>
      </c>
      <c r="CJ34" s="835">
        <f>'Development Budget'!CJ34</f>
        <v>0</v>
      </c>
      <c r="CK34" s="605">
        <f t="shared" si="41"/>
        <v>0</v>
      </c>
      <c r="CN34" s="141"/>
      <c r="CO34" s="553"/>
      <c r="CP34" s="144"/>
      <c r="CQ34" s="141"/>
      <c r="CR34" s="141"/>
      <c r="CS34" s="141"/>
      <c r="CT34" s="141"/>
      <c r="CU34" s="556"/>
      <c r="CV34" s="556"/>
      <c r="CW34" s="141"/>
      <c r="CX34" s="141"/>
      <c r="CY34" s="554"/>
    </row>
    <row r="35" spans="1:103">
      <c r="A35" s="593"/>
      <c r="B35" s="551">
        <v>28</v>
      </c>
      <c r="C35" s="593" t="s">
        <v>123</v>
      </c>
      <c r="D35" s="620"/>
      <c r="E35" s="593"/>
      <c r="F35" s="599">
        <f t="shared" si="21"/>
        <v>0</v>
      </c>
      <c r="G35" s="600">
        <f t="shared" si="21"/>
        <v>0</v>
      </c>
      <c r="H35" s="600">
        <f t="shared" si="21"/>
        <v>0</v>
      </c>
      <c r="I35" s="601">
        <f t="shared" si="21"/>
        <v>0</v>
      </c>
      <c r="J35" s="835">
        <f>'Development Budget'!J35</f>
        <v>0</v>
      </c>
      <c r="K35" s="835">
        <f>'Development Budget'!K35</f>
        <v>0</v>
      </c>
      <c r="L35" s="835">
        <f>'Development Budget'!L35</f>
        <v>0</v>
      </c>
      <c r="M35" s="605">
        <f t="shared" si="22"/>
        <v>0</v>
      </c>
      <c r="N35" s="835">
        <f>'Development Budget'!N35</f>
        <v>0</v>
      </c>
      <c r="O35" s="835">
        <f>'Development Budget'!O35</f>
        <v>0</v>
      </c>
      <c r="P35" s="835">
        <f>'Development Budget'!P35</f>
        <v>0</v>
      </c>
      <c r="Q35" s="605">
        <f t="shared" si="23"/>
        <v>0</v>
      </c>
      <c r="R35" s="835">
        <f>'Development Budget'!R35</f>
        <v>0</v>
      </c>
      <c r="S35" s="835">
        <f>'Development Budget'!S35</f>
        <v>0</v>
      </c>
      <c r="T35" s="835">
        <f>'Development Budget'!T35</f>
        <v>0</v>
      </c>
      <c r="U35" s="605">
        <f t="shared" si="24"/>
        <v>0</v>
      </c>
      <c r="V35" s="835">
        <f>'Development Budget'!V35</f>
        <v>0</v>
      </c>
      <c r="W35" s="835">
        <f>'Development Budget'!W35</f>
        <v>0</v>
      </c>
      <c r="X35" s="835">
        <f>'Development Budget'!X35</f>
        <v>0</v>
      </c>
      <c r="Y35" s="605">
        <f t="shared" si="25"/>
        <v>0</v>
      </c>
      <c r="Z35" s="835">
        <f>'Development Budget'!Z35</f>
        <v>0</v>
      </c>
      <c r="AA35" s="835">
        <f>'Development Budget'!AA35</f>
        <v>0</v>
      </c>
      <c r="AB35" s="835">
        <f>'Development Budget'!AB35</f>
        <v>0</v>
      </c>
      <c r="AC35" s="605">
        <f t="shared" si="26"/>
        <v>0</v>
      </c>
      <c r="AD35" s="835">
        <f>'Development Budget'!AD35</f>
        <v>0</v>
      </c>
      <c r="AE35" s="835">
        <f>'Development Budget'!AE35</f>
        <v>0</v>
      </c>
      <c r="AF35" s="835">
        <f>'Development Budget'!AF35</f>
        <v>0</v>
      </c>
      <c r="AG35" s="605">
        <f t="shared" si="27"/>
        <v>0</v>
      </c>
      <c r="AH35" s="835">
        <f>'Development Budget'!AH35</f>
        <v>0</v>
      </c>
      <c r="AI35" s="835">
        <f>'Development Budget'!AI35</f>
        <v>0</v>
      </c>
      <c r="AJ35" s="835">
        <f>'Development Budget'!AJ35</f>
        <v>0</v>
      </c>
      <c r="AK35" s="605">
        <f t="shared" si="28"/>
        <v>0</v>
      </c>
      <c r="AL35" s="835">
        <f>'Development Budget'!AL35</f>
        <v>0</v>
      </c>
      <c r="AM35" s="835">
        <f>'Development Budget'!AM35</f>
        <v>0</v>
      </c>
      <c r="AN35" s="835">
        <f>'Development Budget'!AN35</f>
        <v>0</v>
      </c>
      <c r="AO35" s="605">
        <f t="shared" si="29"/>
        <v>0</v>
      </c>
      <c r="AP35" s="835">
        <f>'Development Budget'!AP35</f>
        <v>0</v>
      </c>
      <c r="AQ35" s="835">
        <f>'Development Budget'!AQ35</f>
        <v>0</v>
      </c>
      <c r="AR35" s="835">
        <f>'Development Budget'!AR35</f>
        <v>0</v>
      </c>
      <c r="AS35" s="605">
        <f t="shared" si="30"/>
        <v>0</v>
      </c>
      <c r="AT35" s="835">
        <f>'Development Budget'!AT35</f>
        <v>0</v>
      </c>
      <c r="AU35" s="835">
        <f>'Development Budget'!AU35</f>
        <v>0</v>
      </c>
      <c r="AV35" s="835">
        <f>'Development Budget'!AV35</f>
        <v>0</v>
      </c>
      <c r="AW35" s="605">
        <f t="shared" si="31"/>
        <v>0</v>
      </c>
      <c r="AX35" s="835">
        <f>'Development Budget'!AX35</f>
        <v>0</v>
      </c>
      <c r="AY35" s="835">
        <f>'Development Budget'!AY35</f>
        <v>0</v>
      </c>
      <c r="AZ35" s="835">
        <f>'Development Budget'!AZ35</f>
        <v>0</v>
      </c>
      <c r="BA35" s="605">
        <f t="shared" si="32"/>
        <v>0</v>
      </c>
      <c r="BB35" s="835">
        <f>'Development Budget'!BB35</f>
        <v>0</v>
      </c>
      <c r="BC35" s="835">
        <f>'Development Budget'!BC35</f>
        <v>0</v>
      </c>
      <c r="BD35" s="835">
        <f>'Development Budget'!BD35</f>
        <v>0</v>
      </c>
      <c r="BE35" s="605">
        <f t="shared" si="33"/>
        <v>0</v>
      </c>
      <c r="BF35" s="835">
        <f>'Development Budget'!BF35</f>
        <v>0</v>
      </c>
      <c r="BG35" s="835">
        <f>'Development Budget'!BG35</f>
        <v>0</v>
      </c>
      <c r="BH35" s="835">
        <f>'Development Budget'!BH35</f>
        <v>0</v>
      </c>
      <c r="BI35" s="605">
        <f t="shared" si="34"/>
        <v>0</v>
      </c>
      <c r="BJ35" s="835">
        <f>'Development Budget'!BJ35</f>
        <v>0</v>
      </c>
      <c r="BK35" s="835">
        <f>'Development Budget'!BK35</f>
        <v>0</v>
      </c>
      <c r="BL35" s="835">
        <f>'Development Budget'!BL35</f>
        <v>0</v>
      </c>
      <c r="BM35" s="605">
        <f t="shared" si="35"/>
        <v>0</v>
      </c>
      <c r="BN35" s="835">
        <f>'Development Budget'!BN35</f>
        <v>0</v>
      </c>
      <c r="BO35" s="835">
        <f>'Development Budget'!BO35</f>
        <v>0</v>
      </c>
      <c r="BP35" s="835">
        <f>'Development Budget'!BP35</f>
        <v>0</v>
      </c>
      <c r="BQ35" s="605">
        <f t="shared" si="36"/>
        <v>0</v>
      </c>
      <c r="BR35" s="835">
        <f>'Development Budget'!BR35</f>
        <v>0</v>
      </c>
      <c r="BS35" s="835">
        <f>'Development Budget'!BS35</f>
        <v>0</v>
      </c>
      <c r="BT35" s="835">
        <f>'Development Budget'!BT35</f>
        <v>0</v>
      </c>
      <c r="BU35" s="605">
        <f t="shared" si="37"/>
        <v>0</v>
      </c>
      <c r="BV35" s="835">
        <f>'Development Budget'!BV35</f>
        <v>0</v>
      </c>
      <c r="BW35" s="835">
        <f>'Development Budget'!BW35</f>
        <v>0</v>
      </c>
      <c r="BX35" s="835">
        <f>'Development Budget'!BX35</f>
        <v>0</v>
      </c>
      <c r="BY35" s="605">
        <f t="shared" si="38"/>
        <v>0</v>
      </c>
      <c r="BZ35" s="835">
        <f>'Development Budget'!BZ35</f>
        <v>0</v>
      </c>
      <c r="CA35" s="835">
        <f>'Development Budget'!CA35</f>
        <v>0</v>
      </c>
      <c r="CB35" s="835">
        <f>'Development Budget'!CB35</f>
        <v>0</v>
      </c>
      <c r="CC35" s="605">
        <f t="shared" si="39"/>
        <v>0</v>
      </c>
      <c r="CD35" s="835">
        <f>'Development Budget'!CD35</f>
        <v>0</v>
      </c>
      <c r="CE35" s="835">
        <f>'Development Budget'!CE35</f>
        <v>0</v>
      </c>
      <c r="CF35" s="835">
        <f>'Development Budget'!CF35</f>
        <v>0</v>
      </c>
      <c r="CG35" s="605">
        <f t="shared" si="40"/>
        <v>0</v>
      </c>
      <c r="CH35" s="835">
        <f>'Development Budget'!CH35</f>
        <v>0</v>
      </c>
      <c r="CI35" s="835">
        <f>'Development Budget'!CI35</f>
        <v>0</v>
      </c>
      <c r="CJ35" s="835">
        <f>'Development Budget'!CJ35</f>
        <v>0</v>
      </c>
      <c r="CK35" s="605">
        <f t="shared" si="41"/>
        <v>0</v>
      </c>
      <c r="CN35" s="141"/>
      <c r="CO35" s="553" t="s">
        <v>171</v>
      </c>
      <c r="CP35" s="144"/>
      <c r="CQ35" s="141"/>
      <c r="CR35" s="141"/>
      <c r="CS35" s="141"/>
      <c r="CT35" s="141"/>
      <c r="CU35" s="556"/>
      <c r="CV35" s="556"/>
      <c r="CW35" s="141"/>
      <c r="CX35" s="141"/>
      <c r="CY35" s="554"/>
    </row>
    <row r="36" spans="1:103">
      <c r="A36" s="593"/>
      <c r="B36" s="551">
        <v>29</v>
      </c>
      <c r="C36" s="593" t="s">
        <v>124</v>
      </c>
      <c r="D36" s="620"/>
      <c r="E36" s="593"/>
      <c r="F36" s="599">
        <f t="shared" si="21"/>
        <v>0</v>
      </c>
      <c r="G36" s="600">
        <f t="shared" si="21"/>
        <v>0</v>
      </c>
      <c r="H36" s="600">
        <f t="shared" si="21"/>
        <v>0</v>
      </c>
      <c r="I36" s="601">
        <f t="shared" si="21"/>
        <v>0</v>
      </c>
      <c r="J36" s="835">
        <f>'Development Budget'!J36</f>
        <v>0</v>
      </c>
      <c r="K36" s="835">
        <f>'Development Budget'!K36</f>
        <v>0</v>
      </c>
      <c r="L36" s="835">
        <f>'Development Budget'!L36</f>
        <v>0</v>
      </c>
      <c r="M36" s="605">
        <f t="shared" si="22"/>
        <v>0</v>
      </c>
      <c r="N36" s="835">
        <f>'Development Budget'!N36</f>
        <v>0</v>
      </c>
      <c r="O36" s="835">
        <f>'Development Budget'!O36</f>
        <v>0</v>
      </c>
      <c r="P36" s="835">
        <f>'Development Budget'!P36</f>
        <v>0</v>
      </c>
      <c r="Q36" s="605">
        <f t="shared" si="23"/>
        <v>0</v>
      </c>
      <c r="R36" s="835">
        <f>'Development Budget'!R36</f>
        <v>0</v>
      </c>
      <c r="S36" s="835">
        <f>'Development Budget'!S36</f>
        <v>0</v>
      </c>
      <c r="T36" s="835">
        <f>'Development Budget'!T36</f>
        <v>0</v>
      </c>
      <c r="U36" s="605">
        <f t="shared" si="24"/>
        <v>0</v>
      </c>
      <c r="V36" s="835">
        <f>'Development Budget'!V36</f>
        <v>0</v>
      </c>
      <c r="W36" s="835">
        <f>'Development Budget'!W36</f>
        <v>0</v>
      </c>
      <c r="X36" s="835">
        <f>'Development Budget'!X36</f>
        <v>0</v>
      </c>
      <c r="Y36" s="605">
        <f t="shared" si="25"/>
        <v>0</v>
      </c>
      <c r="Z36" s="835">
        <f>'Development Budget'!Z36</f>
        <v>0</v>
      </c>
      <c r="AA36" s="835">
        <f>'Development Budget'!AA36</f>
        <v>0</v>
      </c>
      <c r="AB36" s="835">
        <f>'Development Budget'!AB36</f>
        <v>0</v>
      </c>
      <c r="AC36" s="605">
        <f t="shared" si="26"/>
        <v>0</v>
      </c>
      <c r="AD36" s="835">
        <f>'Development Budget'!AD36</f>
        <v>0</v>
      </c>
      <c r="AE36" s="835">
        <f>'Development Budget'!AE36</f>
        <v>0</v>
      </c>
      <c r="AF36" s="835">
        <f>'Development Budget'!AF36</f>
        <v>0</v>
      </c>
      <c r="AG36" s="605">
        <f t="shared" si="27"/>
        <v>0</v>
      </c>
      <c r="AH36" s="835">
        <f>'Development Budget'!AH36</f>
        <v>0</v>
      </c>
      <c r="AI36" s="835">
        <f>'Development Budget'!AI36</f>
        <v>0</v>
      </c>
      <c r="AJ36" s="835">
        <f>'Development Budget'!AJ36</f>
        <v>0</v>
      </c>
      <c r="AK36" s="605">
        <f t="shared" si="28"/>
        <v>0</v>
      </c>
      <c r="AL36" s="835">
        <f>'Development Budget'!AL36</f>
        <v>0</v>
      </c>
      <c r="AM36" s="835">
        <f>'Development Budget'!AM36</f>
        <v>0</v>
      </c>
      <c r="AN36" s="835">
        <f>'Development Budget'!AN36</f>
        <v>0</v>
      </c>
      <c r="AO36" s="605">
        <f t="shared" si="29"/>
        <v>0</v>
      </c>
      <c r="AP36" s="835">
        <f>'Development Budget'!AP36</f>
        <v>0</v>
      </c>
      <c r="AQ36" s="835">
        <f>'Development Budget'!AQ36</f>
        <v>0</v>
      </c>
      <c r="AR36" s="835">
        <f>'Development Budget'!AR36</f>
        <v>0</v>
      </c>
      <c r="AS36" s="605">
        <f t="shared" si="30"/>
        <v>0</v>
      </c>
      <c r="AT36" s="835">
        <f>'Development Budget'!AT36</f>
        <v>0</v>
      </c>
      <c r="AU36" s="835">
        <f>'Development Budget'!AU36</f>
        <v>0</v>
      </c>
      <c r="AV36" s="835">
        <f>'Development Budget'!AV36</f>
        <v>0</v>
      </c>
      <c r="AW36" s="605">
        <f t="shared" si="31"/>
        <v>0</v>
      </c>
      <c r="AX36" s="835">
        <f>'Development Budget'!AX36</f>
        <v>0</v>
      </c>
      <c r="AY36" s="835">
        <f>'Development Budget'!AY36</f>
        <v>0</v>
      </c>
      <c r="AZ36" s="835">
        <f>'Development Budget'!AZ36</f>
        <v>0</v>
      </c>
      <c r="BA36" s="605">
        <f t="shared" si="32"/>
        <v>0</v>
      </c>
      <c r="BB36" s="835">
        <f>'Development Budget'!BB36</f>
        <v>0</v>
      </c>
      <c r="BC36" s="835">
        <f>'Development Budget'!BC36</f>
        <v>0</v>
      </c>
      <c r="BD36" s="835">
        <f>'Development Budget'!BD36</f>
        <v>0</v>
      </c>
      <c r="BE36" s="605">
        <f t="shared" si="33"/>
        <v>0</v>
      </c>
      <c r="BF36" s="835">
        <f>'Development Budget'!BF36</f>
        <v>0</v>
      </c>
      <c r="BG36" s="835">
        <f>'Development Budget'!BG36</f>
        <v>0</v>
      </c>
      <c r="BH36" s="835">
        <f>'Development Budget'!BH36</f>
        <v>0</v>
      </c>
      <c r="BI36" s="605">
        <f t="shared" si="34"/>
        <v>0</v>
      </c>
      <c r="BJ36" s="835">
        <f>'Development Budget'!BJ36</f>
        <v>0</v>
      </c>
      <c r="BK36" s="835">
        <f>'Development Budget'!BK36</f>
        <v>0</v>
      </c>
      <c r="BL36" s="835">
        <f>'Development Budget'!BL36</f>
        <v>0</v>
      </c>
      <c r="BM36" s="605">
        <f t="shared" si="35"/>
        <v>0</v>
      </c>
      <c r="BN36" s="835">
        <f>'Development Budget'!BN36</f>
        <v>0</v>
      </c>
      <c r="BO36" s="835">
        <f>'Development Budget'!BO36</f>
        <v>0</v>
      </c>
      <c r="BP36" s="835">
        <f>'Development Budget'!BP36</f>
        <v>0</v>
      </c>
      <c r="BQ36" s="605">
        <f t="shared" si="36"/>
        <v>0</v>
      </c>
      <c r="BR36" s="835">
        <f>'Development Budget'!BR36</f>
        <v>0</v>
      </c>
      <c r="BS36" s="835">
        <f>'Development Budget'!BS36</f>
        <v>0</v>
      </c>
      <c r="BT36" s="835">
        <f>'Development Budget'!BT36</f>
        <v>0</v>
      </c>
      <c r="BU36" s="605">
        <f t="shared" si="37"/>
        <v>0</v>
      </c>
      <c r="BV36" s="835">
        <f>'Development Budget'!BV36</f>
        <v>0</v>
      </c>
      <c r="BW36" s="835">
        <f>'Development Budget'!BW36</f>
        <v>0</v>
      </c>
      <c r="BX36" s="835">
        <f>'Development Budget'!BX36</f>
        <v>0</v>
      </c>
      <c r="BY36" s="605">
        <f t="shared" si="38"/>
        <v>0</v>
      </c>
      <c r="BZ36" s="835">
        <f>'Development Budget'!BZ36</f>
        <v>0</v>
      </c>
      <c r="CA36" s="835">
        <f>'Development Budget'!CA36</f>
        <v>0</v>
      </c>
      <c r="CB36" s="835">
        <f>'Development Budget'!CB36</f>
        <v>0</v>
      </c>
      <c r="CC36" s="605">
        <f t="shared" si="39"/>
        <v>0</v>
      </c>
      <c r="CD36" s="835">
        <f>'Development Budget'!CD36</f>
        <v>0</v>
      </c>
      <c r="CE36" s="835">
        <f>'Development Budget'!CE36</f>
        <v>0</v>
      </c>
      <c r="CF36" s="835">
        <f>'Development Budget'!CF36</f>
        <v>0</v>
      </c>
      <c r="CG36" s="605">
        <f t="shared" si="40"/>
        <v>0</v>
      </c>
      <c r="CH36" s="835">
        <f>'Development Budget'!CH36</f>
        <v>0</v>
      </c>
      <c r="CI36" s="835">
        <f>'Development Budget'!CI36</f>
        <v>0</v>
      </c>
      <c r="CJ36" s="835">
        <f>'Development Budget'!CJ36</f>
        <v>0</v>
      </c>
      <c r="CK36" s="605">
        <f t="shared" si="41"/>
        <v>0</v>
      </c>
      <c r="CN36" s="141"/>
      <c r="CO36" s="553"/>
      <c r="CP36" s="144"/>
      <c r="CQ36" s="141"/>
      <c r="CR36" s="141"/>
      <c r="CS36" s="141"/>
      <c r="CT36" s="141"/>
      <c r="CU36" s="556"/>
      <c r="CV36" s="556"/>
      <c r="CW36" s="141"/>
      <c r="CX36" s="141"/>
      <c r="CY36" s="554"/>
    </row>
    <row r="37" spans="1:103">
      <c r="A37" s="593"/>
      <c r="B37" s="551">
        <v>30</v>
      </c>
      <c r="C37" s="593" t="s">
        <v>125</v>
      </c>
      <c r="D37" s="620"/>
      <c r="E37" s="593"/>
      <c r="F37" s="599">
        <f t="shared" si="21"/>
        <v>0</v>
      </c>
      <c r="G37" s="600">
        <f t="shared" si="21"/>
        <v>0</v>
      </c>
      <c r="H37" s="600">
        <f t="shared" si="21"/>
        <v>0</v>
      </c>
      <c r="I37" s="601">
        <f t="shared" si="21"/>
        <v>0</v>
      </c>
      <c r="J37" s="835">
        <f>'Development Budget'!J37</f>
        <v>0</v>
      </c>
      <c r="K37" s="835">
        <f>'Development Budget'!K37</f>
        <v>0</v>
      </c>
      <c r="L37" s="835">
        <f>'Development Budget'!L37</f>
        <v>0</v>
      </c>
      <c r="M37" s="605">
        <f t="shared" si="22"/>
        <v>0</v>
      </c>
      <c r="N37" s="835">
        <f>'Development Budget'!N37</f>
        <v>0</v>
      </c>
      <c r="O37" s="835">
        <f>'Development Budget'!O37</f>
        <v>0</v>
      </c>
      <c r="P37" s="835">
        <f>'Development Budget'!P37</f>
        <v>0</v>
      </c>
      <c r="Q37" s="605">
        <f t="shared" si="23"/>
        <v>0</v>
      </c>
      <c r="R37" s="835">
        <f>'Development Budget'!R37</f>
        <v>0</v>
      </c>
      <c r="S37" s="835">
        <f>'Development Budget'!S37</f>
        <v>0</v>
      </c>
      <c r="T37" s="835">
        <f>'Development Budget'!T37</f>
        <v>0</v>
      </c>
      <c r="U37" s="605">
        <f t="shared" si="24"/>
        <v>0</v>
      </c>
      <c r="V37" s="835">
        <f>'Development Budget'!V37</f>
        <v>0</v>
      </c>
      <c r="W37" s="835">
        <f>'Development Budget'!W37</f>
        <v>0</v>
      </c>
      <c r="X37" s="835">
        <f>'Development Budget'!X37</f>
        <v>0</v>
      </c>
      <c r="Y37" s="605">
        <f t="shared" si="25"/>
        <v>0</v>
      </c>
      <c r="Z37" s="835">
        <f>'Development Budget'!Z37</f>
        <v>0</v>
      </c>
      <c r="AA37" s="835">
        <f>'Development Budget'!AA37</f>
        <v>0</v>
      </c>
      <c r="AB37" s="835">
        <f>'Development Budget'!AB37</f>
        <v>0</v>
      </c>
      <c r="AC37" s="605">
        <f t="shared" si="26"/>
        <v>0</v>
      </c>
      <c r="AD37" s="835">
        <f>'Development Budget'!AD37</f>
        <v>0</v>
      </c>
      <c r="AE37" s="835">
        <f>'Development Budget'!AE37</f>
        <v>0</v>
      </c>
      <c r="AF37" s="835">
        <f>'Development Budget'!AF37</f>
        <v>0</v>
      </c>
      <c r="AG37" s="605">
        <f t="shared" si="27"/>
        <v>0</v>
      </c>
      <c r="AH37" s="835">
        <f>'Development Budget'!AH37</f>
        <v>0</v>
      </c>
      <c r="AI37" s="835">
        <f>'Development Budget'!AI37</f>
        <v>0</v>
      </c>
      <c r="AJ37" s="835">
        <f>'Development Budget'!AJ37</f>
        <v>0</v>
      </c>
      <c r="AK37" s="605">
        <f t="shared" si="28"/>
        <v>0</v>
      </c>
      <c r="AL37" s="835">
        <f>'Development Budget'!AL37</f>
        <v>0</v>
      </c>
      <c r="AM37" s="835">
        <f>'Development Budget'!AM37</f>
        <v>0</v>
      </c>
      <c r="AN37" s="835">
        <f>'Development Budget'!AN37</f>
        <v>0</v>
      </c>
      <c r="AO37" s="605">
        <f t="shared" si="29"/>
        <v>0</v>
      </c>
      <c r="AP37" s="835">
        <f>'Development Budget'!AP37</f>
        <v>0</v>
      </c>
      <c r="AQ37" s="835">
        <f>'Development Budget'!AQ37</f>
        <v>0</v>
      </c>
      <c r="AR37" s="835">
        <f>'Development Budget'!AR37</f>
        <v>0</v>
      </c>
      <c r="AS37" s="605">
        <f t="shared" si="30"/>
        <v>0</v>
      </c>
      <c r="AT37" s="835">
        <f>'Development Budget'!AT37</f>
        <v>0</v>
      </c>
      <c r="AU37" s="835">
        <f>'Development Budget'!AU37</f>
        <v>0</v>
      </c>
      <c r="AV37" s="835">
        <f>'Development Budget'!AV37</f>
        <v>0</v>
      </c>
      <c r="AW37" s="605">
        <f t="shared" si="31"/>
        <v>0</v>
      </c>
      <c r="AX37" s="835">
        <f>'Development Budget'!AX37</f>
        <v>0</v>
      </c>
      <c r="AY37" s="835">
        <f>'Development Budget'!AY37</f>
        <v>0</v>
      </c>
      <c r="AZ37" s="835">
        <f>'Development Budget'!AZ37</f>
        <v>0</v>
      </c>
      <c r="BA37" s="605">
        <f t="shared" si="32"/>
        <v>0</v>
      </c>
      <c r="BB37" s="835">
        <f>'Development Budget'!BB37</f>
        <v>0</v>
      </c>
      <c r="BC37" s="835">
        <f>'Development Budget'!BC37</f>
        <v>0</v>
      </c>
      <c r="BD37" s="835">
        <f>'Development Budget'!BD37</f>
        <v>0</v>
      </c>
      <c r="BE37" s="605">
        <f t="shared" si="33"/>
        <v>0</v>
      </c>
      <c r="BF37" s="835">
        <f>'Development Budget'!BF37</f>
        <v>0</v>
      </c>
      <c r="BG37" s="835">
        <f>'Development Budget'!BG37</f>
        <v>0</v>
      </c>
      <c r="BH37" s="835">
        <f>'Development Budget'!BH37</f>
        <v>0</v>
      </c>
      <c r="BI37" s="605">
        <f t="shared" si="34"/>
        <v>0</v>
      </c>
      <c r="BJ37" s="835">
        <f>'Development Budget'!BJ37</f>
        <v>0</v>
      </c>
      <c r="BK37" s="835">
        <f>'Development Budget'!BK37</f>
        <v>0</v>
      </c>
      <c r="BL37" s="835">
        <f>'Development Budget'!BL37</f>
        <v>0</v>
      </c>
      <c r="BM37" s="605">
        <f t="shared" si="35"/>
        <v>0</v>
      </c>
      <c r="BN37" s="835">
        <f>'Development Budget'!BN37</f>
        <v>0</v>
      </c>
      <c r="BO37" s="835">
        <f>'Development Budget'!BO37</f>
        <v>0</v>
      </c>
      <c r="BP37" s="835">
        <f>'Development Budget'!BP37</f>
        <v>0</v>
      </c>
      <c r="BQ37" s="605">
        <f t="shared" si="36"/>
        <v>0</v>
      </c>
      <c r="BR37" s="835">
        <f>'Development Budget'!BR37</f>
        <v>0</v>
      </c>
      <c r="BS37" s="835">
        <f>'Development Budget'!BS37</f>
        <v>0</v>
      </c>
      <c r="BT37" s="835">
        <f>'Development Budget'!BT37</f>
        <v>0</v>
      </c>
      <c r="BU37" s="605">
        <f t="shared" si="37"/>
        <v>0</v>
      </c>
      <c r="BV37" s="835">
        <f>'Development Budget'!BV37</f>
        <v>0</v>
      </c>
      <c r="BW37" s="835">
        <f>'Development Budget'!BW37</f>
        <v>0</v>
      </c>
      <c r="BX37" s="835">
        <f>'Development Budget'!BX37</f>
        <v>0</v>
      </c>
      <c r="BY37" s="605">
        <f t="shared" si="38"/>
        <v>0</v>
      </c>
      <c r="BZ37" s="835">
        <f>'Development Budget'!BZ37</f>
        <v>0</v>
      </c>
      <c r="CA37" s="835">
        <f>'Development Budget'!CA37</f>
        <v>0</v>
      </c>
      <c r="CB37" s="835">
        <f>'Development Budget'!CB37</f>
        <v>0</v>
      </c>
      <c r="CC37" s="605">
        <f t="shared" si="39"/>
        <v>0</v>
      </c>
      <c r="CD37" s="835">
        <f>'Development Budget'!CD37</f>
        <v>0</v>
      </c>
      <c r="CE37" s="835">
        <f>'Development Budget'!CE37</f>
        <v>0</v>
      </c>
      <c r="CF37" s="835">
        <f>'Development Budget'!CF37</f>
        <v>0</v>
      </c>
      <c r="CG37" s="605">
        <f t="shared" si="40"/>
        <v>0</v>
      </c>
      <c r="CH37" s="835">
        <f>'Development Budget'!CH37</f>
        <v>0</v>
      </c>
      <c r="CI37" s="835">
        <f>'Development Budget'!CI37</f>
        <v>0</v>
      </c>
      <c r="CJ37" s="835">
        <f>'Development Budget'!CJ37</f>
        <v>0</v>
      </c>
      <c r="CK37" s="605">
        <f t="shared" si="41"/>
        <v>0</v>
      </c>
      <c r="CN37" s="141"/>
      <c r="CO37" s="558" t="s">
        <v>173</v>
      </c>
      <c r="CP37" s="559"/>
      <c r="CQ37" s="560"/>
      <c r="CR37" s="560"/>
      <c r="CS37" s="560"/>
      <c r="CT37" s="559"/>
      <c r="CU37" s="561" t="s">
        <v>172</v>
      </c>
      <c r="CV37" s="556"/>
      <c r="CW37" s="141"/>
      <c r="CX37" s="141"/>
      <c r="CY37" s="554"/>
    </row>
    <row r="38" spans="1:103">
      <c r="A38" s="593"/>
      <c r="B38" s="551">
        <v>31</v>
      </c>
      <c r="C38" s="608" t="s">
        <v>31</v>
      </c>
      <c r="D38" s="608"/>
      <c r="E38" s="609"/>
      <c r="F38" s="599">
        <f t="shared" si="21"/>
        <v>0</v>
      </c>
      <c r="G38" s="600">
        <f t="shared" si="21"/>
        <v>0</v>
      </c>
      <c r="H38" s="600">
        <f t="shared" si="21"/>
        <v>0</v>
      </c>
      <c r="I38" s="601">
        <f t="shared" si="21"/>
        <v>0</v>
      </c>
      <c r="J38" s="835">
        <f>'Development Budget'!J38</f>
        <v>0</v>
      </c>
      <c r="K38" s="835">
        <f>'Development Budget'!K38</f>
        <v>0</v>
      </c>
      <c r="L38" s="835">
        <f>'Development Budget'!L38</f>
        <v>0</v>
      </c>
      <c r="M38" s="605">
        <f t="shared" si="22"/>
        <v>0</v>
      </c>
      <c r="N38" s="835">
        <f>'Development Budget'!N38</f>
        <v>0</v>
      </c>
      <c r="O38" s="835">
        <f>'Development Budget'!O38</f>
        <v>0</v>
      </c>
      <c r="P38" s="835">
        <f>'Development Budget'!P38</f>
        <v>0</v>
      </c>
      <c r="Q38" s="605">
        <f t="shared" si="23"/>
        <v>0</v>
      </c>
      <c r="R38" s="835">
        <f>'Development Budget'!R38</f>
        <v>0</v>
      </c>
      <c r="S38" s="835">
        <f>'Development Budget'!S38</f>
        <v>0</v>
      </c>
      <c r="T38" s="835">
        <f>'Development Budget'!T38</f>
        <v>0</v>
      </c>
      <c r="U38" s="605">
        <f t="shared" si="24"/>
        <v>0</v>
      </c>
      <c r="V38" s="835">
        <f>'Development Budget'!V38</f>
        <v>0</v>
      </c>
      <c r="W38" s="835">
        <f>'Development Budget'!W38</f>
        <v>0</v>
      </c>
      <c r="X38" s="835">
        <f>'Development Budget'!X38</f>
        <v>0</v>
      </c>
      <c r="Y38" s="605">
        <f t="shared" si="25"/>
        <v>0</v>
      </c>
      <c r="Z38" s="835">
        <f>'Development Budget'!Z38</f>
        <v>0</v>
      </c>
      <c r="AA38" s="835">
        <f>'Development Budget'!AA38</f>
        <v>0</v>
      </c>
      <c r="AB38" s="835">
        <f>'Development Budget'!AB38</f>
        <v>0</v>
      </c>
      <c r="AC38" s="605">
        <f t="shared" si="26"/>
        <v>0</v>
      </c>
      <c r="AD38" s="835">
        <f>'Development Budget'!AD38</f>
        <v>0</v>
      </c>
      <c r="AE38" s="835">
        <f>'Development Budget'!AE38</f>
        <v>0</v>
      </c>
      <c r="AF38" s="835">
        <f>'Development Budget'!AF38</f>
        <v>0</v>
      </c>
      <c r="AG38" s="605">
        <f t="shared" si="27"/>
        <v>0</v>
      </c>
      <c r="AH38" s="835">
        <f>'Development Budget'!AH38</f>
        <v>0</v>
      </c>
      <c r="AI38" s="835">
        <f>'Development Budget'!AI38</f>
        <v>0</v>
      </c>
      <c r="AJ38" s="835">
        <f>'Development Budget'!AJ38</f>
        <v>0</v>
      </c>
      <c r="AK38" s="605">
        <f t="shared" si="28"/>
        <v>0</v>
      </c>
      <c r="AL38" s="835">
        <f>'Development Budget'!AL38</f>
        <v>0</v>
      </c>
      <c r="AM38" s="835">
        <f>'Development Budget'!AM38</f>
        <v>0</v>
      </c>
      <c r="AN38" s="835">
        <f>'Development Budget'!AN38</f>
        <v>0</v>
      </c>
      <c r="AO38" s="605">
        <f t="shared" si="29"/>
        <v>0</v>
      </c>
      <c r="AP38" s="835">
        <f>'Development Budget'!AP38</f>
        <v>0</v>
      </c>
      <c r="AQ38" s="835">
        <f>'Development Budget'!AQ38</f>
        <v>0</v>
      </c>
      <c r="AR38" s="835">
        <f>'Development Budget'!AR38</f>
        <v>0</v>
      </c>
      <c r="AS38" s="605">
        <f t="shared" si="30"/>
        <v>0</v>
      </c>
      <c r="AT38" s="835">
        <f>'Development Budget'!AT38</f>
        <v>0</v>
      </c>
      <c r="AU38" s="835">
        <f>'Development Budget'!AU38</f>
        <v>0</v>
      </c>
      <c r="AV38" s="835">
        <f>'Development Budget'!AV38</f>
        <v>0</v>
      </c>
      <c r="AW38" s="605">
        <f t="shared" si="31"/>
        <v>0</v>
      </c>
      <c r="AX38" s="835">
        <f>'Development Budget'!AX38</f>
        <v>0</v>
      </c>
      <c r="AY38" s="835">
        <f>'Development Budget'!AY38</f>
        <v>0</v>
      </c>
      <c r="AZ38" s="835">
        <f>'Development Budget'!AZ38</f>
        <v>0</v>
      </c>
      <c r="BA38" s="605">
        <f t="shared" si="32"/>
        <v>0</v>
      </c>
      <c r="BB38" s="835">
        <f>'Development Budget'!BB38</f>
        <v>0</v>
      </c>
      <c r="BC38" s="835">
        <f>'Development Budget'!BC38</f>
        <v>0</v>
      </c>
      <c r="BD38" s="835">
        <f>'Development Budget'!BD38</f>
        <v>0</v>
      </c>
      <c r="BE38" s="605">
        <f t="shared" si="33"/>
        <v>0</v>
      </c>
      <c r="BF38" s="835">
        <f>'Development Budget'!BF38</f>
        <v>0</v>
      </c>
      <c r="BG38" s="835">
        <f>'Development Budget'!BG38</f>
        <v>0</v>
      </c>
      <c r="BH38" s="835">
        <f>'Development Budget'!BH38</f>
        <v>0</v>
      </c>
      <c r="BI38" s="605">
        <f t="shared" si="34"/>
        <v>0</v>
      </c>
      <c r="BJ38" s="835">
        <f>'Development Budget'!BJ38</f>
        <v>0</v>
      </c>
      <c r="BK38" s="835">
        <f>'Development Budget'!BK38</f>
        <v>0</v>
      </c>
      <c r="BL38" s="835">
        <f>'Development Budget'!BL38</f>
        <v>0</v>
      </c>
      <c r="BM38" s="605">
        <f t="shared" si="35"/>
        <v>0</v>
      </c>
      <c r="BN38" s="835">
        <f>'Development Budget'!BN38</f>
        <v>0</v>
      </c>
      <c r="BO38" s="835">
        <f>'Development Budget'!BO38</f>
        <v>0</v>
      </c>
      <c r="BP38" s="835">
        <f>'Development Budget'!BP38</f>
        <v>0</v>
      </c>
      <c r="BQ38" s="605">
        <f t="shared" si="36"/>
        <v>0</v>
      </c>
      <c r="BR38" s="835">
        <f>'Development Budget'!BR38</f>
        <v>0</v>
      </c>
      <c r="BS38" s="835">
        <f>'Development Budget'!BS38</f>
        <v>0</v>
      </c>
      <c r="BT38" s="835">
        <f>'Development Budget'!BT38</f>
        <v>0</v>
      </c>
      <c r="BU38" s="605">
        <f t="shared" si="37"/>
        <v>0</v>
      </c>
      <c r="BV38" s="835">
        <f>'Development Budget'!BV38</f>
        <v>0</v>
      </c>
      <c r="BW38" s="835">
        <f>'Development Budget'!BW38</f>
        <v>0</v>
      </c>
      <c r="BX38" s="835">
        <f>'Development Budget'!BX38</f>
        <v>0</v>
      </c>
      <c r="BY38" s="605">
        <f t="shared" si="38"/>
        <v>0</v>
      </c>
      <c r="BZ38" s="835">
        <f>'Development Budget'!BZ38</f>
        <v>0</v>
      </c>
      <c r="CA38" s="835">
        <f>'Development Budget'!CA38</f>
        <v>0</v>
      </c>
      <c r="CB38" s="835">
        <f>'Development Budget'!CB38</f>
        <v>0</v>
      </c>
      <c r="CC38" s="605">
        <f t="shared" si="39"/>
        <v>0</v>
      </c>
      <c r="CD38" s="835">
        <f>'Development Budget'!CD38</f>
        <v>0</v>
      </c>
      <c r="CE38" s="835">
        <f>'Development Budget'!CE38</f>
        <v>0</v>
      </c>
      <c r="CF38" s="835">
        <f>'Development Budget'!CF38</f>
        <v>0</v>
      </c>
      <c r="CG38" s="605">
        <f t="shared" si="40"/>
        <v>0</v>
      </c>
      <c r="CH38" s="835">
        <f>'Development Budget'!CH38</f>
        <v>0</v>
      </c>
      <c r="CI38" s="835">
        <f>'Development Budget'!CI38</f>
        <v>0</v>
      </c>
      <c r="CJ38" s="835">
        <f>'Development Budget'!CJ38</f>
        <v>0</v>
      </c>
      <c r="CK38" s="605">
        <f t="shared" si="41"/>
        <v>0</v>
      </c>
      <c r="CN38" s="141"/>
      <c r="CO38" s="562" t="s">
        <v>164</v>
      </c>
      <c r="CP38" s="141"/>
      <c r="CQ38" s="141"/>
      <c r="CR38" s="141"/>
      <c r="CS38" s="141"/>
      <c r="CT38" s="141"/>
      <c r="CU38" s="534">
        <f>Financing!H38</f>
        <v>0</v>
      </c>
      <c r="CV38" s="141"/>
      <c r="CW38" s="141"/>
      <c r="CX38" s="141"/>
      <c r="CY38" s="554"/>
    </row>
    <row r="39" spans="1:103">
      <c r="A39" s="593"/>
      <c r="B39" s="551">
        <v>32</v>
      </c>
      <c r="C39" s="608" t="s">
        <v>31</v>
      </c>
      <c r="D39" s="608"/>
      <c r="E39" s="609"/>
      <c r="F39" s="599">
        <f t="shared" si="21"/>
        <v>0</v>
      </c>
      <c r="G39" s="600">
        <f t="shared" si="21"/>
        <v>0</v>
      </c>
      <c r="H39" s="600">
        <f t="shared" si="21"/>
        <v>0</v>
      </c>
      <c r="I39" s="601">
        <f t="shared" si="21"/>
        <v>0</v>
      </c>
      <c r="J39" s="835">
        <f>'Development Budget'!J45</f>
        <v>0</v>
      </c>
      <c r="K39" s="835">
        <f>'Development Budget'!K45</f>
        <v>0</v>
      </c>
      <c r="L39" s="835">
        <f>'Development Budget'!L45</f>
        <v>0</v>
      </c>
      <c r="M39" s="605">
        <f t="shared" si="22"/>
        <v>0</v>
      </c>
      <c r="N39" s="835">
        <f>'Development Budget'!N45</f>
        <v>0</v>
      </c>
      <c r="O39" s="835">
        <f>'Development Budget'!O45</f>
        <v>0</v>
      </c>
      <c r="P39" s="835">
        <f>'Development Budget'!P45</f>
        <v>0</v>
      </c>
      <c r="Q39" s="605">
        <f t="shared" si="23"/>
        <v>0</v>
      </c>
      <c r="R39" s="835">
        <f>'Development Budget'!R45</f>
        <v>0</v>
      </c>
      <c r="S39" s="835">
        <f>'Development Budget'!S45</f>
        <v>0</v>
      </c>
      <c r="T39" s="835">
        <f>'Development Budget'!T45</f>
        <v>0</v>
      </c>
      <c r="U39" s="605">
        <f t="shared" si="24"/>
        <v>0</v>
      </c>
      <c r="V39" s="835">
        <f>'Development Budget'!V45</f>
        <v>0</v>
      </c>
      <c r="W39" s="835">
        <f>'Development Budget'!W45</f>
        <v>0</v>
      </c>
      <c r="X39" s="835">
        <f>'Development Budget'!X45</f>
        <v>0</v>
      </c>
      <c r="Y39" s="605">
        <f t="shared" si="25"/>
        <v>0</v>
      </c>
      <c r="Z39" s="835">
        <f>'Development Budget'!Z45</f>
        <v>0</v>
      </c>
      <c r="AA39" s="835">
        <f>'Development Budget'!AA45</f>
        <v>0</v>
      </c>
      <c r="AB39" s="835">
        <f>'Development Budget'!AB45</f>
        <v>0</v>
      </c>
      <c r="AC39" s="605">
        <f t="shared" si="26"/>
        <v>0</v>
      </c>
      <c r="AD39" s="835">
        <f>'Development Budget'!AD45</f>
        <v>0</v>
      </c>
      <c r="AE39" s="835">
        <f>'Development Budget'!AE45</f>
        <v>0</v>
      </c>
      <c r="AF39" s="835">
        <f>'Development Budget'!AF45</f>
        <v>0</v>
      </c>
      <c r="AG39" s="605">
        <f t="shared" si="27"/>
        <v>0</v>
      </c>
      <c r="AH39" s="835">
        <f>'Development Budget'!AH45</f>
        <v>0</v>
      </c>
      <c r="AI39" s="835">
        <f>'Development Budget'!AI45</f>
        <v>0</v>
      </c>
      <c r="AJ39" s="835">
        <f>'Development Budget'!AJ45</f>
        <v>0</v>
      </c>
      <c r="AK39" s="605">
        <f t="shared" si="28"/>
        <v>0</v>
      </c>
      <c r="AL39" s="835">
        <f>'Development Budget'!AL45</f>
        <v>0</v>
      </c>
      <c r="AM39" s="835">
        <f>'Development Budget'!AM45</f>
        <v>0</v>
      </c>
      <c r="AN39" s="835">
        <f>'Development Budget'!AN45</f>
        <v>0</v>
      </c>
      <c r="AO39" s="605">
        <f t="shared" si="29"/>
        <v>0</v>
      </c>
      <c r="AP39" s="835">
        <f>'Development Budget'!AP45</f>
        <v>0</v>
      </c>
      <c r="AQ39" s="835">
        <f>'Development Budget'!AQ45</f>
        <v>0</v>
      </c>
      <c r="AR39" s="835">
        <f>'Development Budget'!AR45</f>
        <v>0</v>
      </c>
      <c r="AS39" s="605">
        <f t="shared" si="30"/>
        <v>0</v>
      </c>
      <c r="AT39" s="835">
        <f>'Development Budget'!AT45</f>
        <v>0</v>
      </c>
      <c r="AU39" s="835">
        <f>'Development Budget'!AU45</f>
        <v>0</v>
      </c>
      <c r="AV39" s="835">
        <f>'Development Budget'!AV45</f>
        <v>0</v>
      </c>
      <c r="AW39" s="605">
        <f t="shared" si="31"/>
        <v>0</v>
      </c>
      <c r="AX39" s="835">
        <f>'Development Budget'!AX45</f>
        <v>0</v>
      </c>
      <c r="AY39" s="835">
        <f>'Development Budget'!AY45</f>
        <v>0</v>
      </c>
      <c r="AZ39" s="835">
        <f>'Development Budget'!AZ45</f>
        <v>0</v>
      </c>
      <c r="BA39" s="605">
        <f t="shared" si="32"/>
        <v>0</v>
      </c>
      <c r="BB39" s="835">
        <f>'Development Budget'!BB45</f>
        <v>0</v>
      </c>
      <c r="BC39" s="835">
        <f>'Development Budget'!BC45</f>
        <v>0</v>
      </c>
      <c r="BD39" s="835">
        <f>'Development Budget'!BD45</f>
        <v>0</v>
      </c>
      <c r="BE39" s="605">
        <f t="shared" si="33"/>
        <v>0</v>
      </c>
      <c r="BF39" s="835">
        <f>'Development Budget'!BF45</f>
        <v>0</v>
      </c>
      <c r="BG39" s="835">
        <f>'Development Budget'!BG45</f>
        <v>0</v>
      </c>
      <c r="BH39" s="835">
        <f>'Development Budget'!BH45</f>
        <v>0</v>
      </c>
      <c r="BI39" s="605">
        <f t="shared" si="34"/>
        <v>0</v>
      </c>
      <c r="BJ39" s="835">
        <f>'Development Budget'!BJ45</f>
        <v>0</v>
      </c>
      <c r="BK39" s="835">
        <f>'Development Budget'!BK45</f>
        <v>0</v>
      </c>
      <c r="BL39" s="835">
        <f>'Development Budget'!BL45</f>
        <v>0</v>
      </c>
      <c r="BM39" s="605">
        <f t="shared" si="35"/>
        <v>0</v>
      </c>
      <c r="BN39" s="835">
        <f>'Development Budget'!BN45</f>
        <v>0</v>
      </c>
      <c r="BO39" s="835">
        <f>'Development Budget'!BO45</f>
        <v>0</v>
      </c>
      <c r="BP39" s="835">
        <f>'Development Budget'!BP45</f>
        <v>0</v>
      </c>
      <c r="BQ39" s="605">
        <f t="shared" si="36"/>
        <v>0</v>
      </c>
      <c r="BR39" s="835">
        <f>'Development Budget'!BR45</f>
        <v>0</v>
      </c>
      <c r="BS39" s="835">
        <f>'Development Budget'!BS45</f>
        <v>0</v>
      </c>
      <c r="BT39" s="835">
        <f>'Development Budget'!BT45</f>
        <v>0</v>
      </c>
      <c r="BU39" s="605">
        <f t="shared" si="37"/>
        <v>0</v>
      </c>
      <c r="BV39" s="835">
        <f>'Development Budget'!BV45</f>
        <v>0</v>
      </c>
      <c r="BW39" s="835">
        <f>'Development Budget'!BW45</f>
        <v>0</v>
      </c>
      <c r="BX39" s="835">
        <f>'Development Budget'!BX45</f>
        <v>0</v>
      </c>
      <c r="BY39" s="605">
        <f t="shared" si="38"/>
        <v>0</v>
      </c>
      <c r="BZ39" s="835">
        <f>'Development Budget'!BZ45</f>
        <v>0</v>
      </c>
      <c r="CA39" s="835">
        <f>'Development Budget'!CA45</f>
        <v>0</v>
      </c>
      <c r="CB39" s="835">
        <f>'Development Budget'!CB45</f>
        <v>0</v>
      </c>
      <c r="CC39" s="605">
        <f t="shared" si="39"/>
        <v>0</v>
      </c>
      <c r="CD39" s="835">
        <f>'Development Budget'!CD45</f>
        <v>0</v>
      </c>
      <c r="CE39" s="835">
        <f>'Development Budget'!CE45</f>
        <v>0</v>
      </c>
      <c r="CF39" s="835">
        <f>'Development Budget'!CF45</f>
        <v>0</v>
      </c>
      <c r="CG39" s="605">
        <f t="shared" si="40"/>
        <v>0</v>
      </c>
      <c r="CH39" s="835">
        <f>'Development Budget'!CH45</f>
        <v>0</v>
      </c>
      <c r="CI39" s="835">
        <f>'Development Budget'!CI45</f>
        <v>0</v>
      </c>
      <c r="CJ39" s="835">
        <f>'Development Budget'!CJ45</f>
        <v>0</v>
      </c>
      <c r="CK39" s="605">
        <f t="shared" si="41"/>
        <v>0</v>
      </c>
      <c r="CN39" s="144"/>
      <c r="CO39" s="563" t="s">
        <v>110</v>
      </c>
      <c r="CP39" s="141"/>
      <c r="CQ39" s="141"/>
      <c r="CR39" s="141"/>
      <c r="CS39" s="141"/>
      <c r="CT39" s="141"/>
      <c r="CU39" s="534">
        <f>Financing!H39</f>
        <v>0</v>
      </c>
      <c r="CV39" s="141"/>
      <c r="CW39" s="141"/>
      <c r="CX39" s="141"/>
      <c r="CY39" s="554"/>
    </row>
    <row r="40" spans="1:103">
      <c r="A40" s="593"/>
      <c r="B40" s="551">
        <v>33</v>
      </c>
      <c r="C40" s="608" t="s">
        <v>31</v>
      </c>
      <c r="D40" s="608"/>
      <c r="E40" s="609"/>
      <c r="F40" s="599">
        <f t="shared" si="21"/>
        <v>0</v>
      </c>
      <c r="G40" s="600">
        <f t="shared" si="21"/>
        <v>0</v>
      </c>
      <c r="H40" s="600">
        <f t="shared" si="21"/>
        <v>0</v>
      </c>
      <c r="I40" s="601">
        <f t="shared" si="21"/>
        <v>0</v>
      </c>
      <c r="J40" s="835">
        <f>'Development Budget'!J46</f>
        <v>0</v>
      </c>
      <c r="K40" s="835">
        <f>'Development Budget'!K46</f>
        <v>0</v>
      </c>
      <c r="L40" s="835">
        <f>'Development Budget'!L46</f>
        <v>0</v>
      </c>
      <c r="M40" s="605">
        <f t="shared" si="22"/>
        <v>0</v>
      </c>
      <c r="N40" s="835">
        <f>'Development Budget'!N46</f>
        <v>0</v>
      </c>
      <c r="O40" s="835">
        <f>'Development Budget'!O46</f>
        <v>0</v>
      </c>
      <c r="P40" s="835">
        <f>'Development Budget'!P46</f>
        <v>0</v>
      </c>
      <c r="Q40" s="605">
        <f t="shared" si="23"/>
        <v>0</v>
      </c>
      <c r="R40" s="835">
        <f>'Development Budget'!R46</f>
        <v>0</v>
      </c>
      <c r="S40" s="835">
        <f>'Development Budget'!S46</f>
        <v>0</v>
      </c>
      <c r="T40" s="835">
        <f>'Development Budget'!T46</f>
        <v>0</v>
      </c>
      <c r="U40" s="605">
        <f t="shared" si="24"/>
        <v>0</v>
      </c>
      <c r="V40" s="835">
        <f>'Development Budget'!V46</f>
        <v>0</v>
      </c>
      <c r="W40" s="835">
        <f>'Development Budget'!W46</f>
        <v>0</v>
      </c>
      <c r="X40" s="835">
        <f>'Development Budget'!X46</f>
        <v>0</v>
      </c>
      <c r="Y40" s="605">
        <f t="shared" si="25"/>
        <v>0</v>
      </c>
      <c r="Z40" s="835">
        <f>'Development Budget'!Z46</f>
        <v>0</v>
      </c>
      <c r="AA40" s="835">
        <f>'Development Budget'!AA46</f>
        <v>0</v>
      </c>
      <c r="AB40" s="835">
        <f>'Development Budget'!AB46</f>
        <v>0</v>
      </c>
      <c r="AC40" s="605">
        <f t="shared" si="26"/>
        <v>0</v>
      </c>
      <c r="AD40" s="835">
        <f>'Development Budget'!AD46</f>
        <v>0</v>
      </c>
      <c r="AE40" s="835">
        <f>'Development Budget'!AE46</f>
        <v>0</v>
      </c>
      <c r="AF40" s="835">
        <f>'Development Budget'!AF46</f>
        <v>0</v>
      </c>
      <c r="AG40" s="605">
        <f t="shared" si="27"/>
        <v>0</v>
      </c>
      <c r="AH40" s="835">
        <f>'Development Budget'!AH46</f>
        <v>0</v>
      </c>
      <c r="AI40" s="835">
        <f>'Development Budget'!AI46</f>
        <v>0</v>
      </c>
      <c r="AJ40" s="835">
        <f>'Development Budget'!AJ46</f>
        <v>0</v>
      </c>
      <c r="AK40" s="605">
        <f t="shared" si="28"/>
        <v>0</v>
      </c>
      <c r="AL40" s="835">
        <f>'Development Budget'!AL46</f>
        <v>0</v>
      </c>
      <c r="AM40" s="835">
        <f>'Development Budget'!AM46</f>
        <v>0</v>
      </c>
      <c r="AN40" s="835">
        <f>'Development Budget'!AN46</f>
        <v>0</v>
      </c>
      <c r="AO40" s="605">
        <f t="shared" si="29"/>
        <v>0</v>
      </c>
      <c r="AP40" s="835">
        <f>'Development Budget'!AP46</f>
        <v>0</v>
      </c>
      <c r="AQ40" s="835">
        <f>'Development Budget'!AQ46</f>
        <v>0</v>
      </c>
      <c r="AR40" s="835">
        <f>'Development Budget'!AR46</f>
        <v>0</v>
      </c>
      <c r="AS40" s="605">
        <f t="shared" si="30"/>
        <v>0</v>
      </c>
      <c r="AT40" s="835">
        <f>'Development Budget'!AT46</f>
        <v>0</v>
      </c>
      <c r="AU40" s="835">
        <f>'Development Budget'!AU46</f>
        <v>0</v>
      </c>
      <c r="AV40" s="835">
        <f>'Development Budget'!AV46</f>
        <v>0</v>
      </c>
      <c r="AW40" s="605">
        <f t="shared" si="31"/>
        <v>0</v>
      </c>
      <c r="AX40" s="835">
        <f>'Development Budget'!AX46</f>
        <v>0</v>
      </c>
      <c r="AY40" s="835">
        <f>'Development Budget'!AY46</f>
        <v>0</v>
      </c>
      <c r="AZ40" s="835">
        <f>'Development Budget'!AZ46</f>
        <v>0</v>
      </c>
      <c r="BA40" s="605">
        <f t="shared" si="32"/>
        <v>0</v>
      </c>
      <c r="BB40" s="835">
        <f>'Development Budget'!BB46</f>
        <v>0</v>
      </c>
      <c r="BC40" s="835">
        <f>'Development Budget'!BC46</f>
        <v>0</v>
      </c>
      <c r="BD40" s="835">
        <f>'Development Budget'!BD46</f>
        <v>0</v>
      </c>
      <c r="BE40" s="605">
        <f t="shared" si="33"/>
        <v>0</v>
      </c>
      <c r="BF40" s="835">
        <f>'Development Budget'!BF46</f>
        <v>0</v>
      </c>
      <c r="BG40" s="835">
        <f>'Development Budget'!BG46</f>
        <v>0</v>
      </c>
      <c r="BH40" s="835">
        <f>'Development Budget'!BH46</f>
        <v>0</v>
      </c>
      <c r="BI40" s="605">
        <f t="shared" si="34"/>
        <v>0</v>
      </c>
      <c r="BJ40" s="835">
        <f>'Development Budget'!BJ46</f>
        <v>0</v>
      </c>
      <c r="BK40" s="835">
        <f>'Development Budget'!BK46</f>
        <v>0</v>
      </c>
      <c r="BL40" s="835">
        <f>'Development Budget'!BL46</f>
        <v>0</v>
      </c>
      <c r="BM40" s="605">
        <f t="shared" si="35"/>
        <v>0</v>
      </c>
      <c r="BN40" s="835">
        <f>'Development Budget'!BN46</f>
        <v>0</v>
      </c>
      <c r="BO40" s="835">
        <f>'Development Budget'!BO46</f>
        <v>0</v>
      </c>
      <c r="BP40" s="835">
        <f>'Development Budget'!BP46</f>
        <v>0</v>
      </c>
      <c r="BQ40" s="605">
        <f t="shared" si="36"/>
        <v>0</v>
      </c>
      <c r="BR40" s="835">
        <f>'Development Budget'!BR46</f>
        <v>0</v>
      </c>
      <c r="BS40" s="835">
        <f>'Development Budget'!BS46</f>
        <v>0</v>
      </c>
      <c r="BT40" s="835">
        <f>'Development Budget'!BT46</f>
        <v>0</v>
      </c>
      <c r="BU40" s="605">
        <f t="shared" si="37"/>
        <v>0</v>
      </c>
      <c r="BV40" s="835">
        <f>'Development Budget'!BV46</f>
        <v>0</v>
      </c>
      <c r="BW40" s="835">
        <f>'Development Budget'!BW46</f>
        <v>0</v>
      </c>
      <c r="BX40" s="835">
        <f>'Development Budget'!BX46</f>
        <v>0</v>
      </c>
      <c r="BY40" s="605">
        <f t="shared" si="38"/>
        <v>0</v>
      </c>
      <c r="BZ40" s="835">
        <f>'Development Budget'!BZ46</f>
        <v>0</v>
      </c>
      <c r="CA40" s="835">
        <f>'Development Budget'!CA46</f>
        <v>0</v>
      </c>
      <c r="CB40" s="835">
        <f>'Development Budget'!CB46</f>
        <v>0</v>
      </c>
      <c r="CC40" s="605">
        <f t="shared" si="39"/>
        <v>0</v>
      </c>
      <c r="CD40" s="835">
        <f>'Development Budget'!CD46</f>
        <v>0</v>
      </c>
      <c r="CE40" s="835">
        <f>'Development Budget'!CE46</f>
        <v>0</v>
      </c>
      <c r="CF40" s="835">
        <f>'Development Budget'!CF46</f>
        <v>0</v>
      </c>
      <c r="CG40" s="605">
        <f t="shared" si="40"/>
        <v>0</v>
      </c>
      <c r="CH40" s="835">
        <f>'Development Budget'!CH46</f>
        <v>0</v>
      </c>
      <c r="CI40" s="835">
        <f>'Development Budget'!CI46</f>
        <v>0</v>
      </c>
      <c r="CJ40" s="835">
        <f>'Development Budget'!CJ46</f>
        <v>0</v>
      </c>
      <c r="CK40" s="605">
        <f t="shared" si="41"/>
        <v>0</v>
      </c>
      <c r="CN40" s="144"/>
      <c r="CO40" s="563" t="s">
        <v>165</v>
      </c>
      <c r="CP40" s="141"/>
      <c r="CQ40" s="141"/>
      <c r="CR40" s="141"/>
      <c r="CS40" s="141"/>
      <c r="CT40" s="141"/>
      <c r="CU40" s="534">
        <f>Financing!H40</f>
        <v>0</v>
      </c>
      <c r="CV40" s="141"/>
      <c r="CW40" s="141"/>
      <c r="CX40" s="141"/>
      <c r="CY40" s="554"/>
    </row>
    <row r="41" spans="1:103">
      <c r="A41" s="607"/>
      <c r="B41" s="551">
        <v>34</v>
      </c>
      <c r="C41" s="608" t="s">
        <v>31</v>
      </c>
      <c r="D41" s="608"/>
      <c r="E41" s="609"/>
      <c r="F41" s="610">
        <f t="shared" si="21"/>
        <v>0</v>
      </c>
      <c r="G41" s="611">
        <f t="shared" si="21"/>
        <v>0</v>
      </c>
      <c r="H41" s="611">
        <f t="shared" si="21"/>
        <v>0</v>
      </c>
      <c r="I41" s="612">
        <f t="shared" si="21"/>
        <v>0</v>
      </c>
      <c r="J41" s="835">
        <f>'Development Budget'!J47</f>
        <v>0</v>
      </c>
      <c r="K41" s="835">
        <f>'Development Budget'!K47</f>
        <v>0</v>
      </c>
      <c r="L41" s="835">
        <f>'Development Budget'!L47</f>
        <v>0</v>
      </c>
      <c r="M41" s="613">
        <f t="shared" si="22"/>
        <v>0</v>
      </c>
      <c r="N41" s="835">
        <f>'Development Budget'!N47</f>
        <v>0</v>
      </c>
      <c r="O41" s="835">
        <f>'Development Budget'!O47</f>
        <v>0</v>
      </c>
      <c r="P41" s="835">
        <f>'Development Budget'!P47</f>
        <v>0</v>
      </c>
      <c r="Q41" s="613">
        <f t="shared" si="23"/>
        <v>0</v>
      </c>
      <c r="R41" s="835">
        <f>'Development Budget'!R47</f>
        <v>0</v>
      </c>
      <c r="S41" s="835">
        <f>'Development Budget'!S47</f>
        <v>0</v>
      </c>
      <c r="T41" s="835">
        <f>'Development Budget'!T47</f>
        <v>0</v>
      </c>
      <c r="U41" s="613">
        <f t="shared" si="24"/>
        <v>0</v>
      </c>
      <c r="V41" s="835">
        <f>'Development Budget'!V47</f>
        <v>0</v>
      </c>
      <c r="W41" s="835">
        <f>'Development Budget'!W47</f>
        <v>0</v>
      </c>
      <c r="X41" s="835">
        <f>'Development Budget'!X47</f>
        <v>0</v>
      </c>
      <c r="Y41" s="613">
        <f t="shared" si="25"/>
        <v>0</v>
      </c>
      <c r="Z41" s="835">
        <f>'Development Budget'!Z47</f>
        <v>0</v>
      </c>
      <c r="AA41" s="835">
        <f>'Development Budget'!AA47</f>
        <v>0</v>
      </c>
      <c r="AB41" s="835">
        <f>'Development Budget'!AB47</f>
        <v>0</v>
      </c>
      <c r="AC41" s="613">
        <f t="shared" si="26"/>
        <v>0</v>
      </c>
      <c r="AD41" s="835">
        <f>'Development Budget'!AD47</f>
        <v>0</v>
      </c>
      <c r="AE41" s="835">
        <f>'Development Budget'!AE47</f>
        <v>0</v>
      </c>
      <c r="AF41" s="835">
        <f>'Development Budget'!AF47</f>
        <v>0</v>
      </c>
      <c r="AG41" s="613">
        <f t="shared" si="27"/>
        <v>0</v>
      </c>
      <c r="AH41" s="835">
        <f>'Development Budget'!AH47</f>
        <v>0</v>
      </c>
      <c r="AI41" s="835">
        <f>'Development Budget'!AI47</f>
        <v>0</v>
      </c>
      <c r="AJ41" s="835">
        <f>'Development Budget'!AJ47</f>
        <v>0</v>
      </c>
      <c r="AK41" s="613">
        <f t="shared" si="28"/>
        <v>0</v>
      </c>
      <c r="AL41" s="835">
        <f>'Development Budget'!AL47</f>
        <v>0</v>
      </c>
      <c r="AM41" s="835">
        <f>'Development Budget'!AM47</f>
        <v>0</v>
      </c>
      <c r="AN41" s="835">
        <f>'Development Budget'!AN47</f>
        <v>0</v>
      </c>
      <c r="AO41" s="613">
        <f t="shared" si="29"/>
        <v>0</v>
      </c>
      <c r="AP41" s="835">
        <f>'Development Budget'!AP47</f>
        <v>0</v>
      </c>
      <c r="AQ41" s="835">
        <f>'Development Budget'!AQ47</f>
        <v>0</v>
      </c>
      <c r="AR41" s="835">
        <f>'Development Budget'!AR47</f>
        <v>0</v>
      </c>
      <c r="AS41" s="613">
        <f t="shared" si="30"/>
        <v>0</v>
      </c>
      <c r="AT41" s="835">
        <f>'Development Budget'!AT47</f>
        <v>0</v>
      </c>
      <c r="AU41" s="835">
        <f>'Development Budget'!AU47</f>
        <v>0</v>
      </c>
      <c r="AV41" s="835">
        <f>'Development Budget'!AV47</f>
        <v>0</v>
      </c>
      <c r="AW41" s="613">
        <f t="shared" si="31"/>
        <v>0</v>
      </c>
      <c r="AX41" s="835">
        <f>'Development Budget'!AX47</f>
        <v>0</v>
      </c>
      <c r="AY41" s="835">
        <f>'Development Budget'!AY47</f>
        <v>0</v>
      </c>
      <c r="AZ41" s="835">
        <f>'Development Budget'!AZ47</f>
        <v>0</v>
      </c>
      <c r="BA41" s="613">
        <f t="shared" si="32"/>
        <v>0</v>
      </c>
      <c r="BB41" s="835">
        <f>'Development Budget'!BB47</f>
        <v>0</v>
      </c>
      <c r="BC41" s="835">
        <f>'Development Budget'!BC47</f>
        <v>0</v>
      </c>
      <c r="BD41" s="835">
        <f>'Development Budget'!BD47</f>
        <v>0</v>
      </c>
      <c r="BE41" s="613">
        <f t="shared" si="33"/>
        <v>0</v>
      </c>
      <c r="BF41" s="835">
        <f>'Development Budget'!BF47</f>
        <v>0</v>
      </c>
      <c r="BG41" s="835">
        <f>'Development Budget'!BG47</f>
        <v>0</v>
      </c>
      <c r="BH41" s="835">
        <f>'Development Budget'!BH47</f>
        <v>0</v>
      </c>
      <c r="BI41" s="613">
        <f t="shared" si="34"/>
        <v>0</v>
      </c>
      <c r="BJ41" s="835">
        <f>'Development Budget'!BJ47</f>
        <v>0</v>
      </c>
      <c r="BK41" s="835">
        <f>'Development Budget'!BK47</f>
        <v>0</v>
      </c>
      <c r="BL41" s="835">
        <f>'Development Budget'!BL47</f>
        <v>0</v>
      </c>
      <c r="BM41" s="613">
        <f t="shared" si="35"/>
        <v>0</v>
      </c>
      <c r="BN41" s="835">
        <f>'Development Budget'!BN47</f>
        <v>0</v>
      </c>
      <c r="BO41" s="835">
        <f>'Development Budget'!BO47</f>
        <v>0</v>
      </c>
      <c r="BP41" s="835">
        <f>'Development Budget'!BP47</f>
        <v>0</v>
      </c>
      <c r="BQ41" s="613">
        <f t="shared" si="36"/>
        <v>0</v>
      </c>
      <c r="BR41" s="835">
        <f>'Development Budget'!BR47</f>
        <v>0</v>
      </c>
      <c r="BS41" s="835">
        <f>'Development Budget'!BS47</f>
        <v>0</v>
      </c>
      <c r="BT41" s="835">
        <f>'Development Budget'!BT47</f>
        <v>0</v>
      </c>
      <c r="BU41" s="613">
        <f t="shared" si="37"/>
        <v>0</v>
      </c>
      <c r="BV41" s="835">
        <f>'Development Budget'!BV47</f>
        <v>0</v>
      </c>
      <c r="BW41" s="835">
        <f>'Development Budget'!BW47</f>
        <v>0</v>
      </c>
      <c r="BX41" s="835" t="s">
        <v>344</v>
      </c>
      <c r="BY41" s="613">
        <f t="shared" si="38"/>
        <v>0</v>
      </c>
      <c r="BZ41" s="835">
        <f>'Development Budget'!BZ47</f>
        <v>0</v>
      </c>
      <c r="CA41" s="835">
        <f>'Development Budget'!CA47</f>
        <v>0</v>
      </c>
      <c r="CB41" s="835">
        <f>'Development Budget'!CB47</f>
        <v>0</v>
      </c>
      <c r="CC41" s="613">
        <f t="shared" si="39"/>
        <v>0</v>
      </c>
      <c r="CD41" s="835">
        <f>'Development Budget'!CD47</f>
        <v>0</v>
      </c>
      <c r="CE41" s="835">
        <f>'Development Budget'!CE47</f>
        <v>0</v>
      </c>
      <c r="CF41" s="835">
        <f>'Development Budget'!CF47</f>
        <v>0</v>
      </c>
      <c r="CG41" s="613">
        <f t="shared" si="40"/>
        <v>0</v>
      </c>
      <c r="CH41" s="835">
        <f>'Development Budget'!CH47</f>
        <v>0</v>
      </c>
      <c r="CI41" s="835">
        <f>'Development Budget'!CI47</f>
        <v>0</v>
      </c>
      <c r="CJ41" s="835">
        <f>'Development Budget'!CJ47</f>
        <v>0</v>
      </c>
      <c r="CK41" s="613">
        <f t="shared" si="41"/>
        <v>0</v>
      </c>
      <c r="CN41" s="556"/>
      <c r="CO41" s="563" t="s">
        <v>166</v>
      </c>
      <c r="CP41" s="141"/>
      <c r="CQ41" s="141"/>
      <c r="CR41" s="141"/>
      <c r="CS41" s="141"/>
      <c r="CT41" s="141"/>
      <c r="CU41" s="534">
        <f>Financing!H41</f>
        <v>0</v>
      </c>
      <c r="CV41" s="141"/>
      <c r="CW41" s="141"/>
      <c r="CX41" s="141"/>
      <c r="CY41" s="554"/>
    </row>
    <row r="42" spans="1:103">
      <c r="A42" s="586"/>
      <c r="B42" s="552">
        <v>35</v>
      </c>
      <c r="C42" s="586"/>
      <c r="D42" s="586"/>
      <c r="E42" s="586" t="s">
        <v>32</v>
      </c>
      <c r="F42" s="614">
        <f t="shared" si="21"/>
        <v>0</v>
      </c>
      <c r="G42" s="615">
        <f t="shared" si="21"/>
        <v>0</v>
      </c>
      <c r="H42" s="615">
        <f t="shared" si="21"/>
        <v>0</v>
      </c>
      <c r="I42" s="616">
        <f t="shared" si="21"/>
        <v>0</v>
      </c>
      <c r="J42" s="617">
        <f>SUM(J14:J41)</f>
        <v>0</v>
      </c>
      <c r="K42" s="618">
        <f>SUM(K14:K41)</f>
        <v>0</v>
      </c>
      <c r="L42" s="618">
        <f>SUM(L14:L41)</f>
        <v>0</v>
      </c>
      <c r="M42" s="619">
        <f>K42+L42</f>
        <v>0</v>
      </c>
      <c r="N42" s="617">
        <f>SUM(N14:N41)</f>
        <v>0</v>
      </c>
      <c r="O42" s="618">
        <f>SUM(O14:O41)</f>
        <v>0</v>
      </c>
      <c r="P42" s="618">
        <f>SUM(P14:P41)</f>
        <v>0</v>
      </c>
      <c r="Q42" s="619">
        <f>O42+P42</f>
        <v>0</v>
      </c>
      <c r="R42" s="617">
        <f>SUM(R14:R41)</f>
        <v>0</v>
      </c>
      <c r="S42" s="618">
        <f>SUM(S14:S41)</f>
        <v>0</v>
      </c>
      <c r="T42" s="618">
        <f>SUM(T14:T41)</f>
        <v>0</v>
      </c>
      <c r="U42" s="619">
        <f>S42+T42</f>
        <v>0</v>
      </c>
      <c r="V42" s="617">
        <f>SUM(V14:V41)</f>
        <v>0</v>
      </c>
      <c r="W42" s="618">
        <f>SUM(W14:W41)</f>
        <v>0</v>
      </c>
      <c r="X42" s="618">
        <f>SUM(X14:X41)</f>
        <v>0</v>
      </c>
      <c r="Y42" s="619">
        <f>W42+X42</f>
        <v>0</v>
      </c>
      <c r="Z42" s="617">
        <f>SUM(Z14:Z41)</f>
        <v>0</v>
      </c>
      <c r="AA42" s="618">
        <f>SUM(AA14:AA41)</f>
        <v>0</v>
      </c>
      <c r="AB42" s="618">
        <f>SUM(AB14:AB41)</f>
        <v>0</v>
      </c>
      <c r="AC42" s="619">
        <f>AA42+AB42</f>
        <v>0</v>
      </c>
      <c r="AD42" s="617">
        <f>SUM(AD14:AD41)</f>
        <v>0</v>
      </c>
      <c r="AE42" s="618">
        <f>SUM(AE14:AE41)</f>
        <v>0</v>
      </c>
      <c r="AF42" s="618">
        <f>SUM(AF14:AF41)</f>
        <v>0</v>
      </c>
      <c r="AG42" s="619">
        <f>AE42+AF42</f>
        <v>0</v>
      </c>
      <c r="AH42" s="617">
        <f>SUM(AH14:AH41)</f>
        <v>0</v>
      </c>
      <c r="AI42" s="618">
        <f>SUM(AI14:AI41)</f>
        <v>0</v>
      </c>
      <c r="AJ42" s="618">
        <f>SUM(AJ14:AJ41)</f>
        <v>0</v>
      </c>
      <c r="AK42" s="619">
        <f>AI42+AJ42</f>
        <v>0</v>
      </c>
      <c r="AL42" s="617">
        <f>SUM(AL14:AL41)</f>
        <v>0</v>
      </c>
      <c r="AM42" s="618">
        <f>SUM(AM14:AM41)</f>
        <v>0</v>
      </c>
      <c r="AN42" s="618">
        <f>SUM(AN14:AN41)</f>
        <v>0</v>
      </c>
      <c r="AO42" s="619">
        <f>AM42+AN42</f>
        <v>0</v>
      </c>
      <c r="AP42" s="617">
        <f>SUM(AP14:AP41)</f>
        <v>0</v>
      </c>
      <c r="AQ42" s="618">
        <f>SUM(AQ14:AQ41)</f>
        <v>0</v>
      </c>
      <c r="AR42" s="618">
        <f>SUM(AR14:AR41)</f>
        <v>0</v>
      </c>
      <c r="AS42" s="619">
        <f>AQ42+AR42</f>
        <v>0</v>
      </c>
      <c r="AT42" s="617">
        <f>SUM(AT14:AT41)</f>
        <v>0</v>
      </c>
      <c r="AU42" s="618">
        <f>SUM(AU14:AU41)</f>
        <v>0</v>
      </c>
      <c r="AV42" s="618">
        <f>SUM(AV14:AV41)</f>
        <v>0</v>
      </c>
      <c r="AW42" s="619">
        <f>AU42+AV42</f>
        <v>0</v>
      </c>
      <c r="AX42" s="617">
        <f>SUM(AX14:AX41)</f>
        <v>0</v>
      </c>
      <c r="AY42" s="618">
        <f>SUM(AY14:AY41)</f>
        <v>0</v>
      </c>
      <c r="AZ42" s="618">
        <f>SUM(AZ14:AZ41)</f>
        <v>0</v>
      </c>
      <c r="BA42" s="619">
        <f>AY42+AZ42</f>
        <v>0</v>
      </c>
      <c r="BB42" s="617">
        <f>SUM(BB14:BB41)</f>
        <v>0</v>
      </c>
      <c r="BC42" s="618">
        <f>SUM(BC14:BC41)</f>
        <v>0</v>
      </c>
      <c r="BD42" s="618">
        <f>SUM(BD14:BD41)</f>
        <v>0</v>
      </c>
      <c r="BE42" s="619">
        <f>BC42+BD42</f>
        <v>0</v>
      </c>
      <c r="BF42" s="617">
        <f>SUM(BF14:BF41)</f>
        <v>0</v>
      </c>
      <c r="BG42" s="618">
        <f>SUM(BG14:BG41)</f>
        <v>0</v>
      </c>
      <c r="BH42" s="618">
        <f>SUM(BH14:BH41)</f>
        <v>0</v>
      </c>
      <c r="BI42" s="619">
        <f>BG42+BH42</f>
        <v>0</v>
      </c>
      <c r="BJ42" s="617">
        <f>SUM(BJ14:BJ41)</f>
        <v>0</v>
      </c>
      <c r="BK42" s="618">
        <f>SUM(BK14:BK41)</f>
        <v>0</v>
      </c>
      <c r="BL42" s="618">
        <f>SUM(BL14:BL41)</f>
        <v>0</v>
      </c>
      <c r="BM42" s="619">
        <f>BK42+BL42</f>
        <v>0</v>
      </c>
      <c r="BN42" s="617">
        <f>SUM(BN14:BN41)</f>
        <v>0</v>
      </c>
      <c r="BO42" s="618">
        <f>SUM(BO14:BO41)</f>
        <v>0</v>
      </c>
      <c r="BP42" s="618">
        <f>SUM(BP14:BP41)</f>
        <v>0</v>
      </c>
      <c r="BQ42" s="619">
        <f>BO42+BP42</f>
        <v>0</v>
      </c>
      <c r="BR42" s="617">
        <f>SUM(BR14:BR41)</f>
        <v>0</v>
      </c>
      <c r="BS42" s="618">
        <f>SUM(BS14:BS41)</f>
        <v>0</v>
      </c>
      <c r="BT42" s="618">
        <f>SUM(BT14:BT41)</f>
        <v>0</v>
      </c>
      <c r="BU42" s="619">
        <f>BS42+BT42</f>
        <v>0</v>
      </c>
      <c r="BV42" s="617">
        <f>SUM(BV14:BV41)</f>
        <v>0</v>
      </c>
      <c r="BW42" s="618">
        <f>SUM(BW14:BW41)</f>
        <v>0</v>
      </c>
      <c r="BX42" s="618">
        <f>SUM(BX14:BX41)</f>
        <v>0</v>
      </c>
      <c r="BY42" s="619">
        <f>BW42+BX42</f>
        <v>0</v>
      </c>
      <c r="BZ42" s="617">
        <f>SUM(BZ14:BZ41)</f>
        <v>0</v>
      </c>
      <c r="CA42" s="618">
        <f>SUM(CA14:CA41)</f>
        <v>0</v>
      </c>
      <c r="CB42" s="618">
        <f>SUM(CB14:CB41)</f>
        <v>0</v>
      </c>
      <c r="CC42" s="619">
        <f>CA42+CB42</f>
        <v>0</v>
      </c>
      <c r="CD42" s="617">
        <f>SUM(CD14:CD41)</f>
        <v>0</v>
      </c>
      <c r="CE42" s="618">
        <f>SUM(CE14:CE41)</f>
        <v>0</v>
      </c>
      <c r="CF42" s="618">
        <f>SUM(CF14:CF41)</f>
        <v>0</v>
      </c>
      <c r="CG42" s="619">
        <f>CE42+CF42</f>
        <v>0</v>
      </c>
      <c r="CH42" s="617">
        <f>SUM(CH14:CH41)</f>
        <v>0</v>
      </c>
      <c r="CI42" s="618">
        <f>SUM(CI14:CI41)</f>
        <v>0</v>
      </c>
      <c r="CJ42" s="618">
        <f>SUM(CJ14:CJ41)</f>
        <v>0</v>
      </c>
      <c r="CK42" s="619">
        <f>CI42+CJ42</f>
        <v>0</v>
      </c>
      <c r="CN42" s="556"/>
      <c r="CO42" s="563" t="s">
        <v>167</v>
      </c>
      <c r="CP42" s="141"/>
      <c r="CQ42" s="141"/>
      <c r="CR42" s="141"/>
      <c r="CS42" s="141"/>
      <c r="CT42" s="141"/>
      <c r="CU42" s="534">
        <f>Financing!H42</f>
        <v>0</v>
      </c>
      <c r="CV42" s="141"/>
      <c r="CW42" s="141"/>
      <c r="CX42" s="141"/>
      <c r="CY42" s="554"/>
    </row>
    <row r="43" spans="1:103">
      <c r="A43" s="598" t="s">
        <v>47</v>
      </c>
      <c r="B43" s="551"/>
      <c r="C43" s="593"/>
      <c r="D43" s="593"/>
      <c r="E43" s="593"/>
      <c r="F43" s="599"/>
      <c r="G43" s="600"/>
      <c r="H43" s="600"/>
      <c r="I43" s="601"/>
      <c r="J43" s="602"/>
      <c r="K43" s="603"/>
      <c r="L43" s="604"/>
      <c r="M43" s="605"/>
      <c r="N43" s="602"/>
      <c r="O43" s="603"/>
      <c r="P43" s="604"/>
      <c r="Q43" s="605"/>
      <c r="R43" s="602"/>
      <c r="S43" s="603"/>
      <c r="T43" s="604"/>
      <c r="U43" s="605"/>
      <c r="V43" s="602"/>
      <c r="W43" s="603"/>
      <c r="X43" s="604"/>
      <c r="Y43" s="605"/>
      <c r="Z43" s="602"/>
      <c r="AA43" s="603"/>
      <c r="AB43" s="604"/>
      <c r="AC43" s="605"/>
      <c r="AD43" s="602"/>
      <c r="AE43" s="603"/>
      <c r="AF43" s="604"/>
      <c r="AG43" s="605"/>
      <c r="AH43" s="602"/>
      <c r="AI43" s="603"/>
      <c r="AJ43" s="604"/>
      <c r="AK43" s="605"/>
      <c r="AL43" s="602"/>
      <c r="AM43" s="603"/>
      <c r="AN43" s="604"/>
      <c r="AO43" s="605"/>
      <c r="AP43" s="602"/>
      <c r="AQ43" s="603"/>
      <c r="AR43" s="604"/>
      <c r="AS43" s="605"/>
      <c r="AT43" s="748"/>
      <c r="AU43" s="603"/>
      <c r="AV43" s="604"/>
      <c r="AW43" s="605"/>
      <c r="AX43" s="602"/>
      <c r="AY43" s="603"/>
      <c r="AZ43" s="604"/>
      <c r="BA43" s="605"/>
      <c r="BB43" s="602"/>
      <c r="BC43" s="603"/>
      <c r="BD43" s="604"/>
      <c r="BE43" s="605"/>
      <c r="BF43" s="602"/>
      <c r="BG43" s="603"/>
      <c r="BH43" s="604"/>
      <c r="BI43" s="605"/>
      <c r="BJ43" s="602"/>
      <c r="BK43" s="603"/>
      <c r="BL43" s="604"/>
      <c r="BM43" s="605"/>
      <c r="BN43" s="602"/>
      <c r="BO43" s="603"/>
      <c r="BP43" s="604"/>
      <c r="BQ43" s="605"/>
      <c r="BR43" s="602"/>
      <c r="BS43" s="603"/>
      <c r="BT43" s="604"/>
      <c r="BU43" s="605"/>
      <c r="BV43" s="602"/>
      <c r="BW43" s="603"/>
      <c r="BX43" s="604"/>
      <c r="BY43" s="605"/>
      <c r="BZ43" s="602"/>
      <c r="CA43" s="603"/>
      <c r="CB43" s="604"/>
      <c r="CC43" s="605"/>
      <c r="CD43" s="748"/>
      <c r="CE43" s="603"/>
      <c r="CF43" s="604"/>
      <c r="CG43" s="605"/>
      <c r="CH43" s="602"/>
      <c r="CI43" s="603"/>
      <c r="CJ43" s="604"/>
      <c r="CK43" s="605"/>
      <c r="CN43" s="141"/>
      <c r="CO43" s="563" t="s">
        <v>169</v>
      </c>
      <c r="CP43" s="141"/>
      <c r="CQ43" s="536" t="str">
        <f>Financing!D43</f>
        <v>(Specify Source)</v>
      </c>
      <c r="CR43" s="536"/>
      <c r="CS43" s="536"/>
      <c r="CT43" s="141"/>
      <c r="CU43" s="534">
        <f>Financing!H43</f>
        <v>0</v>
      </c>
      <c r="CV43" s="141"/>
      <c r="CW43" s="141"/>
      <c r="CX43" s="141"/>
      <c r="CY43" s="554"/>
    </row>
    <row r="44" spans="1:103">
      <c r="A44" s="598"/>
      <c r="B44" s="551">
        <v>36</v>
      </c>
      <c r="C44" s="593" t="s">
        <v>126</v>
      </c>
      <c r="D44" s="593"/>
      <c r="E44" s="593"/>
      <c r="F44" s="599">
        <f t="shared" ref="F44:I46" si="42">J44+N44+R44+V44+Z44+AD44+AH44+AL44+AP44+AT44+AX44+BB44+BF44+BJ44+BN44+BR44+BV44+BZ44+CD44+CH44</f>
        <v>0</v>
      </c>
      <c r="G44" s="600">
        <f t="shared" si="42"/>
        <v>0</v>
      </c>
      <c r="H44" s="600">
        <f t="shared" si="42"/>
        <v>0</v>
      </c>
      <c r="I44" s="601">
        <f t="shared" si="42"/>
        <v>0</v>
      </c>
      <c r="J44" s="835">
        <f>'Development Budget'!J50</f>
        <v>0</v>
      </c>
      <c r="K44" s="835">
        <f>'Development Budget'!K50</f>
        <v>0</v>
      </c>
      <c r="L44" s="835">
        <f>'Development Budget'!L50</f>
        <v>0</v>
      </c>
      <c r="M44" s="605">
        <f t="shared" si="22"/>
        <v>0</v>
      </c>
      <c r="N44" s="835">
        <f>'Development Budget'!N50</f>
        <v>0</v>
      </c>
      <c r="O44" s="835">
        <f>'Development Budget'!O50</f>
        <v>0</v>
      </c>
      <c r="P44" s="835">
        <f>'Development Budget'!P50</f>
        <v>0</v>
      </c>
      <c r="Q44" s="605">
        <f>O44+P44</f>
        <v>0</v>
      </c>
      <c r="R44" s="835">
        <f>'Development Budget'!R50</f>
        <v>0</v>
      </c>
      <c r="S44" s="835">
        <f>'Development Budget'!S50</f>
        <v>0</v>
      </c>
      <c r="T44" s="835">
        <f>'Development Budget'!T50</f>
        <v>0</v>
      </c>
      <c r="U44" s="605">
        <f>S44+T44</f>
        <v>0</v>
      </c>
      <c r="V44" s="835">
        <f>'Development Budget'!V50</f>
        <v>0</v>
      </c>
      <c r="W44" s="835">
        <f>'Development Budget'!W50</f>
        <v>0</v>
      </c>
      <c r="X44" s="835">
        <f>'Development Budget'!X50</f>
        <v>0</v>
      </c>
      <c r="Y44" s="605">
        <f>W44+X44</f>
        <v>0</v>
      </c>
      <c r="Z44" s="835">
        <f>'Development Budget'!Z50</f>
        <v>0</v>
      </c>
      <c r="AA44" s="835">
        <f>'Development Budget'!AA50</f>
        <v>0</v>
      </c>
      <c r="AB44" s="835">
        <f>'Development Budget'!AB50</f>
        <v>0</v>
      </c>
      <c r="AC44" s="605">
        <f>AA44+AB44</f>
        <v>0</v>
      </c>
      <c r="AD44" s="835">
        <f>'Development Budget'!AD50</f>
        <v>0</v>
      </c>
      <c r="AE44" s="835">
        <f>'Development Budget'!AE50</f>
        <v>0</v>
      </c>
      <c r="AF44" s="835">
        <f>'Development Budget'!AF50</f>
        <v>0</v>
      </c>
      <c r="AG44" s="605">
        <f>AE44+AF44</f>
        <v>0</v>
      </c>
      <c r="AH44" s="835">
        <f>'Development Budget'!AH50</f>
        <v>0</v>
      </c>
      <c r="AI44" s="835">
        <f>'Development Budget'!AI50</f>
        <v>0</v>
      </c>
      <c r="AJ44" s="835">
        <f>'Development Budget'!AJ50</f>
        <v>0</v>
      </c>
      <c r="AK44" s="605">
        <f>AI44+AJ44</f>
        <v>0</v>
      </c>
      <c r="AL44" s="835">
        <f>'Development Budget'!AL50</f>
        <v>0</v>
      </c>
      <c r="AM44" s="835">
        <f>'Development Budget'!AM50</f>
        <v>0</v>
      </c>
      <c r="AN44" s="835">
        <f>'Development Budget'!AN50</f>
        <v>0</v>
      </c>
      <c r="AO44" s="605">
        <f>AM44+AN44</f>
        <v>0</v>
      </c>
      <c r="AP44" s="835">
        <f>'Development Budget'!AP50</f>
        <v>0</v>
      </c>
      <c r="AQ44" s="835">
        <f>'Development Budget'!AQ50</f>
        <v>0</v>
      </c>
      <c r="AR44" s="835">
        <f>'Development Budget'!AR50</f>
        <v>0</v>
      </c>
      <c r="AS44" s="605">
        <f>AQ44+AR44</f>
        <v>0</v>
      </c>
      <c r="AT44" s="835">
        <f>'Development Budget'!AT50</f>
        <v>0</v>
      </c>
      <c r="AU44" s="835">
        <f>'Development Budget'!AU50</f>
        <v>0</v>
      </c>
      <c r="AV44" s="835">
        <f>'Development Budget'!AV50</f>
        <v>0</v>
      </c>
      <c r="AW44" s="605">
        <f>AU44+AV44</f>
        <v>0</v>
      </c>
      <c r="AX44" s="835">
        <f>'Development Budget'!AX50</f>
        <v>0</v>
      </c>
      <c r="AY44" s="835">
        <f>'Development Budget'!AY50</f>
        <v>0</v>
      </c>
      <c r="AZ44" s="835">
        <f>'Development Budget'!AZ50</f>
        <v>0</v>
      </c>
      <c r="BA44" s="605">
        <f>AY44+AZ44</f>
        <v>0</v>
      </c>
      <c r="BB44" s="835">
        <f>'Development Budget'!BB50</f>
        <v>0</v>
      </c>
      <c r="BC44" s="835">
        <f>'Development Budget'!BC50</f>
        <v>0</v>
      </c>
      <c r="BD44" s="835">
        <f>'Development Budget'!BD50</f>
        <v>0</v>
      </c>
      <c r="BE44" s="605">
        <f>BC44+BD44</f>
        <v>0</v>
      </c>
      <c r="BF44" s="835">
        <f>'Development Budget'!BF50</f>
        <v>0</v>
      </c>
      <c r="BG44" s="835">
        <f>'Development Budget'!BG50</f>
        <v>0</v>
      </c>
      <c r="BH44" s="835">
        <f>'Development Budget'!BH50</f>
        <v>0</v>
      </c>
      <c r="BI44" s="605">
        <f>BG44+BH44</f>
        <v>0</v>
      </c>
      <c r="BJ44" s="835">
        <f>'Development Budget'!BJ50</f>
        <v>0</v>
      </c>
      <c r="BK44" s="835">
        <f>'Development Budget'!BK50</f>
        <v>0</v>
      </c>
      <c r="BL44" s="835">
        <f>'Development Budget'!BL50</f>
        <v>0</v>
      </c>
      <c r="BM44" s="605">
        <f>BK44+BL44</f>
        <v>0</v>
      </c>
      <c r="BN44" s="835">
        <f>'Development Budget'!BN50</f>
        <v>0</v>
      </c>
      <c r="BO44" s="835">
        <f>'Development Budget'!BO50</f>
        <v>0</v>
      </c>
      <c r="BP44" s="835">
        <f>'Development Budget'!BP50</f>
        <v>0</v>
      </c>
      <c r="BQ44" s="605">
        <f>BO44+BP44</f>
        <v>0</v>
      </c>
      <c r="BR44" s="835">
        <f>'Development Budget'!BR50</f>
        <v>0</v>
      </c>
      <c r="BS44" s="835">
        <f>'Development Budget'!BS50</f>
        <v>0</v>
      </c>
      <c r="BT44" s="835">
        <f>'Development Budget'!BT50</f>
        <v>0</v>
      </c>
      <c r="BU44" s="605">
        <f>BS44+BT44</f>
        <v>0</v>
      </c>
      <c r="BV44" s="835">
        <f>'Development Budget'!BV50</f>
        <v>0</v>
      </c>
      <c r="BW44" s="835">
        <f>'Development Budget'!BW50</f>
        <v>0</v>
      </c>
      <c r="BX44" s="835">
        <f>'Development Budget'!BX50</f>
        <v>0</v>
      </c>
      <c r="BY44" s="605">
        <f>BW44+BX44</f>
        <v>0</v>
      </c>
      <c r="BZ44" s="835">
        <f>'Development Budget'!BZ50</f>
        <v>0</v>
      </c>
      <c r="CA44" s="835">
        <f>'Development Budget'!CA50</f>
        <v>0</v>
      </c>
      <c r="CB44" s="835">
        <f>'Development Budget'!CB50</f>
        <v>0</v>
      </c>
      <c r="CC44" s="605">
        <f>CA44+CB44</f>
        <v>0</v>
      </c>
      <c r="CD44" s="835">
        <f>'Development Budget'!CD50</f>
        <v>0</v>
      </c>
      <c r="CE44" s="835">
        <f>'Development Budget'!CE50</f>
        <v>0</v>
      </c>
      <c r="CF44" s="835">
        <f>'Development Budget'!CF50</f>
        <v>0</v>
      </c>
      <c r="CG44" s="605">
        <f>CE44+CF44</f>
        <v>0</v>
      </c>
      <c r="CH44" s="835">
        <f>'Development Budget'!CH50</f>
        <v>0</v>
      </c>
      <c r="CI44" s="835">
        <f>'Development Budget'!CI50</f>
        <v>0</v>
      </c>
      <c r="CJ44" s="835">
        <f>'Development Budget'!CJ50</f>
        <v>0</v>
      </c>
      <c r="CK44" s="605">
        <f>CI44+CJ44</f>
        <v>0</v>
      </c>
      <c r="CN44" s="556"/>
      <c r="CO44" s="563" t="s">
        <v>168</v>
      </c>
      <c r="CP44" s="141"/>
      <c r="CQ44" s="536" t="str">
        <f>Financing!D44</f>
        <v>(Specify Source)</v>
      </c>
      <c r="CR44" s="536"/>
      <c r="CS44" s="536"/>
      <c r="CT44" s="141"/>
      <c r="CU44" s="534">
        <f>Financing!H44</f>
        <v>0</v>
      </c>
      <c r="CV44" s="141"/>
      <c r="CW44" s="141"/>
      <c r="CX44" s="141"/>
      <c r="CY44" s="554"/>
    </row>
    <row r="45" spans="1:103">
      <c r="A45" s="598"/>
      <c r="B45" s="551">
        <v>37</v>
      </c>
      <c r="C45" s="593" t="s">
        <v>127</v>
      </c>
      <c r="D45" s="607"/>
      <c r="E45" s="607"/>
      <c r="F45" s="610">
        <f t="shared" si="42"/>
        <v>0</v>
      </c>
      <c r="G45" s="611">
        <f t="shared" si="42"/>
        <v>0</v>
      </c>
      <c r="H45" s="611">
        <f t="shared" si="42"/>
        <v>0</v>
      </c>
      <c r="I45" s="612">
        <f t="shared" si="42"/>
        <v>0</v>
      </c>
      <c r="J45" s="835">
        <f>'Development Budget'!J51</f>
        <v>0</v>
      </c>
      <c r="K45" s="835">
        <f>'Development Budget'!K51</f>
        <v>0</v>
      </c>
      <c r="L45" s="835">
        <f>'Development Budget'!L51</f>
        <v>0</v>
      </c>
      <c r="M45" s="613">
        <f t="shared" si="22"/>
        <v>0</v>
      </c>
      <c r="N45" s="835">
        <f>'Development Budget'!N51</f>
        <v>0</v>
      </c>
      <c r="O45" s="835">
        <f>'Development Budget'!O51</f>
        <v>0</v>
      </c>
      <c r="P45" s="835">
        <f>'Development Budget'!P51</f>
        <v>0</v>
      </c>
      <c r="Q45" s="613">
        <f>O45+P45</f>
        <v>0</v>
      </c>
      <c r="R45" s="835">
        <f>'Development Budget'!R51</f>
        <v>0</v>
      </c>
      <c r="S45" s="835">
        <f>'Development Budget'!S51</f>
        <v>0</v>
      </c>
      <c r="T45" s="835">
        <f>'Development Budget'!T51</f>
        <v>0</v>
      </c>
      <c r="U45" s="613">
        <f>S45+T45</f>
        <v>0</v>
      </c>
      <c r="V45" s="835">
        <f>'Development Budget'!V51</f>
        <v>0</v>
      </c>
      <c r="W45" s="835">
        <f>'Development Budget'!W51</f>
        <v>0</v>
      </c>
      <c r="X45" s="835">
        <f>'Development Budget'!X51</f>
        <v>0</v>
      </c>
      <c r="Y45" s="613">
        <f>W45+X45</f>
        <v>0</v>
      </c>
      <c r="Z45" s="835">
        <f>'Development Budget'!Z51</f>
        <v>0</v>
      </c>
      <c r="AA45" s="835">
        <f>'Development Budget'!AA51</f>
        <v>0</v>
      </c>
      <c r="AB45" s="835">
        <f>'Development Budget'!AB51</f>
        <v>0</v>
      </c>
      <c r="AC45" s="613">
        <f>AA45+AB45</f>
        <v>0</v>
      </c>
      <c r="AD45" s="835">
        <f>'Development Budget'!AD51</f>
        <v>0</v>
      </c>
      <c r="AE45" s="835">
        <f>'Development Budget'!AE51</f>
        <v>0</v>
      </c>
      <c r="AF45" s="835">
        <f>'Development Budget'!AF51</f>
        <v>0</v>
      </c>
      <c r="AG45" s="613">
        <f>AE45+AF45</f>
        <v>0</v>
      </c>
      <c r="AH45" s="835">
        <f>'Development Budget'!AH51</f>
        <v>0</v>
      </c>
      <c r="AI45" s="835">
        <f>'Development Budget'!AI51</f>
        <v>0</v>
      </c>
      <c r="AJ45" s="835">
        <f>'Development Budget'!AJ51</f>
        <v>0</v>
      </c>
      <c r="AK45" s="613">
        <f>AI45+AJ45</f>
        <v>0</v>
      </c>
      <c r="AL45" s="835">
        <f>'Development Budget'!AL51</f>
        <v>0</v>
      </c>
      <c r="AM45" s="835">
        <f>'Development Budget'!AM51</f>
        <v>0</v>
      </c>
      <c r="AN45" s="835">
        <f>'Development Budget'!AN51</f>
        <v>0</v>
      </c>
      <c r="AO45" s="613">
        <f>AM45+AN45</f>
        <v>0</v>
      </c>
      <c r="AP45" s="835">
        <f>'Development Budget'!AP51</f>
        <v>0</v>
      </c>
      <c r="AQ45" s="835">
        <f>'Development Budget'!AQ51</f>
        <v>0</v>
      </c>
      <c r="AR45" s="835">
        <f>'Development Budget'!AR51</f>
        <v>0</v>
      </c>
      <c r="AS45" s="613">
        <f>AQ45+AR45</f>
        <v>0</v>
      </c>
      <c r="AT45" s="835">
        <f>'Development Budget'!AT51</f>
        <v>0</v>
      </c>
      <c r="AU45" s="835">
        <f>'Development Budget'!AU51</f>
        <v>0</v>
      </c>
      <c r="AV45" s="835">
        <f>'Development Budget'!AV51</f>
        <v>0</v>
      </c>
      <c r="AW45" s="613">
        <f>AU45+AV45</f>
        <v>0</v>
      </c>
      <c r="AX45" s="835">
        <f>'Development Budget'!AX51</f>
        <v>0</v>
      </c>
      <c r="AY45" s="835">
        <f>'Development Budget'!AY51</f>
        <v>0</v>
      </c>
      <c r="AZ45" s="835">
        <f>'Development Budget'!AZ51</f>
        <v>0</v>
      </c>
      <c r="BA45" s="613">
        <f>AY45+AZ45</f>
        <v>0</v>
      </c>
      <c r="BB45" s="835">
        <f>'Development Budget'!BB51</f>
        <v>0</v>
      </c>
      <c r="BC45" s="835">
        <f>'Development Budget'!BC51</f>
        <v>0</v>
      </c>
      <c r="BD45" s="835">
        <f>'Development Budget'!BD51</f>
        <v>0</v>
      </c>
      <c r="BE45" s="613">
        <f>BC45+BD45</f>
        <v>0</v>
      </c>
      <c r="BF45" s="835">
        <f>'Development Budget'!BF51</f>
        <v>0</v>
      </c>
      <c r="BG45" s="835">
        <f>'Development Budget'!BG51</f>
        <v>0</v>
      </c>
      <c r="BH45" s="835">
        <f>'Development Budget'!BH51</f>
        <v>0</v>
      </c>
      <c r="BI45" s="613">
        <f>BG45+BH45</f>
        <v>0</v>
      </c>
      <c r="BJ45" s="835">
        <f>'Development Budget'!BJ51</f>
        <v>0</v>
      </c>
      <c r="BK45" s="835">
        <f>'Development Budget'!BK51</f>
        <v>0</v>
      </c>
      <c r="BL45" s="835">
        <f>'Development Budget'!BL51</f>
        <v>0</v>
      </c>
      <c r="BM45" s="613">
        <f>BK45+BL45</f>
        <v>0</v>
      </c>
      <c r="BN45" s="835">
        <f>'Development Budget'!BN51</f>
        <v>0</v>
      </c>
      <c r="BO45" s="835">
        <f>'Development Budget'!BO51</f>
        <v>0</v>
      </c>
      <c r="BP45" s="835">
        <f>'Development Budget'!BP51</f>
        <v>0</v>
      </c>
      <c r="BQ45" s="613">
        <f>BO45+BP45</f>
        <v>0</v>
      </c>
      <c r="BR45" s="835">
        <f>'Development Budget'!BR51</f>
        <v>0</v>
      </c>
      <c r="BS45" s="835">
        <f>'Development Budget'!BS51</f>
        <v>0</v>
      </c>
      <c r="BT45" s="835">
        <f>'Development Budget'!BT51</f>
        <v>0</v>
      </c>
      <c r="BU45" s="613">
        <f>BS45+BT45</f>
        <v>0</v>
      </c>
      <c r="BV45" s="835">
        <f>'Development Budget'!BV51</f>
        <v>0</v>
      </c>
      <c r="BW45" s="835">
        <f>'Development Budget'!BW51</f>
        <v>0</v>
      </c>
      <c r="BX45" s="835">
        <f>'Development Budget'!BX51</f>
        <v>0</v>
      </c>
      <c r="BY45" s="613">
        <f>BW45+BX45</f>
        <v>0</v>
      </c>
      <c r="BZ45" s="835">
        <f>'Development Budget'!BZ51</f>
        <v>0</v>
      </c>
      <c r="CA45" s="835">
        <f>'Development Budget'!CA51</f>
        <v>0</v>
      </c>
      <c r="CB45" s="835">
        <f>'Development Budget'!CB51</f>
        <v>0</v>
      </c>
      <c r="CC45" s="613">
        <f>CA45+CB45</f>
        <v>0</v>
      </c>
      <c r="CD45" s="835">
        <f>'Development Budget'!CD51</f>
        <v>0</v>
      </c>
      <c r="CE45" s="835">
        <f>'Development Budget'!CE51</f>
        <v>0</v>
      </c>
      <c r="CF45" s="835">
        <f>'Development Budget'!CF51</f>
        <v>0</v>
      </c>
      <c r="CG45" s="613">
        <f>CE45+CF45</f>
        <v>0</v>
      </c>
      <c r="CH45" s="835">
        <f>'Development Budget'!CH51</f>
        <v>0</v>
      </c>
      <c r="CI45" s="835">
        <f>'Development Budget'!CI51</f>
        <v>0</v>
      </c>
      <c r="CJ45" s="835">
        <f>'Development Budget'!CJ51</f>
        <v>0</v>
      </c>
      <c r="CK45" s="613">
        <f>CI45+CJ45</f>
        <v>0</v>
      </c>
      <c r="CN45" s="144"/>
      <c r="CO45" s="563" t="s">
        <v>168</v>
      </c>
      <c r="CP45" s="141"/>
      <c r="CQ45" s="536" t="str">
        <f>Financing!D45</f>
        <v>(Specify Source)</v>
      </c>
      <c r="CR45" s="536"/>
      <c r="CS45" s="536"/>
      <c r="CT45" s="141"/>
      <c r="CU45" s="534">
        <f>Financing!H45</f>
        <v>0</v>
      </c>
      <c r="CV45" s="141"/>
      <c r="CW45" s="141"/>
      <c r="CX45" s="141"/>
      <c r="CY45" s="554"/>
    </row>
    <row r="46" spans="1:103">
      <c r="A46" s="586"/>
      <c r="B46" s="552">
        <v>38</v>
      </c>
      <c r="C46" s="586"/>
      <c r="D46" s="586"/>
      <c r="E46" s="586" t="s">
        <v>32</v>
      </c>
      <c r="F46" s="614">
        <f t="shared" si="42"/>
        <v>0</v>
      </c>
      <c r="G46" s="615">
        <f t="shared" si="42"/>
        <v>0</v>
      </c>
      <c r="H46" s="615">
        <f t="shared" si="42"/>
        <v>0</v>
      </c>
      <c r="I46" s="616">
        <f t="shared" si="42"/>
        <v>0</v>
      </c>
      <c r="J46" s="621">
        <f>SUM(J44:J45)</f>
        <v>0</v>
      </c>
      <c r="K46" s="622">
        <f>SUM(K44:K45)</f>
        <v>0</v>
      </c>
      <c r="L46" s="618">
        <f>SUM(L44:L45)</f>
        <v>0</v>
      </c>
      <c r="M46" s="619">
        <f>K46+L46</f>
        <v>0</v>
      </c>
      <c r="N46" s="621">
        <f>SUM(N44:N45)</f>
        <v>0</v>
      </c>
      <c r="O46" s="622">
        <f>SUM(O44:O45)</f>
        <v>0</v>
      </c>
      <c r="P46" s="618">
        <f>SUM(P44:P45)</f>
        <v>0</v>
      </c>
      <c r="Q46" s="619">
        <f>O46+P46</f>
        <v>0</v>
      </c>
      <c r="R46" s="621">
        <f>SUM(R44:R45)</f>
        <v>0</v>
      </c>
      <c r="S46" s="622">
        <f>SUM(S44:S45)</f>
        <v>0</v>
      </c>
      <c r="T46" s="618">
        <f>SUM(T44:T45)</f>
        <v>0</v>
      </c>
      <c r="U46" s="619">
        <f>S46+T46</f>
        <v>0</v>
      </c>
      <c r="V46" s="621">
        <f>SUM(V44:V45)</f>
        <v>0</v>
      </c>
      <c r="W46" s="622">
        <f>SUM(W44:W45)</f>
        <v>0</v>
      </c>
      <c r="X46" s="618">
        <f>SUM(X44:X45)</f>
        <v>0</v>
      </c>
      <c r="Y46" s="619">
        <f>W46+X46</f>
        <v>0</v>
      </c>
      <c r="Z46" s="621">
        <f>SUM(Z44:Z45)</f>
        <v>0</v>
      </c>
      <c r="AA46" s="622">
        <f>SUM(AA44:AA45)</f>
        <v>0</v>
      </c>
      <c r="AB46" s="618">
        <f>SUM(AB44:AB45)</f>
        <v>0</v>
      </c>
      <c r="AC46" s="619">
        <f>AA46+AB46</f>
        <v>0</v>
      </c>
      <c r="AD46" s="621">
        <f>SUM(AD44:AD45)</f>
        <v>0</v>
      </c>
      <c r="AE46" s="622">
        <f>SUM(AE44:AE45)</f>
        <v>0</v>
      </c>
      <c r="AF46" s="618">
        <f>SUM(AF44:AF45)</f>
        <v>0</v>
      </c>
      <c r="AG46" s="619">
        <f>AE46+AF46</f>
        <v>0</v>
      </c>
      <c r="AH46" s="621">
        <f>SUM(AH44:AH45)</f>
        <v>0</v>
      </c>
      <c r="AI46" s="622">
        <f>SUM(AI44:AI45)</f>
        <v>0</v>
      </c>
      <c r="AJ46" s="618">
        <f>SUM(AJ44:AJ45)</f>
        <v>0</v>
      </c>
      <c r="AK46" s="619">
        <f>AI46+AJ46</f>
        <v>0</v>
      </c>
      <c r="AL46" s="621">
        <f>SUM(AL44:AL45)</f>
        <v>0</v>
      </c>
      <c r="AM46" s="622">
        <f>SUM(AM44:AM45)</f>
        <v>0</v>
      </c>
      <c r="AN46" s="618">
        <f>SUM(AN44:AN45)</f>
        <v>0</v>
      </c>
      <c r="AO46" s="619">
        <f>AM46+AN46</f>
        <v>0</v>
      </c>
      <c r="AP46" s="621">
        <f>SUM(AP44:AP45)</f>
        <v>0</v>
      </c>
      <c r="AQ46" s="622">
        <f>SUM(AQ44:AQ45)</f>
        <v>0</v>
      </c>
      <c r="AR46" s="618">
        <f>SUM(AR44:AR45)</f>
        <v>0</v>
      </c>
      <c r="AS46" s="619">
        <f>AQ46+AR46</f>
        <v>0</v>
      </c>
      <c r="AT46" s="621">
        <f>SUM(AT44:AT45)</f>
        <v>0</v>
      </c>
      <c r="AU46" s="622">
        <f>SUM(AU44:AU45)</f>
        <v>0</v>
      </c>
      <c r="AV46" s="618">
        <f>SUM(AV44:AV45)</f>
        <v>0</v>
      </c>
      <c r="AW46" s="619">
        <f>AU46+AV46</f>
        <v>0</v>
      </c>
      <c r="AX46" s="621">
        <f>SUM(AX44:AX45)</f>
        <v>0</v>
      </c>
      <c r="AY46" s="622">
        <f>SUM(AY44:AY45)</f>
        <v>0</v>
      </c>
      <c r="AZ46" s="618">
        <f>SUM(AZ44:AZ45)</f>
        <v>0</v>
      </c>
      <c r="BA46" s="619">
        <f>AY46+AZ46</f>
        <v>0</v>
      </c>
      <c r="BB46" s="621">
        <f>SUM(BB44:BB45)</f>
        <v>0</v>
      </c>
      <c r="BC46" s="622">
        <f>SUM(BC44:BC45)</f>
        <v>0</v>
      </c>
      <c r="BD46" s="618">
        <f>SUM(BD44:BD45)</f>
        <v>0</v>
      </c>
      <c r="BE46" s="619">
        <f>BC46+BD46</f>
        <v>0</v>
      </c>
      <c r="BF46" s="621">
        <f>SUM(BF44:BF45)</f>
        <v>0</v>
      </c>
      <c r="BG46" s="622">
        <f>SUM(BG44:BG45)</f>
        <v>0</v>
      </c>
      <c r="BH46" s="618">
        <f>SUM(BH44:BH45)</f>
        <v>0</v>
      </c>
      <c r="BI46" s="619">
        <f>BG46+BH46</f>
        <v>0</v>
      </c>
      <c r="BJ46" s="621">
        <f>SUM(BJ44:BJ45)</f>
        <v>0</v>
      </c>
      <c r="BK46" s="622">
        <f>SUM(BK44:BK45)</f>
        <v>0</v>
      </c>
      <c r="BL46" s="618">
        <f>SUM(BL44:BL45)</f>
        <v>0</v>
      </c>
      <c r="BM46" s="619">
        <f>BK46+BL46</f>
        <v>0</v>
      </c>
      <c r="BN46" s="621">
        <f>SUM(BN44:BN45)</f>
        <v>0</v>
      </c>
      <c r="BO46" s="622">
        <f>SUM(BO44:BO45)</f>
        <v>0</v>
      </c>
      <c r="BP46" s="618">
        <f>SUM(BP44:BP45)</f>
        <v>0</v>
      </c>
      <c r="BQ46" s="619">
        <f>BO46+BP46</f>
        <v>0</v>
      </c>
      <c r="BR46" s="621">
        <f>SUM(BR44:BR45)</f>
        <v>0</v>
      </c>
      <c r="BS46" s="622">
        <f>SUM(BS44:BS45)</f>
        <v>0</v>
      </c>
      <c r="BT46" s="618">
        <f>SUM(BT44:BT45)</f>
        <v>0</v>
      </c>
      <c r="BU46" s="619">
        <f>BS46+BT46</f>
        <v>0</v>
      </c>
      <c r="BV46" s="621">
        <f>SUM(BV44:BV45)</f>
        <v>0</v>
      </c>
      <c r="BW46" s="622">
        <f>SUM(BW44:BW45)</f>
        <v>0</v>
      </c>
      <c r="BX46" s="618">
        <f>SUM(BX44:BX45)</f>
        <v>0</v>
      </c>
      <c r="BY46" s="619">
        <f>BW46+BX46</f>
        <v>0</v>
      </c>
      <c r="BZ46" s="621">
        <f>SUM(BZ44:BZ45)</f>
        <v>0</v>
      </c>
      <c r="CA46" s="622">
        <f>SUM(CA44:CA45)</f>
        <v>0</v>
      </c>
      <c r="CB46" s="618">
        <f>SUM(CB44:CB45)</f>
        <v>0</v>
      </c>
      <c r="CC46" s="619">
        <f>CA46+CB46</f>
        <v>0</v>
      </c>
      <c r="CD46" s="621">
        <f>SUM(CD44:CD45)</f>
        <v>0</v>
      </c>
      <c r="CE46" s="622">
        <f>SUM(CE44:CE45)</f>
        <v>0</v>
      </c>
      <c r="CF46" s="618">
        <f>SUM(CF44:CF45)</f>
        <v>0</v>
      </c>
      <c r="CG46" s="619">
        <f>CE46+CF46</f>
        <v>0</v>
      </c>
      <c r="CH46" s="621">
        <f>SUM(CH44:CH45)</f>
        <v>0</v>
      </c>
      <c r="CI46" s="622">
        <f>SUM(CI44:CI45)</f>
        <v>0</v>
      </c>
      <c r="CJ46" s="618">
        <f>SUM(CJ44:CJ45)</f>
        <v>0</v>
      </c>
      <c r="CK46" s="619">
        <f>CI46+CJ46</f>
        <v>0</v>
      </c>
      <c r="CN46" s="556"/>
      <c r="CO46" s="563" t="s">
        <v>168</v>
      </c>
      <c r="CP46" s="141"/>
      <c r="CQ46" s="536" t="str">
        <f>Financing!D46</f>
        <v>(Specify Source)</v>
      </c>
      <c r="CR46" s="536"/>
      <c r="CS46" s="536"/>
      <c r="CT46" s="141"/>
      <c r="CU46" s="534">
        <f>Financing!H46</f>
        <v>0</v>
      </c>
      <c r="CV46" s="141"/>
      <c r="CW46" s="141"/>
      <c r="CX46" s="141"/>
      <c r="CY46" s="554"/>
    </row>
    <row r="47" spans="1:103" ht="13.5" thickBot="1">
      <c r="A47" s="598" t="s">
        <v>62</v>
      </c>
      <c r="B47" s="551"/>
      <c r="C47" s="593"/>
      <c r="D47" s="593"/>
      <c r="E47" s="593"/>
      <c r="F47" s="599"/>
      <c r="G47" s="600"/>
      <c r="H47" s="600"/>
      <c r="I47" s="601"/>
      <c r="J47" s="602"/>
      <c r="K47" s="603"/>
      <c r="L47" s="604"/>
      <c r="M47" s="605"/>
      <c r="N47" s="602"/>
      <c r="O47" s="603"/>
      <c r="P47" s="604"/>
      <c r="Q47" s="605"/>
      <c r="R47" s="602"/>
      <c r="S47" s="603"/>
      <c r="T47" s="604"/>
      <c r="U47" s="605"/>
      <c r="V47" s="602"/>
      <c r="W47" s="603"/>
      <c r="X47" s="746"/>
      <c r="Y47" s="605"/>
      <c r="Z47" s="602"/>
      <c r="AA47" s="603"/>
      <c r="AB47" s="604"/>
      <c r="AC47" s="605"/>
      <c r="AD47" s="602"/>
      <c r="AE47" s="603"/>
      <c r="AF47" s="604"/>
      <c r="AG47" s="605"/>
      <c r="AH47" s="602"/>
      <c r="AI47" s="603"/>
      <c r="AJ47" s="604"/>
      <c r="AK47" s="605"/>
      <c r="AL47" s="748"/>
      <c r="AM47" s="603"/>
      <c r="AN47" s="604"/>
      <c r="AO47" s="605"/>
      <c r="AP47" s="602"/>
      <c r="AQ47" s="603"/>
      <c r="AR47" s="604"/>
      <c r="AS47" s="605"/>
      <c r="AT47" s="602"/>
      <c r="AU47" s="603"/>
      <c r="AV47" s="604"/>
      <c r="AW47" s="605"/>
      <c r="AX47" s="602"/>
      <c r="AY47" s="603"/>
      <c r="AZ47" s="604"/>
      <c r="BA47" s="605"/>
      <c r="BB47" s="602"/>
      <c r="BC47" s="603"/>
      <c r="BD47" s="604"/>
      <c r="BE47" s="605"/>
      <c r="BF47" s="748"/>
      <c r="BG47" s="603"/>
      <c r="BH47" s="604"/>
      <c r="BI47" s="605"/>
      <c r="BJ47" s="602"/>
      <c r="BK47" s="603"/>
      <c r="BL47" s="604"/>
      <c r="BM47" s="605"/>
      <c r="BN47" s="602"/>
      <c r="BO47" s="603"/>
      <c r="BP47" s="604"/>
      <c r="BQ47" s="605"/>
      <c r="BR47" s="602"/>
      <c r="BS47" s="603"/>
      <c r="BT47" s="604"/>
      <c r="BU47" s="605"/>
      <c r="BV47" s="602"/>
      <c r="BW47" s="603"/>
      <c r="BX47" s="604"/>
      <c r="BY47" s="605"/>
      <c r="BZ47" s="602"/>
      <c r="CA47" s="603"/>
      <c r="CB47" s="604"/>
      <c r="CC47" s="605"/>
      <c r="CD47" s="602"/>
      <c r="CE47" s="603"/>
      <c r="CF47" s="604"/>
      <c r="CG47" s="605"/>
      <c r="CH47" s="602"/>
      <c r="CI47" s="603"/>
      <c r="CJ47" s="604"/>
      <c r="CK47" s="605"/>
      <c r="CN47" s="144"/>
      <c r="CO47" s="564" t="s">
        <v>168</v>
      </c>
      <c r="CP47" s="565"/>
      <c r="CQ47" s="536" t="str">
        <f>Financing!D47</f>
        <v>(Specify Source)</v>
      </c>
      <c r="CR47" s="536"/>
      <c r="CS47" s="536"/>
      <c r="CT47" s="565"/>
      <c r="CU47" s="534">
        <f>Financing!H47</f>
        <v>0</v>
      </c>
      <c r="CV47" s="565"/>
      <c r="CW47" s="565"/>
      <c r="CX47" s="565"/>
      <c r="CY47" s="566"/>
    </row>
    <row r="48" spans="1:103">
      <c r="A48" s="593"/>
      <c r="B48" s="551">
        <v>39</v>
      </c>
      <c r="C48" s="593" t="s">
        <v>48</v>
      </c>
      <c r="D48" s="593"/>
      <c r="E48" s="593"/>
      <c r="F48" s="599">
        <f t="shared" ref="F48:I58" si="43">J48+N48+R48+V48+Z48+AD48+AH48+AL48+AP48+AT48+AX48+BB48+BF48+BJ48+BN48+BR48+BV48+BZ48+CD48+CH48</f>
        <v>0</v>
      </c>
      <c r="G48" s="600">
        <f t="shared" si="43"/>
        <v>0</v>
      </c>
      <c r="H48" s="600">
        <f t="shared" si="43"/>
        <v>0</v>
      </c>
      <c r="I48" s="601">
        <f t="shared" si="43"/>
        <v>0</v>
      </c>
      <c r="J48" s="835">
        <f>'Development Budget'!J54</f>
        <v>0</v>
      </c>
      <c r="K48" s="835">
        <f>'Development Budget'!K54</f>
        <v>0</v>
      </c>
      <c r="L48" s="835">
        <f>'Development Budget'!L54</f>
        <v>0</v>
      </c>
      <c r="M48" s="605">
        <f t="shared" si="22"/>
        <v>0</v>
      </c>
      <c r="N48" s="835">
        <f>'Development Budget'!N54</f>
        <v>0</v>
      </c>
      <c r="O48" s="835">
        <f>'Development Budget'!O54</f>
        <v>0</v>
      </c>
      <c r="P48" s="835">
        <f>'Development Budget'!P54</f>
        <v>0</v>
      </c>
      <c r="Q48" s="605">
        <f t="shared" ref="Q48:Q57" si="44">O48+P48</f>
        <v>0</v>
      </c>
      <c r="R48" s="835">
        <f>'Development Budget'!R54</f>
        <v>0</v>
      </c>
      <c r="S48" s="835">
        <f>'Development Budget'!S54</f>
        <v>0</v>
      </c>
      <c r="T48" s="835">
        <f>'Development Budget'!T54</f>
        <v>0</v>
      </c>
      <c r="U48" s="605">
        <f t="shared" ref="U48:U57" si="45">S48+T48</f>
        <v>0</v>
      </c>
      <c r="V48" s="835">
        <f>'Development Budget'!V54</f>
        <v>0</v>
      </c>
      <c r="W48" s="835">
        <f>'Development Budget'!W54</f>
        <v>0</v>
      </c>
      <c r="X48" s="835">
        <f>'Development Budget'!X54</f>
        <v>0</v>
      </c>
      <c r="Y48" s="605">
        <f t="shared" ref="Y48:Y57" si="46">W48+X48</f>
        <v>0</v>
      </c>
      <c r="Z48" s="835">
        <f>'Development Budget'!Z54</f>
        <v>0</v>
      </c>
      <c r="AA48" s="835">
        <f>'Development Budget'!AA54</f>
        <v>0</v>
      </c>
      <c r="AB48" s="835">
        <f>'Development Budget'!AB54</f>
        <v>0</v>
      </c>
      <c r="AC48" s="605">
        <f t="shared" ref="AC48:AC57" si="47">AA48+AB48</f>
        <v>0</v>
      </c>
      <c r="AD48" s="835">
        <f>'Development Budget'!AD54</f>
        <v>0</v>
      </c>
      <c r="AE48" s="835">
        <f>'Development Budget'!AE54</f>
        <v>0</v>
      </c>
      <c r="AF48" s="835">
        <f>'Development Budget'!AF54</f>
        <v>0</v>
      </c>
      <c r="AG48" s="605">
        <f t="shared" ref="AG48:AG57" si="48">AE48+AF48</f>
        <v>0</v>
      </c>
      <c r="AH48" s="835">
        <f>'Development Budget'!AH54</f>
        <v>0</v>
      </c>
      <c r="AI48" s="835">
        <f>'Development Budget'!AI54</f>
        <v>0</v>
      </c>
      <c r="AJ48" s="835">
        <f>'Development Budget'!AJ54</f>
        <v>0</v>
      </c>
      <c r="AK48" s="605">
        <f t="shared" ref="AK48:AK57" si="49">AI48+AJ48</f>
        <v>0</v>
      </c>
      <c r="AL48" s="835">
        <f>'Development Budget'!AL54</f>
        <v>0</v>
      </c>
      <c r="AM48" s="835">
        <f>'Development Budget'!AM54</f>
        <v>0</v>
      </c>
      <c r="AN48" s="835">
        <f>'Development Budget'!AN54</f>
        <v>0</v>
      </c>
      <c r="AO48" s="605">
        <f t="shared" ref="AO48:AO57" si="50">AM48+AN48</f>
        <v>0</v>
      </c>
      <c r="AP48" s="835">
        <f>'Development Budget'!AP54</f>
        <v>0</v>
      </c>
      <c r="AQ48" s="835">
        <f>'Development Budget'!AQ54</f>
        <v>0</v>
      </c>
      <c r="AR48" s="835">
        <f>'Development Budget'!AR54</f>
        <v>0</v>
      </c>
      <c r="AS48" s="605">
        <f t="shared" ref="AS48:AS57" si="51">AQ48+AR48</f>
        <v>0</v>
      </c>
      <c r="AT48" s="835">
        <f>'Development Budget'!AT54</f>
        <v>0</v>
      </c>
      <c r="AU48" s="835">
        <f>'Development Budget'!AU54</f>
        <v>0</v>
      </c>
      <c r="AV48" s="835">
        <f>'Development Budget'!AV54</f>
        <v>0</v>
      </c>
      <c r="AW48" s="605">
        <f t="shared" ref="AW48:AW57" si="52">AU48+AV48</f>
        <v>0</v>
      </c>
      <c r="AX48" s="835">
        <f>'Development Budget'!AX54</f>
        <v>0</v>
      </c>
      <c r="AY48" s="835">
        <f>'Development Budget'!AY54</f>
        <v>0</v>
      </c>
      <c r="AZ48" s="835">
        <f>'Development Budget'!AZ54</f>
        <v>0</v>
      </c>
      <c r="BA48" s="605">
        <f t="shared" ref="BA48:BA57" si="53">AY48+AZ48</f>
        <v>0</v>
      </c>
      <c r="BB48" s="835">
        <f>'Development Budget'!BB54</f>
        <v>0</v>
      </c>
      <c r="BC48" s="835">
        <f>'Development Budget'!BC54</f>
        <v>0</v>
      </c>
      <c r="BD48" s="835">
        <f>'Development Budget'!BD54</f>
        <v>0</v>
      </c>
      <c r="BE48" s="605">
        <f t="shared" ref="BE48:BE57" si="54">BC48+BD48</f>
        <v>0</v>
      </c>
      <c r="BF48" s="835">
        <f>'Development Budget'!BF54</f>
        <v>0</v>
      </c>
      <c r="BG48" s="835">
        <f>'Development Budget'!BG54</f>
        <v>0</v>
      </c>
      <c r="BH48" s="835">
        <f>'Development Budget'!BH54</f>
        <v>0</v>
      </c>
      <c r="BI48" s="605">
        <f t="shared" ref="BI48:BI57" si="55">BG48+BH48</f>
        <v>0</v>
      </c>
      <c r="BJ48" s="835">
        <f>'Development Budget'!BJ54</f>
        <v>0</v>
      </c>
      <c r="BK48" s="835">
        <f>'Development Budget'!BK54</f>
        <v>0</v>
      </c>
      <c r="BL48" s="835">
        <f>'Development Budget'!BL54</f>
        <v>0</v>
      </c>
      <c r="BM48" s="605">
        <f t="shared" ref="BM48:BM57" si="56">BK48+BL48</f>
        <v>0</v>
      </c>
      <c r="BN48" s="835">
        <f>'Development Budget'!BN54</f>
        <v>0</v>
      </c>
      <c r="BO48" s="835">
        <f>'Development Budget'!BO54</f>
        <v>0</v>
      </c>
      <c r="BP48" s="835">
        <f>'Development Budget'!BP54</f>
        <v>0</v>
      </c>
      <c r="BQ48" s="605">
        <f t="shared" ref="BQ48:BQ57" si="57">BO48+BP48</f>
        <v>0</v>
      </c>
      <c r="BR48" s="835">
        <f>'Development Budget'!BR54</f>
        <v>0</v>
      </c>
      <c r="BS48" s="835">
        <f>'Development Budget'!BS54</f>
        <v>0</v>
      </c>
      <c r="BT48" s="835">
        <f>'Development Budget'!BT54</f>
        <v>0</v>
      </c>
      <c r="BU48" s="605">
        <f t="shared" ref="BU48:BU57" si="58">BS48+BT48</f>
        <v>0</v>
      </c>
      <c r="BV48" s="835">
        <f>'Development Budget'!BV54</f>
        <v>0</v>
      </c>
      <c r="BW48" s="835">
        <f>'Development Budget'!BW54</f>
        <v>0</v>
      </c>
      <c r="BX48" s="835">
        <f>'Development Budget'!BX54</f>
        <v>0</v>
      </c>
      <c r="BY48" s="605">
        <f t="shared" ref="BY48:BY57" si="59">BW48+BX48</f>
        <v>0</v>
      </c>
      <c r="BZ48" s="835">
        <f>'Development Budget'!BZ54</f>
        <v>0</v>
      </c>
      <c r="CA48" s="835">
        <f>'Development Budget'!CA54</f>
        <v>0</v>
      </c>
      <c r="CB48" s="835">
        <f>'Development Budget'!CB54</f>
        <v>0</v>
      </c>
      <c r="CC48" s="605">
        <f t="shared" ref="CC48:CC57" si="60">CA48+CB48</f>
        <v>0</v>
      </c>
      <c r="CD48" s="835">
        <f>'Development Budget'!CD54</f>
        <v>0</v>
      </c>
      <c r="CE48" s="835">
        <f>'Development Budget'!CE54</f>
        <v>0</v>
      </c>
      <c r="CF48" s="835">
        <f>'Development Budget'!CF54</f>
        <v>0</v>
      </c>
      <c r="CG48" s="605">
        <f t="shared" ref="CG48:CG57" si="61">CE48+CF48</f>
        <v>0</v>
      </c>
      <c r="CH48" s="835">
        <f>'Development Budget'!CH54</f>
        <v>0</v>
      </c>
      <c r="CI48" s="835">
        <f>'Development Budget'!CI54</f>
        <v>0</v>
      </c>
      <c r="CJ48" s="835">
        <f>'Development Budget'!CJ54</f>
        <v>0</v>
      </c>
      <c r="CK48" s="605">
        <f t="shared" ref="CK48:CK57" si="62">CI48+CJ48</f>
        <v>0</v>
      </c>
      <c r="CN48" s="556"/>
      <c r="CO48" s="144"/>
      <c r="CP48" s="144"/>
      <c r="CQ48" s="144"/>
      <c r="CR48" s="144"/>
      <c r="CS48" s="144"/>
      <c r="CT48" s="144"/>
      <c r="CU48" s="556"/>
      <c r="CV48" s="556"/>
      <c r="CW48" s="556"/>
      <c r="CX48" s="556"/>
      <c r="CY48" s="556"/>
    </row>
    <row r="49" spans="1:103" ht="13.5" thickBot="1">
      <c r="A49" s="593"/>
      <c r="B49" s="551">
        <v>40</v>
      </c>
      <c r="C49" s="593" t="s">
        <v>49</v>
      </c>
      <c r="D49" s="593"/>
      <c r="E49" s="593"/>
      <c r="F49" s="599">
        <f t="shared" si="43"/>
        <v>0</v>
      </c>
      <c r="G49" s="600">
        <f t="shared" si="43"/>
        <v>0</v>
      </c>
      <c r="H49" s="600">
        <f t="shared" si="43"/>
        <v>0</v>
      </c>
      <c r="I49" s="601">
        <f t="shared" si="43"/>
        <v>0</v>
      </c>
      <c r="J49" s="835">
        <f>'Development Budget'!J55</f>
        <v>0</v>
      </c>
      <c r="K49" s="835">
        <f>'Development Budget'!K55</f>
        <v>0</v>
      </c>
      <c r="L49" s="835">
        <f>'Development Budget'!L55</f>
        <v>0</v>
      </c>
      <c r="M49" s="605">
        <f t="shared" si="22"/>
        <v>0</v>
      </c>
      <c r="N49" s="835">
        <f>'Development Budget'!N55</f>
        <v>0</v>
      </c>
      <c r="O49" s="835">
        <f>'Development Budget'!O55</f>
        <v>0</v>
      </c>
      <c r="P49" s="835">
        <f>'Development Budget'!P55</f>
        <v>0</v>
      </c>
      <c r="Q49" s="605">
        <f t="shared" si="44"/>
        <v>0</v>
      </c>
      <c r="R49" s="835">
        <f>'Development Budget'!R55</f>
        <v>0</v>
      </c>
      <c r="S49" s="835">
        <f>'Development Budget'!S55</f>
        <v>0</v>
      </c>
      <c r="T49" s="835">
        <f>'Development Budget'!T55</f>
        <v>0</v>
      </c>
      <c r="U49" s="605">
        <f t="shared" si="45"/>
        <v>0</v>
      </c>
      <c r="V49" s="835">
        <f>'Development Budget'!V55</f>
        <v>0</v>
      </c>
      <c r="W49" s="835">
        <f>'Development Budget'!W55</f>
        <v>0</v>
      </c>
      <c r="X49" s="835">
        <f>'Development Budget'!X55</f>
        <v>0</v>
      </c>
      <c r="Y49" s="605">
        <f t="shared" si="46"/>
        <v>0</v>
      </c>
      <c r="Z49" s="835">
        <f>'Development Budget'!Z55</f>
        <v>0</v>
      </c>
      <c r="AA49" s="835">
        <f>'Development Budget'!AA55</f>
        <v>0</v>
      </c>
      <c r="AB49" s="835">
        <f>'Development Budget'!AB55</f>
        <v>0</v>
      </c>
      <c r="AC49" s="605">
        <f t="shared" si="47"/>
        <v>0</v>
      </c>
      <c r="AD49" s="835">
        <f>'Development Budget'!AD55</f>
        <v>0</v>
      </c>
      <c r="AE49" s="835">
        <f>'Development Budget'!AE55</f>
        <v>0</v>
      </c>
      <c r="AF49" s="835">
        <f>'Development Budget'!AF55</f>
        <v>0</v>
      </c>
      <c r="AG49" s="605">
        <f t="shared" si="48"/>
        <v>0</v>
      </c>
      <c r="AH49" s="835">
        <f>'Development Budget'!AH55</f>
        <v>0</v>
      </c>
      <c r="AI49" s="835">
        <f>'Development Budget'!AI55</f>
        <v>0</v>
      </c>
      <c r="AJ49" s="835">
        <f>'Development Budget'!AJ55</f>
        <v>0</v>
      </c>
      <c r="AK49" s="605">
        <f t="shared" si="49"/>
        <v>0</v>
      </c>
      <c r="AL49" s="835">
        <f>'Development Budget'!AL55</f>
        <v>0</v>
      </c>
      <c r="AM49" s="835">
        <f>'Development Budget'!AM55</f>
        <v>0</v>
      </c>
      <c r="AN49" s="835">
        <f>'Development Budget'!AN55</f>
        <v>0</v>
      </c>
      <c r="AO49" s="605">
        <f t="shared" si="50"/>
        <v>0</v>
      </c>
      <c r="AP49" s="835">
        <f>'Development Budget'!AP55</f>
        <v>0</v>
      </c>
      <c r="AQ49" s="835">
        <f>'Development Budget'!AQ55</f>
        <v>0</v>
      </c>
      <c r="AR49" s="835">
        <f>'Development Budget'!AR55</f>
        <v>0</v>
      </c>
      <c r="AS49" s="605">
        <f t="shared" si="51"/>
        <v>0</v>
      </c>
      <c r="AT49" s="835">
        <f>'Development Budget'!AT55</f>
        <v>0</v>
      </c>
      <c r="AU49" s="835">
        <f>'Development Budget'!AU55</f>
        <v>0</v>
      </c>
      <c r="AV49" s="835">
        <f>'Development Budget'!AV55</f>
        <v>0</v>
      </c>
      <c r="AW49" s="605">
        <f t="shared" si="52"/>
        <v>0</v>
      </c>
      <c r="AX49" s="835">
        <f>'Development Budget'!AX55</f>
        <v>0</v>
      </c>
      <c r="AY49" s="835">
        <f>'Development Budget'!AY55</f>
        <v>0</v>
      </c>
      <c r="AZ49" s="835">
        <f>'Development Budget'!AZ55</f>
        <v>0</v>
      </c>
      <c r="BA49" s="605">
        <f t="shared" si="53"/>
        <v>0</v>
      </c>
      <c r="BB49" s="835">
        <f>'Development Budget'!BB55</f>
        <v>0</v>
      </c>
      <c r="BC49" s="835">
        <f>'Development Budget'!BC55</f>
        <v>0</v>
      </c>
      <c r="BD49" s="835">
        <f>'Development Budget'!BD55</f>
        <v>0</v>
      </c>
      <c r="BE49" s="605">
        <f t="shared" si="54"/>
        <v>0</v>
      </c>
      <c r="BF49" s="835">
        <f>'Development Budget'!BF55</f>
        <v>0</v>
      </c>
      <c r="BG49" s="835">
        <f>'Development Budget'!BG55</f>
        <v>0</v>
      </c>
      <c r="BH49" s="835">
        <f>'Development Budget'!BH55</f>
        <v>0</v>
      </c>
      <c r="BI49" s="605">
        <f t="shared" si="55"/>
        <v>0</v>
      </c>
      <c r="BJ49" s="835">
        <f>'Development Budget'!BJ55</f>
        <v>0</v>
      </c>
      <c r="BK49" s="835">
        <f>'Development Budget'!BK55</f>
        <v>0</v>
      </c>
      <c r="BL49" s="835">
        <f>'Development Budget'!BL55</f>
        <v>0</v>
      </c>
      <c r="BM49" s="605">
        <f t="shared" si="56"/>
        <v>0</v>
      </c>
      <c r="BN49" s="835">
        <f>'Development Budget'!BN55</f>
        <v>0</v>
      </c>
      <c r="BO49" s="835">
        <f>'Development Budget'!BO55</f>
        <v>0</v>
      </c>
      <c r="BP49" s="835">
        <f>'Development Budget'!BP55</f>
        <v>0</v>
      </c>
      <c r="BQ49" s="605">
        <f t="shared" si="57"/>
        <v>0</v>
      </c>
      <c r="BR49" s="835">
        <f>'Development Budget'!BR55</f>
        <v>0</v>
      </c>
      <c r="BS49" s="835">
        <f>'Development Budget'!BS55</f>
        <v>0</v>
      </c>
      <c r="BT49" s="835">
        <f>'Development Budget'!BT55</f>
        <v>0</v>
      </c>
      <c r="BU49" s="605">
        <f t="shared" si="58"/>
        <v>0</v>
      </c>
      <c r="BV49" s="835">
        <f>'Development Budget'!BV55</f>
        <v>0</v>
      </c>
      <c r="BW49" s="835">
        <f>'Development Budget'!BW55</f>
        <v>0</v>
      </c>
      <c r="BX49" s="835">
        <f>'Development Budget'!BX55</f>
        <v>0</v>
      </c>
      <c r="BY49" s="605">
        <f t="shared" si="59"/>
        <v>0</v>
      </c>
      <c r="BZ49" s="835">
        <f>'Development Budget'!BZ55</f>
        <v>0</v>
      </c>
      <c r="CA49" s="835">
        <f>'Development Budget'!CA55</f>
        <v>0</v>
      </c>
      <c r="CB49" s="835">
        <f>'Development Budget'!CB55</f>
        <v>0</v>
      </c>
      <c r="CC49" s="605">
        <f t="shared" si="60"/>
        <v>0</v>
      </c>
      <c r="CD49" s="835">
        <f>'Development Budget'!CD55</f>
        <v>0</v>
      </c>
      <c r="CE49" s="835">
        <f>'Development Budget'!CE55</f>
        <v>0</v>
      </c>
      <c r="CF49" s="835">
        <f>'Development Budget'!CF55</f>
        <v>0</v>
      </c>
      <c r="CG49" s="605">
        <f t="shared" si="61"/>
        <v>0</v>
      </c>
      <c r="CH49" s="835">
        <f>'Development Budget'!CH55</f>
        <v>0</v>
      </c>
      <c r="CI49" s="835">
        <f>'Development Budget'!CI55</f>
        <v>0</v>
      </c>
      <c r="CJ49" s="835">
        <f>'Development Budget'!CJ55</f>
        <v>0</v>
      </c>
      <c r="CK49" s="605">
        <f t="shared" si="62"/>
        <v>0</v>
      </c>
      <c r="CN49" s="141"/>
      <c r="CO49" s="141"/>
      <c r="CP49" s="141"/>
      <c r="CQ49" s="141"/>
      <c r="CR49" s="141"/>
      <c r="CS49" s="141"/>
      <c r="CT49" s="141"/>
      <c r="CU49" s="141"/>
      <c r="CV49" s="141"/>
      <c r="CW49" s="141"/>
      <c r="CX49" s="141"/>
      <c r="CY49" s="141"/>
    </row>
    <row r="50" spans="1:103">
      <c r="A50" s="593"/>
      <c r="B50" s="551">
        <v>41</v>
      </c>
      <c r="C50" s="593" t="s">
        <v>50</v>
      </c>
      <c r="D50" s="593"/>
      <c r="E50" s="593"/>
      <c r="F50" s="599">
        <f t="shared" si="43"/>
        <v>0</v>
      </c>
      <c r="G50" s="600">
        <f t="shared" si="43"/>
        <v>0</v>
      </c>
      <c r="H50" s="600">
        <f t="shared" si="43"/>
        <v>0</v>
      </c>
      <c r="I50" s="601">
        <f t="shared" si="43"/>
        <v>0</v>
      </c>
      <c r="J50" s="835">
        <f>'Development Budget'!J56</f>
        <v>0</v>
      </c>
      <c r="K50" s="835">
        <f>'Development Budget'!K56</f>
        <v>0</v>
      </c>
      <c r="L50" s="835">
        <f>'Development Budget'!L56</f>
        <v>0</v>
      </c>
      <c r="M50" s="605">
        <f t="shared" si="22"/>
        <v>0</v>
      </c>
      <c r="N50" s="835">
        <f>'Development Budget'!N56</f>
        <v>0</v>
      </c>
      <c r="O50" s="835">
        <f>'Development Budget'!O56</f>
        <v>0</v>
      </c>
      <c r="P50" s="835">
        <f>'Development Budget'!P56</f>
        <v>0</v>
      </c>
      <c r="Q50" s="605">
        <f t="shared" si="44"/>
        <v>0</v>
      </c>
      <c r="R50" s="835">
        <f>'Development Budget'!R56</f>
        <v>0</v>
      </c>
      <c r="S50" s="835">
        <f>'Development Budget'!S56</f>
        <v>0</v>
      </c>
      <c r="T50" s="835">
        <f>'Development Budget'!T56</f>
        <v>0</v>
      </c>
      <c r="U50" s="605">
        <f t="shared" si="45"/>
        <v>0</v>
      </c>
      <c r="V50" s="835">
        <f>'Development Budget'!V56</f>
        <v>0</v>
      </c>
      <c r="W50" s="835">
        <f>'Development Budget'!W56</f>
        <v>0</v>
      </c>
      <c r="X50" s="835">
        <f>'Development Budget'!X56</f>
        <v>0</v>
      </c>
      <c r="Y50" s="605">
        <f t="shared" si="46"/>
        <v>0</v>
      </c>
      <c r="Z50" s="835">
        <f>'Development Budget'!Z56</f>
        <v>0</v>
      </c>
      <c r="AA50" s="835">
        <f>'Development Budget'!AA56</f>
        <v>0</v>
      </c>
      <c r="AB50" s="835">
        <f>'Development Budget'!AB56</f>
        <v>0</v>
      </c>
      <c r="AC50" s="605">
        <f t="shared" si="47"/>
        <v>0</v>
      </c>
      <c r="AD50" s="835">
        <f>'Development Budget'!AD56</f>
        <v>0</v>
      </c>
      <c r="AE50" s="835">
        <f>'Development Budget'!AE56</f>
        <v>0</v>
      </c>
      <c r="AF50" s="835">
        <f>'Development Budget'!AF56</f>
        <v>0</v>
      </c>
      <c r="AG50" s="605">
        <f t="shared" si="48"/>
        <v>0</v>
      </c>
      <c r="AH50" s="835">
        <f>'Development Budget'!AH56</f>
        <v>0</v>
      </c>
      <c r="AI50" s="835">
        <f>'Development Budget'!AI56</f>
        <v>0</v>
      </c>
      <c r="AJ50" s="835">
        <f>'Development Budget'!AJ56</f>
        <v>0</v>
      </c>
      <c r="AK50" s="605">
        <f t="shared" si="49"/>
        <v>0</v>
      </c>
      <c r="AL50" s="835">
        <f>'Development Budget'!AL56</f>
        <v>0</v>
      </c>
      <c r="AM50" s="835">
        <f>'Development Budget'!AM56</f>
        <v>0</v>
      </c>
      <c r="AN50" s="835">
        <f>'Development Budget'!AN56</f>
        <v>0</v>
      </c>
      <c r="AO50" s="605">
        <f t="shared" si="50"/>
        <v>0</v>
      </c>
      <c r="AP50" s="835">
        <f>'Development Budget'!AP56</f>
        <v>0</v>
      </c>
      <c r="AQ50" s="835">
        <f>'Development Budget'!AQ56</f>
        <v>0</v>
      </c>
      <c r="AR50" s="835">
        <f>'Development Budget'!AR56</f>
        <v>0</v>
      </c>
      <c r="AS50" s="605">
        <f t="shared" si="51"/>
        <v>0</v>
      </c>
      <c r="AT50" s="835">
        <f>'Development Budget'!AT56</f>
        <v>0</v>
      </c>
      <c r="AU50" s="835">
        <f>'Development Budget'!AU56</f>
        <v>0</v>
      </c>
      <c r="AV50" s="835">
        <f>'Development Budget'!AV56</f>
        <v>0</v>
      </c>
      <c r="AW50" s="605">
        <f t="shared" si="52"/>
        <v>0</v>
      </c>
      <c r="AX50" s="835">
        <f>'Development Budget'!AX56</f>
        <v>0</v>
      </c>
      <c r="AY50" s="835">
        <f>'Development Budget'!AY56</f>
        <v>0</v>
      </c>
      <c r="AZ50" s="835">
        <f>'Development Budget'!AZ56</f>
        <v>0</v>
      </c>
      <c r="BA50" s="605">
        <f t="shared" si="53"/>
        <v>0</v>
      </c>
      <c r="BB50" s="835">
        <f>'Development Budget'!BB56</f>
        <v>0</v>
      </c>
      <c r="BC50" s="835">
        <f>'Development Budget'!BC56</f>
        <v>0</v>
      </c>
      <c r="BD50" s="835">
        <f>'Development Budget'!BD56</f>
        <v>0</v>
      </c>
      <c r="BE50" s="605">
        <f t="shared" si="54"/>
        <v>0</v>
      </c>
      <c r="BF50" s="835">
        <f>'Development Budget'!BF56</f>
        <v>0</v>
      </c>
      <c r="BG50" s="835">
        <f>'Development Budget'!BG56</f>
        <v>0</v>
      </c>
      <c r="BH50" s="835">
        <f>'Development Budget'!BH56</f>
        <v>0</v>
      </c>
      <c r="BI50" s="605">
        <f t="shared" si="55"/>
        <v>0</v>
      </c>
      <c r="BJ50" s="835">
        <f>'Development Budget'!BJ56</f>
        <v>0</v>
      </c>
      <c r="BK50" s="835">
        <f>'Development Budget'!BK56</f>
        <v>0</v>
      </c>
      <c r="BL50" s="835">
        <f>'Development Budget'!BL56</f>
        <v>0</v>
      </c>
      <c r="BM50" s="605">
        <f t="shared" si="56"/>
        <v>0</v>
      </c>
      <c r="BN50" s="835">
        <f>'Development Budget'!BN56</f>
        <v>0</v>
      </c>
      <c r="BO50" s="835">
        <f>'Development Budget'!BO56</f>
        <v>0</v>
      </c>
      <c r="BP50" s="835">
        <f>'Development Budget'!BP56</f>
        <v>0</v>
      </c>
      <c r="BQ50" s="605">
        <f t="shared" si="57"/>
        <v>0</v>
      </c>
      <c r="BR50" s="835">
        <f>'Development Budget'!BR56</f>
        <v>0</v>
      </c>
      <c r="BS50" s="835">
        <f>'Development Budget'!BS56</f>
        <v>0</v>
      </c>
      <c r="BT50" s="835">
        <f>'Development Budget'!BT56</f>
        <v>0</v>
      </c>
      <c r="BU50" s="605">
        <f t="shared" si="58"/>
        <v>0</v>
      </c>
      <c r="BV50" s="835">
        <f>'Development Budget'!BV56</f>
        <v>0</v>
      </c>
      <c r="BW50" s="835">
        <f>'Development Budget'!BW56</f>
        <v>0</v>
      </c>
      <c r="BX50" s="835">
        <f>'Development Budget'!BX56</f>
        <v>0</v>
      </c>
      <c r="BY50" s="605">
        <f t="shared" si="59"/>
        <v>0</v>
      </c>
      <c r="BZ50" s="835">
        <f>'Development Budget'!BZ56</f>
        <v>0</v>
      </c>
      <c r="CA50" s="835">
        <f>'Development Budget'!CA56</f>
        <v>0</v>
      </c>
      <c r="CB50" s="835">
        <f>'Development Budget'!CB56</f>
        <v>0</v>
      </c>
      <c r="CC50" s="605">
        <f t="shared" si="60"/>
        <v>0</v>
      </c>
      <c r="CD50" s="835">
        <f>'Development Budget'!CD56</f>
        <v>0</v>
      </c>
      <c r="CE50" s="835">
        <f>'Development Budget'!CE56</f>
        <v>0</v>
      </c>
      <c r="CF50" s="835">
        <f>'Development Budget'!CF56</f>
        <v>0</v>
      </c>
      <c r="CG50" s="605">
        <f t="shared" si="61"/>
        <v>0</v>
      </c>
      <c r="CH50" s="835">
        <f>'Development Budget'!CH56</f>
        <v>0</v>
      </c>
      <c r="CI50" s="835">
        <f>'Development Budget'!CI56</f>
        <v>0</v>
      </c>
      <c r="CJ50" s="835">
        <f>'Development Budget'!CJ56</f>
        <v>0</v>
      </c>
      <c r="CK50" s="605">
        <f t="shared" si="62"/>
        <v>0</v>
      </c>
      <c r="CN50" s="291"/>
      <c r="CO50" s="541" t="s">
        <v>156</v>
      </c>
      <c r="CP50" s="539" t="s">
        <v>342</v>
      </c>
      <c r="CQ50" s="540">
        <f>G4</f>
        <v>0</v>
      </c>
      <c r="CR50" s="540"/>
      <c r="CS50" s="542"/>
      <c r="CT50" s="542"/>
    </row>
    <row r="51" spans="1:103">
      <c r="A51" s="593"/>
      <c r="B51" s="551">
        <v>42</v>
      </c>
      <c r="C51" s="593" t="s">
        <v>51</v>
      </c>
      <c r="D51" s="593"/>
      <c r="E51" s="593"/>
      <c r="F51" s="599">
        <f t="shared" si="43"/>
        <v>0</v>
      </c>
      <c r="G51" s="600">
        <f t="shared" si="43"/>
        <v>0</v>
      </c>
      <c r="H51" s="600">
        <f t="shared" si="43"/>
        <v>0</v>
      </c>
      <c r="I51" s="601">
        <f t="shared" si="43"/>
        <v>0</v>
      </c>
      <c r="J51" s="835">
        <f>'Development Budget'!J57</f>
        <v>0</v>
      </c>
      <c r="K51" s="835">
        <f>'Development Budget'!K57</f>
        <v>0</v>
      </c>
      <c r="L51" s="835">
        <f>'Development Budget'!L57</f>
        <v>0</v>
      </c>
      <c r="M51" s="605">
        <f t="shared" si="22"/>
        <v>0</v>
      </c>
      <c r="N51" s="835">
        <f>'Development Budget'!N57</f>
        <v>0</v>
      </c>
      <c r="O51" s="835">
        <f>'Development Budget'!O57</f>
        <v>0</v>
      </c>
      <c r="P51" s="835">
        <f>'Development Budget'!P57</f>
        <v>0</v>
      </c>
      <c r="Q51" s="605">
        <f t="shared" si="44"/>
        <v>0</v>
      </c>
      <c r="R51" s="835">
        <f>'Development Budget'!R57</f>
        <v>0</v>
      </c>
      <c r="S51" s="835">
        <f>'Development Budget'!S57</f>
        <v>0</v>
      </c>
      <c r="T51" s="835">
        <f>'Development Budget'!T57</f>
        <v>0</v>
      </c>
      <c r="U51" s="605">
        <f t="shared" si="45"/>
        <v>0</v>
      </c>
      <c r="V51" s="835">
        <f>'Development Budget'!V57</f>
        <v>0</v>
      </c>
      <c r="W51" s="835">
        <f>'Development Budget'!W57</f>
        <v>0</v>
      </c>
      <c r="X51" s="835">
        <f>'Development Budget'!X57</f>
        <v>0</v>
      </c>
      <c r="Y51" s="605">
        <f t="shared" si="46"/>
        <v>0</v>
      </c>
      <c r="Z51" s="835">
        <f>'Development Budget'!Z57</f>
        <v>0</v>
      </c>
      <c r="AA51" s="835">
        <f>'Development Budget'!AA57</f>
        <v>0</v>
      </c>
      <c r="AB51" s="835">
        <f>'Development Budget'!AB57</f>
        <v>0</v>
      </c>
      <c r="AC51" s="605">
        <f t="shared" si="47"/>
        <v>0</v>
      </c>
      <c r="AD51" s="835">
        <f>'Development Budget'!AD57</f>
        <v>0</v>
      </c>
      <c r="AE51" s="835">
        <f>'Development Budget'!AE57</f>
        <v>0</v>
      </c>
      <c r="AF51" s="835">
        <f>'Development Budget'!AF57</f>
        <v>0</v>
      </c>
      <c r="AG51" s="605">
        <f t="shared" si="48"/>
        <v>0</v>
      </c>
      <c r="AH51" s="835">
        <f>'Development Budget'!AH57</f>
        <v>0</v>
      </c>
      <c r="AI51" s="835">
        <f>'Development Budget'!AI57</f>
        <v>0</v>
      </c>
      <c r="AJ51" s="835">
        <f>'Development Budget'!AJ57</f>
        <v>0</v>
      </c>
      <c r="AK51" s="605">
        <f t="shared" si="49"/>
        <v>0</v>
      </c>
      <c r="AL51" s="835">
        <f>'Development Budget'!AL57</f>
        <v>0</v>
      </c>
      <c r="AM51" s="835">
        <f>'Development Budget'!AM57</f>
        <v>0</v>
      </c>
      <c r="AN51" s="835">
        <f>'Development Budget'!AN57</f>
        <v>0</v>
      </c>
      <c r="AO51" s="605">
        <f t="shared" si="50"/>
        <v>0</v>
      </c>
      <c r="AP51" s="835">
        <f>'Development Budget'!AP57</f>
        <v>0</v>
      </c>
      <c r="AQ51" s="835">
        <f>'Development Budget'!AQ57</f>
        <v>0</v>
      </c>
      <c r="AR51" s="835">
        <f>'Development Budget'!AR57</f>
        <v>0</v>
      </c>
      <c r="AS51" s="605">
        <f t="shared" si="51"/>
        <v>0</v>
      </c>
      <c r="AT51" s="835">
        <f>'Development Budget'!AT57</f>
        <v>0</v>
      </c>
      <c r="AU51" s="835">
        <f>'Development Budget'!AU57</f>
        <v>0</v>
      </c>
      <c r="AV51" s="835">
        <f>'Development Budget'!AV57</f>
        <v>0</v>
      </c>
      <c r="AW51" s="605">
        <f t="shared" si="52"/>
        <v>0</v>
      </c>
      <c r="AX51" s="835">
        <f>'Development Budget'!AX57</f>
        <v>0</v>
      </c>
      <c r="AY51" s="835">
        <f>'Development Budget'!AY57</f>
        <v>0</v>
      </c>
      <c r="AZ51" s="835">
        <f>'Development Budget'!AZ57</f>
        <v>0</v>
      </c>
      <c r="BA51" s="605">
        <f t="shared" si="53"/>
        <v>0</v>
      </c>
      <c r="BB51" s="835">
        <f>'Development Budget'!BB57</f>
        <v>0</v>
      </c>
      <c r="BC51" s="835">
        <f>'Development Budget'!BC57</f>
        <v>0</v>
      </c>
      <c r="BD51" s="835">
        <f>'Development Budget'!BD57</f>
        <v>0</v>
      </c>
      <c r="BE51" s="605">
        <f t="shared" si="54"/>
        <v>0</v>
      </c>
      <c r="BF51" s="835">
        <f>'Development Budget'!BF57</f>
        <v>0</v>
      </c>
      <c r="BG51" s="835">
        <f>'Development Budget'!BG57</f>
        <v>0</v>
      </c>
      <c r="BH51" s="835">
        <f>'Development Budget'!BH57</f>
        <v>0</v>
      </c>
      <c r="BI51" s="605">
        <f t="shared" si="55"/>
        <v>0</v>
      </c>
      <c r="BJ51" s="835">
        <f>'Development Budget'!BJ57</f>
        <v>0</v>
      </c>
      <c r="BK51" s="835">
        <f>'Development Budget'!BK57</f>
        <v>0</v>
      </c>
      <c r="BL51" s="835">
        <f>'Development Budget'!BL57</f>
        <v>0</v>
      </c>
      <c r="BM51" s="605">
        <f t="shared" si="56"/>
        <v>0</v>
      </c>
      <c r="BN51" s="835">
        <f>'Development Budget'!BN57</f>
        <v>0</v>
      </c>
      <c r="BO51" s="835">
        <f>'Development Budget'!BO57</f>
        <v>0</v>
      </c>
      <c r="BP51" s="835">
        <f>'Development Budget'!BP57</f>
        <v>0</v>
      </c>
      <c r="BQ51" s="605">
        <f t="shared" si="57"/>
        <v>0</v>
      </c>
      <c r="BR51" s="835">
        <f>'Development Budget'!BR57</f>
        <v>0</v>
      </c>
      <c r="BS51" s="835">
        <f>'Development Budget'!BS57</f>
        <v>0</v>
      </c>
      <c r="BT51" s="835">
        <f>'Development Budget'!BT57</f>
        <v>0</v>
      </c>
      <c r="BU51" s="605">
        <f t="shared" si="58"/>
        <v>0</v>
      </c>
      <c r="BV51" s="835">
        <f>'Development Budget'!BV57</f>
        <v>0</v>
      </c>
      <c r="BW51" s="835">
        <f>'Development Budget'!BW57</f>
        <v>0</v>
      </c>
      <c r="BX51" s="835">
        <f>'Development Budget'!BX57</f>
        <v>0</v>
      </c>
      <c r="BY51" s="605">
        <f t="shared" si="59"/>
        <v>0</v>
      </c>
      <c r="BZ51" s="835">
        <f>'Development Budget'!BZ57</f>
        <v>0</v>
      </c>
      <c r="CA51" s="835">
        <f>'Development Budget'!CA57</f>
        <v>0</v>
      </c>
      <c r="CB51" s="835">
        <f>'Development Budget'!CB57</f>
        <v>0</v>
      </c>
      <c r="CC51" s="605">
        <f t="shared" si="60"/>
        <v>0</v>
      </c>
      <c r="CD51" s="835">
        <f>'Development Budget'!CD57</f>
        <v>0</v>
      </c>
      <c r="CE51" s="835">
        <f>'Development Budget'!CE57</f>
        <v>0</v>
      </c>
      <c r="CF51" s="835">
        <f>'Development Budget'!CF57</f>
        <v>0</v>
      </c>
      <c r="CG51" s="605">
        <f t="shared" si="61"/>
        <v>0</v>
      </c>
      <c r="CH51" s="835">
        <f>'Development Budget'!CH57</f>
        <v>0</v>
      </c>
      <c r="CI51" s="835">
        <f>'Development Budget'!CI57</f>
        <v>0</v>
      </c>
      <c r="CJ51" s="835">
        <f>'Development Budget'!CJ57</f>
        <v>0</v>
      </c>
      <c r="CK51" s="605">
        <f t="shared" si="62"/>
        <v>0</v>
      </c>
      <c r="CN51" s="291"/>
      <c r="CO51" s="567" t="s">
        <v>129</v>
      </c>
      <c r="CP51" s="538" t="s">
        <v>96</v>
      </c>
      <c r="CQ51" s="538">
        <f>D176</f>
        <v>0</v>
      </c>
      <c r="CR51" s="544"/>
      <c r="CS51" s="540"/>
      <c r="CT51" s="540"/>
    </row>
    <row r="52" spans="1:103" ht="13.5" thickBot="1">
      <c r="A52" s="593"/>
      <c r="B52" s="551">
        <v>43</v>
      </c>
      <c r="C52" s="593" t="s">
        <v>52</v>
      </c>
      <c r="D52" s="593"/>
      <c r="E52" s="593"/>
      <c r="F52" s="599">
        <f t="shared" si="43"/>
        <v>0</v>
      </c>
      <c r="G52" s="600">
        <f t="shared" si="43"/>
        <v>0</v>
      </c>
      <c r="H52" s="600">
        <f t="shared" si="43"/>
        <v>0</v>
      </c>
      <c r="I52" s="601">
        <f t="shared" si="43"/>
        <v>0</v>
      </c>
      <c r="J52" s="835">
        <f>'Development Budget'!J58</f>
        <v>0</v>
      </c>
      <c r="K52" s="835">
        <f>'Development Budget'!K58</f>
        <v>0</v>
      </c>
      <c r="L52" s="835">
        <f>'Development Budget'!L58</f>
        <v>0</v>
      </c>
      <c r="M52" s="605">
        <f t="shared" si="22"/>
        <v>0</v>
      </c>
      <c r="N52" s="835">
        <f>'Development Budget'!N58</f>
        <v>0</v>
      </c>
      <c r="O52" s="835">
        <f>'Development Budget'!O58</f>
        <v>0</v>
      </c>
      <c r="P52" s="835">
        <f>'Development Budget'!P58</f>
        <v>0</v>
      </c>
      <c r="Q52" s="605">
        <f t="shared" si="44"/>
        <v>0</v>
      </c>
      <c r="R52" s="835">
        <f>'Development Budget'!R58</f>
        <v>0</v>
      </c>
      <c r="S52" s="835">
        <f>'Development Budget'!S58</f>
        <v>0</v>
      </c>
      <c r="T52" s="835">
        <f>'Development Budget'!T58</f>
        <v>0</v>
      </c>
      <c r="U52" s="605">
        <f t="shared" si="45"/>
        <v>0</v>
      </c>
      <c r="V52" s="835">
        <f>'Development Budget'!V58</f>
        <v>0</v>
      </c>
      <c r="W52" s="835">
        <f>'Development Budget'!W58</f>
        <v>0</v>
      </c>
      <c r="X52" s="835">
        <f>'Development Budget'!X58</f>
        <v>0</v>
      </c>
      <c r="Y52" s="605">
        <f t="shared" si="46"/>
        <v>0</v>
      </c>
      <c r="Z52" s="835">
        <f>'Development Budget'!Z58</f>
        <v>0</v>
      </c>
      <c r="AA52" s="835">
        <f>'Development Budget'!AA58</f>
        <v>0</v>
      </c>
      <c r="AB52" s="835">
        <f>'Development Budget'!AB58</f>
        <v>0</v>
      </c>
      <c r="AC52" s="605">
        <f t="shared" si="47"/>
        <v>0</v>
      </c>
      <c r="AD52" s="835">
        <f>'Development Budget'!AD58</f>
        <v>0</v>
      </c>
      <c r="AE52" s="835">
        <f>'Development Budget'!AE58</f>
        <v>0</v>
      </c>
      <c r="AF52" s="835">
        <f>'Development Budget'!AF58</f>
        <v>0</v>
      </c>
      <c r="AG52" s="605">
        <f t="shared" si="48"/>
        <v>0</v>
      </c>
      <c r="AH52" s="835">
        <f>'Development Budget'!AH58</f>
        <v>0</v>
      </c>
      <c r="AI52" s="835">
        <f>'Development Budget'!AI58</f>
        <v>0</v>
      </c>
      <c r="AJ52" s="835">
        <f>'Development Budget'!AJ58</f>
        <v>0</v>
      </c>
      <c r="AK52" s="605">
        <f t="shared" si="49"/>
        <v>0</v>
      </c>
      <c r="AL52" s="835">
        <f>'Development Budget'!AL58</f>
        <v>0</v>
      </c>
      <c r="AM52" s="835">
        <f>'Development Budget'!AM58</f>
        <v>0</v>
      </c>
      <c r="AN52" s="835">
        <f>'Development Budget'!AN58</f>
        <v>0</v>
      </c>
      <c r="AO52" s="605">
        <f t="shared" si="50"/>
        <v>0</v>
      </c>
      <c r="AP52" s="835">
        <f>'Development Budget'!AP58</f>
        <v>0</v>
      </c>
      <c r="AQ52" s="835">
        <f>'Development Budget'!AQ58</f>
        <v>0</v>
      </c>
      <c r="AR52" s="835">
        <f>'Development Budget'!AR58</f>
        <v>0</v>
      </c>
      <c r="AS52" s="605">
        <f t="shared" si="51"/>
        <v>0</v>
      </c>
      <c r="AT52" s="835">
        <f>'Development Budget'!AT58</f>
        <v>0</v>
      </c>
      <c r="AU52" s="835">
        <f>'Development Budget'!AU58</f>
        <v>0</v>
      </c>
      <c r="AV52" s="835">
        <f>'Development Budget'!AV58</f>
        <v>0</v>
      </c>
      <c r="AW52" s="605">
        <f t="shared" si="52"/>
        <v>0</v>
      </c>
      <c r="AX52" s="835">
        <f>'Development Budget'!AX58</f>
        <v>0</v>
      </c>
      <c r="AY52" s="835">
        <f>'Development Budget'!AY58</f>
        <v>0</v>
      </c>
      <c r="AZ52" s="835">
        <f>'Development Budget'!AZ58</f>
        <v>0</v>
      </c>
      <c r="BA52" s="605">
        <f t="shared" si="53"/>
        <v>0</v>
      </c>
      <c r="BB52" s="835">
        <f>'Development Budget'!BB58</f>
        <v>0</v>
      </c>
      <c r="BC52" s="835">
        <f>'Development Budget'!BC58</f>
        <v>0</v>
      </c>
      <c r="BD52" s="835">
        <f>'Development Budget'!BD58</f>
        <v>0</v>
      </c>
      <c r="BE52" s="605">
        <f t="shared" si="54"/>
        <v>0</v>
      </c>
      <c r="BF52" s="835">
        <f>'Development Budget'!BF58</f>
        <v>0</v>
      </c>
      <c r="BG52" s="835">
        <f>'Development Budget'!BG58</f>
        <v>0</v>
      </c>
      <c r="BH52" s="835">
        <f>'Development Budget'!BH58</f>
        <v>0</v>
      </c>
      <c r="BI52" s="605">
        <f t="shared" si="55"/>
        <v>0</v>
      </c>
      <c r="BJ52" s="835">
        <f>'Development Budget'!BJ58</f>
        <v>0</v>
      </c>
      <c r="BK52" s="835">
        <f>'Development Budget'!BK58</f>
        <v>0</v>
      </c>
      <c r="BL52" s="835">
        <f>'Development Budget'!BL58</f>
        <v>0</v>
      </c>
      <c r="BM52" s="605">
        <f t="shared" si="56"/>
        <v>0</v>
      </c>
      <c r="BN52" s="835">
        <f>'Development Budget'!BN58</f>
        <v>0</v>
      </c>
      <c r="BO52" s="835">
        <f>'Development Budget'!BO58</f>
        <v>0</v>
      </c>
      <c r="BP52" s="835">
        <f>'Development Budget'!BP58</f>
        <v>0</v>
      </c>
      <c r="BQ52" s="605">
        <f t="shared" si="57"/>
        <v>0</v>
      </c>
      <c r="BR52" s="835">
        <f>'Development Budget'!BR58</f>
        <v>0</v>
      </c>
      <c r="BS52" s="835">
        <f>'Development Budget'!BS58</f>
        <v>0</v>
      </c>
      <c r="BT52" s="835">
        <f>'Development Budget'!BT58</f>
        <v>0</v>
      </c>
      <c r="BU52" s="605">
        <f t="shared" si="58"/>
        <v>0</v>
      </c>
      <c r="BV52" s="835">
        <f>'Development Budget'!BV58</f>
        <v>0</v>
      </c>
      <c r="BW52" s="835">
        <f>'Development Budget'!BW58</f>
        <v>0</v>
      </c>
      <c r="BX52" s="835">
        <f>'Development Budget'!BX58</f>
        <v>0</v>
      </c>
      <c r="BY52" s="605">
        <f t="shared" si="59"/>
        <v>0</v>
      </c>
      <c r="BZ52" s="835">
        <f>'Development Budget'!BZ58</f>
        <v>0</v>
      </c>
      <c r="CA52" s="835">
        <f>'Development Budget'!CA58</f>
        <v>0</v>
      </c>
      <c r="CB52" s="835">
        <f>'Development Budget'!CB58</f>
        <v>0</v>
      </c>
      <c r="CC52" s="605">
        <f t="shared" si="60"/>
        <v>0</v>
      </c>
      <c r="CD52" s="835">
        <f>'Development Budget'!CD58</f>
        <v>0</v>
      </c>
      <c r="CE52" s="835">
        <f>'Development Budget'!CE58</f>
        <v>0</v>
      </c>
      <c r="CF52" s="835">
        <f>'Development Budget'!CF58</f>
        <v>0</v>
      </c>
      <c r="CG52" s="605">
        <f t="shared" si="61"/>
        <v>0</v>
      </c>
      <c r="CH52" s="835">
        <f>'Development Budget'!CH58</f>
        <v>0</v>
      </c>
      <c r="CI52" s="835">
        <f>'Development Budget'!CI58</f>
        <v>0</v>
      </c>
      <c r="CJ52" s="835">
        <f>'Development Budget'!CJ58</f>
        <v>0</v>
      </c>
      <c r="CK52" s="605">
        <f t="shared" si="62"/>
        <v>0</v>
      </c>
      <c r="CN52" s="291"/>
      <c r="CO52" s="568">
        <f>'Unit Distribution'!CO5</f>
        <v>0</v>
      </c>
      <c r="CQ52" s="544"/>
      <c r="CR52" s="544"/>
      <c r="CS52" s="540"/>
      <c r="CT52" s="540"/>
    </row>
    <row r="53" spans="1:103">
      <c r="A53" s="593"/>
      <c r="B53" s="551">
        <v>44</v>
      </c>
      <c r="C53" s="593" t="s">
        <v>53</v>
      </c>
      <c r="D53" s="593"/>
      <c r="E53" s="593"/>
      <c r="F53" s="599">
        <f t="shared" si="43"/>
        <v>0</v>
      </c>
      <c r="G53" s="600">
        <f t="shared" si="43"/>
        <v>0</v>
      </c>
      <c r="H53" s="600">
        <f t="shared" si="43"/>
        <v>0</v>
      </c>
      <c r="I53" s="601">
        <f t="shared" si="43"/>
        <v>0</v>
      </c>
      <c r="J53" s="835">
        <f>'Development Budget'!J59</f>
        <v>0</v>
      </c>
      <c r="K53" s="835">
        <f>'Development Budget'!K59</f>
        <v>0</v>
      </c>
      <c r="L53" s="835">
        <f>'Development Budget'!L59</f>
        <v>0</v>
      </c>
      <c r="M53" s="605">
        <f t="shared" si="22"/>
        <v>0</v>
      </c>
      <c r="N53" s="835">
        <f>'Development Budget'!N59</f>
        <v>0</v>
      </c>
      <c r="O53" s="835">
        <f>'Development Budget'!O59</f>
        <v>0</v>
      </c>
      <c r="P53" s="835">
        <f>'Development Budget'!P59</f>
        <v>0</v>
      </c>
      <c r="Q53" s="605">
        <f t="shared" si="44"/>
        <v>0</v>
      </c>
      <c r="R53" s="835">
        <f>'Development Budget'!R59</f>
        <v>0</v>
      </c>
      <c r="S53" s="835">
        <f>'Development Budget'!S59</f>
        <v>0</v>
      </c>
      <c r="T53" s="835">
        <f>'Development Budget'!T59</f>
        <v>0</v>
      </c>
      <c r="U53" s="605">
        <f t="shared" si="45"/>
        <v>0</v>
      </c>
      <c r="V53" s="835">
        <f>'Development Budget'!V59</f>
        <v>0</v>
      </c>
      <c r="W53" s="835">
        <f>'Development Budget'!W59</f>
        <v>0</v>
      </c>
      <c r="X53" s="835">
        <f>'Development Budget'!X59</f>
        <v>0</v>
      </c>
      <c r="Y53" s="605">
        <f t="shared" si="46"/>
        <v>0</v>
      </c>
      <c r="Z53" s="835">
        <f>'Development Budget'!Z59</f>
        <v>0</v>
      </c>
      <c r="AA53" s="835">
        <f>'Development Budget'!AA59</f>
        <v>0</v>
      </c>
      <c r="AB53" s="835">
        <f>'Development Budget'!AB59</f>
        <v>0</v>
      </c>
      <c r="AC53" s="605">
        <f t="shared" si="47"/>
        <v>0</v>
      </c>
      <c r="AD53" s="835">
        <f>'Development Budget'!AD59</f>
        <v>0</v>
      </c>
      <c r="AE53" s="835">
        <f>'Development Budget'!AE59</f>
        <v>0</v>
      </c>
      <c r="AF53" s="835">
        <f>'Development Budget'!AF59</f>
        <v>0</v>
      </c>
      <c r="AG53" s="605">
        <f t="shared" si="48"/>
        <v>0</v>
      </c>
      <c r="AH53" s="835">
        <f>'Development Budget'!AH59</f>
        <v>0</v>
      </c>
      <c r="AI53" s="835">
        <f>'Development Budget'!AI59</f>
        <v>0</v>
      </c>
      <c r="AJ53" s="835">
        <f>'Development Budget'!AJ59</f>
        <v>0</v>
      </c>
      <c r="AK53" s="605">
        <f t="shared" si="49"/>
        <v>0</v>
      </c>
      <c r="AL53" s="835">
        <f>'Development Budget'!AL59</f>
        <v>0</v>
      </c>
      <c r="AM53" s="835">
        <f>'Development Budget'!AM59</f>
        <v>0</v>
      </c>
      <c r="AN53" s="835">
        <f>'Development Budget'!AN59</f>
        <v>0</v>
      </c>
      <c r="AO53" s="605">
        <f t="shared" si="50"/>
        <v>0</v>
      </c>
      <c r="AP53" s="835">
        <f>'Development Budget'!AP59</f>
        <v>0</v>
      </c>
      <c r="AQ53" s="835">
        <f>'Development Budget'!AQ59</f>
        <v>0</v>
      </c>
      <c r="AR53" s="835">
        <f>'Development Budget'!AR59</f>
        <v>0</v>
      </c>
      <c r="AS53" s="605">
        <f t="shared" si="51"/>
        <v>0</v>
      </c>
      <c r="AT53" s="835">
        <f>'Development Budget'!AT59</f>
        <v>0</v>
      </c>
      <c r="AU53" s="835">
        <f>'Development Budget'!AU59</f>
        <v>0</v>
      </c>
      <c r="AV53" s="835">
        <f>'Development Budget'!AV59</f>
        <v>0</v>
      </c>
      <c r="AW53" s="605">
        <f t="shared" si="52"/>
        <v>0</v>
      </c>
      <c r="AX53" s="835">
        <f>'Development Budget'!AX59</f>
        <v>0</v>
      </c>
      <c r="AY53" s="835">
        <f>'Development Budget'!AY59</f>
        <v>0</v>
      </c>
      <c r="AZ53" s="835">
        <f>'Development Budget'!AZ59</f>
        <v>0</v>
      </c>
      <c r="BA53" s="605">
        <f t="shared" si="53"/>
        <v>0</v>
      </c>
      <c r="BB53" s="835">
        <f>'Development Budget'!BB59</f>
        <v>0</v>
      </c>
      <c r="BC53" s="835">
        <f>'Development Budget'!BC59</f>
        <v>0</v>
      </c>
      <c r="BD53" s="835">
        <f>'Development Budget'!BD59</f>
        <v>0</v>
      </c>
      <c r="BE53" s="605">
        <f t="shared" si="54"/>
        <v>0</v>
      </c>
      <c r="BF53" s="835">
        <f>'Development Budget'!BF59</f>
        <v>0</v>
      </c>
      <c r="BG53" s="835">
        <f>'Development Budget'!BG59</f>
        <v>0</v>
      </c>
      <c r="BH53" s="835">
        <f>'Development Budget'!BH59</f>
        <v>0</v>
      </c>
      <c r="BI53" s="605">
        <f t="shared" si="55"/>
        <v>0</v>
      </c>
      <c r="BJ53" s="835">
        <f>'Development Budget'!BJ59</f>
        <v>0</v>
      </c>
      <c r="BK53" s="835">
        <f>'Development Budget'!BK59</f>
        <v>0</v>
      </c>
      <c r="BL53" s="835">
        <f>'Development Budget'!BL59</f>
        <v>0</v>
      </c>
      <c r="BM53" s="605">
        <f t="shared" si="56"/>
        <v>0</v>
      </c>
      <c r="BN53" s="835">
        <f>'Development Budget'!BN59</f>
        <v>0</v>
      </c>
      <c r="BO53" s="835">
        <f>'Development Budget'!BO59</f>
        <v>0</v>
      </c>
      <c r="BP53" s="835">
        <f>'Development Budget'!BP59</f>
        <v>0</v>
      </c>
      <c r="BQ53" s="605">
        <f t="shared" si="57"/>
        <v>0</v>
      </c>
      <c r="BR53" s="835">
        <f>'Development Budget'!BR59</f>
        <v>0</v>
      </c>
      <c r="BS53" s="835">
        <f>'Development Budget'!BS59</f>
        <v>0</v>
      </c>
      <c r="BT53" s="835">
        <f>'Development Budget'!BT59</f>
        <v>0</v>
      </c>
      <c r="BU53" s="605">
        <f t="shared" si="58"/>
        <v>0</v>
      </c>
      <c r="BV53" s="835">
        <f>'Development Budget'!BV59</f>
        <v>0</v>
      </c>
      <c r="BW53" s="835">
        <f>'Development Budget'!BW59</f>
        <v>0</v>
      </c>
      <c r="BX53" s="835">
        <f>'Development Budget'!BX59</f>
        <v>0</v>
      </c>
      <c r="BY53" s="605">
        <f t="shared" si="59"/>
        <v>0</v>
      </c>
      <c r="BZ53" s="835">
        <f>'Development Budget'!BZ59</f>
        <v>0</v>
      </c>
      <c r="CA53" s="835">
        <f>'Development Budget'!CA59</f>
        <v>0</v>
      </c>
      <c r="CB53" s="835">
        <f>'Development Budget'!CB59</f>
        <v>0</v>
      </c>
      <c r="CC53" s="605">
        <f t="shared" si="60"/>
        <v>0</v>
      </c>
      <c r="CD53" s="835">
        <f>'Development Budget'!CD59</f>
        <v>0</v>
      </c>
      <c r="CE53" s="835">
        <f>'Development Budget'!CE59</f>
        <v>0</v>
      </c>
      <c r="CF53" s="835">
        <f>'Development Budget'!CF59</f>
        <v>0</v>
      </c>
      <c r="CG53" s="605">
        <f t="shared" si="61"/>
        <v>0</v>
      </c>
      <c r="CH53" s="835">
        <f>'Development Budget'!CH59</f>
        <v>0</v>
      </c>
      <c r="CI53" s="835">
        <f>'Development Budget'!CI59</f>
        <v>0</v>
      </c>
      <c r="CJ53" s="835">
        <f>'Development Budget'!CJ59</f>
        <v>0</v>
      </c>
      <c r="CK53" s="605">
        <f t="shared" si="62"/>
        <v>0</v>
      </c>
      <c r="CN53" s="291"/>
      <c r="CO53" s="545" t="s">
        <v>157</v>
      </c>
      <c r="CP53" s="546"/>
      <c r="CQ53" s="547" t="s">
        <v>158</v>
      </c>
      <c r="CR53" s="547"/>
      <c r="CS53" s="547" t="s">
        <v>159</v>
      </c>
      <c r="CT53" s="547"/>
      <c r="CU53" s="547" t="s">
        <v>177</v>
      </c>
      <c r="CV53" s="547"/>
      <c r="CW53" s="547" t="s">
        <v>160</v>
      </c>
      <c r="CX53" s="548"/>
      <c r="CY53" s="549" t="s">
        <v>161</v>
      </c>
    </row>
    <row r="54" spans="1:103">
      <c r="A54" s="593"/>
      <c r="B54" s="551">
        <v>45</v>
      </c>
      <c r="C54" s="593" t="s">
        <v>54</v>
      </c>
      <c r="D54" s="593"/>
      <c r="E54" s="593"/>
      <c r="F54" s="599">
        <f t="shared" si="43"/>
        <v>0</v>
      </c>
      <c r="G54" s="600">
        <f t="shared" si="43"/>
        <v>0</v>
      </c>
      <c r="H54" s="600">
        <f t="shared" si="43"/>
        <v>0</v>
      </c>
      <c r="I54" s="601">
        <f t="shared" si="43"/>
        <v>0</v>
      </c>
      <c r="J54" s="835">
        <f>'Development Budget'!J60</f>
        <v>0</v>
      </c>
      <c r="K54" s="835">
        <f>'Development Budget'!K60</f>
        <v>0</v>
      </c>
      <c r="L54" s="835">
        <f>'Development Budget'!L60</f>
        <v>0</v>
      </c>
      <c r="M54" s="605">
        <f t="shared" si="22"/>
        <v>0</v>
      </c>
      <c r="N54" s="835">
        <f>'Development Budget'!N60</f>
        <v>0</v>
      </c>
      <c r="O54" s="835">
        <f>'Development Budget'!O60</f>
        <v>0</v>
      </c>
      <c r="P54" s="835">
        <f>'Development Budget'!P60</f>
        <v>0</v>
      </c>
      <c r="Q54" s="605">
        <f t="shared" si="44"/>
        <v>0</v>
      </c>
      <c r="R54" s="835">
        <f>'Development Budget'!R60</f>
        <v>0</v>
      </c>
      <c r="S54" s="835">
        <f>'Development Budget'!S60</f>
        <v>0</v>
      </c>
      <c r="T54" s="835">
        <f>'Development Budget'!T60</f>
        <v>0</v>
      </c>
      <c r="U54" s="605">
        <f t="shared" si="45"/>
        <v>0</v>
      </c>
      <c r="V54" s="835">
        <f>'Development Budget'!V60</f>
        <v>0</v>
      </c>
      <c r="W54" s="835">
        <f>'Development Budget'!W60</f>
        <v>0</v>
      </c>
      <c r="X54" s="835">
        <f>'Development Budget'!X60</f>
        <v>0</v>
      </c>
      <c r="Y54" s="605">
        <f t="shared" si="46"/>
        <v>0</v>
      </c>
      <c r="Z54" s="835">
        <f>'Development Budget'!Z60</f>
        <v>0</v>
      </c>
      <c r="AA54" s="835">
        <f>'Development Budget'!AA60</f>
        <v>0</v>
      </c>
      <c r="AB54" s="835">
        <f>'Development Budget'!AB60</f>
        <v>0</v>
      </c>
      <c r="AC54" s="605">
        <f t="shared" si="47"/>
        <v>0</v>
      </c>
      <c r="AD54" s="835">
        <f>'Development Budget'!AD60</f>
        <v>0</v>
      </c>
      <c r="AE54" s="835">
        <f>'Development Budget'!AE60</f>
        <v>0</v>
      </c>
      <c r="AF54" s="835">
        <f>'Development Budget'!AF60</f>
        <v>0</v>
      </c>
      <c r="AG54" s="605">
        <f t="shared" si="48"/>
        <v>0</v>
      </c>
      <c r="AH54" s="835">
        <f>'Development Budget'!AH60</f>
        <v>0</v>
      </c>
      <c r="AI54" s="835">
        <f>'Development Budget'!AI60</f>
        <v>0</v>
      </c>
      <c r="AJ54" s="835">
        <f>'Development Budget'!AJ60</f>
        <v>0</v>
      </c>
      <c r="AK54" s="605">
        <f t="shared" si="49"/>
        <v>0</v>
      </c>
      <c r="AL54" s="835">
        <f>'Development Budget'!AL60</f>
        <v>0</v>
      </c>
      <c r="AM54" s="835">
        <f>'Development Budget'!AM60</f>
        <v>0</v>
      </c>
      <c r="AN54" s="835">
        <f>'Development Budget'!AN60</f>
        <v>0</v>
      </c>
      <c r="AO54" s="605">
        <f t="shared" si="50"/>
        <v>0</v>
      </c>
      <c r="AP54" s="835">
        <f>'Development Budget'!AP60</f>
        <v>0</v>
      </c>
      <c r="AQ54" s="835">
        <f>'Development Budget'!AQ60</f>
        <v>0</v>
      </c>
      <c r="AR54" s="835">
        <f>'Development Budget'!AR60</f>
        <v>0</v>
      </c>
      <c r="AS54" s="605">
        <f t="shared" si="51"/>
        <v>0</v>
      </c>
      <c r="AT54" s="835">
        <f>'Development Budget'!AT60</f>
        <v>0</v>
      </c>
      <c r="AU54" s="835">
        <f>'Development Budget'!AU60</f>
        <v>0</v>
      </c>
      <c r="AV54" s="835">
        <f>'Development Budget'!AV60</f>
        <v>0</v>
      </c>
      <c r="AW54" s="605">
        <f t="shared" si="52"/>
        <v>0</v>
      </c>
      <c r="AX54" s="835">
        <f>'Development Budget'!AX60</f>
        <v>0</v>
      </c>
      <c r="AY54" s="835">
        <f>'Development Budget'!AY60</f>
        <v>0</v>
      </c>
      <c r="AZ54" s="835">
        <f>'Development Budget'!AZ60</f>
        <v>0</v>
      </c>
      <c r="BA54" s="605">
        <f t="shared" si="53"/>
        <v>0</v>
      </c>
      <c r="BB54" s="835">
        <f>'Development Budget'!BB60</f>
        <v>0</v>
      </c>
      <c r="BC54" s="835">
        <f>'Development Budget'!BC60</f>
        <v>0</v>
      </c>
      <c r="BD54" s="835">
        <f>'Development Budget'!BD60</f>
        <v>0</v>
      </c>
      <c r="BE54" s="605">
        <f t="shared" si="54"/>
        <v>0</v>
      </c>
      <c r="BF54" s="835">
        <f>'Development Budget'!BF60</f>
        <v>0</v>
      </c>
      <c r="BG54" s="835">
        <f>'Development Budget'!BG60</f>
        <v>0</v>
      </c>
      <c r="BH54" s="835">
        <f>'Development Budget'!BH60</f>
        <v>0</v>
      </c>
      <c r="BI54" s="605">
        <f t="shared" si="55"/>
        <v>0</v>
      </c>
      <c r="BJ54" s="835">
        <f>'Development Budget'!BJ60</f>
        <v>0</v>
      </c>
      <c r="BK54" s="835">
        <f>'Development Budget'!BK60</f>
        <v>0</v>
      </c>
      <c r="BL54" s="835">
        <f>'Development Budget'!BL60</f>
        <v>0</v>
      </c>
      <c r="BM54" s="605">
        <f t="shared" si="56"/>
        <v>0</v>
      </c>
      <c r="BN54" s="835">
        <f>'Development Budget'!BN60</f>
        <v>0</v>
      </c>
      <c r="BO54" s="835">
        <f>'Development Budget'!BO60</f>
        <v>0</v>
      </c>
      <c r="BP54" s="835">
        <f>'Development Budget'!BP60</f>
        <v>0</v>
      </c>
      <c r="BQ54" s="605">
        <f t="shared" si="57"/>
        <v>0</v>
      </c>
      <c r="BR54" s="835">
        <f>'Development Budget'!BR60</f>
        <v>0</v>
      </c>
      <c r="BS54" s="835">
        <f>'Development Budget'!BS60</f>
        <v>0</v>
      </c>
      <c r="BT54" s="835">
        <f>'Development Budget'!BT60</f>
        <v>0</v>
      </c>
      <c r="BU54" s="605">
        <f t="shared" si="58"/>
        <v>0</v>
      </c>
      <c r="BV54" s="835">
        <f>'Development Budget'!BV60</f>
        <v>0</v>
      </c>
      <c r="BW54" s="835">
        <f>'Development Budget'!BW60</f>
        <v>0</v>
      </c>
      <c r="BX54" s="835">
        <f>'Development Budget'!BX60</f>
        <v>0</v>
      </c>
      <c r="BY54" s="605">
        <f t="shared" si="59"/>
        <v>0</v>
      </c>
      <c r="BZ54" s="835">
        <f>'Development Budget'!BZ60</f>
        <v>0</v>
      </c>
      <c r="CA54" s="835">
        <f>'Development Budget'!CA60</f>
        <v>0</v>
      </c>
      <c r="CB54" s="835">
        <f>'Development Budget'!CB60</f>
        <v>0</v>
      </c>
      <c r="CC54" s="605">
        <f t="shared" si="60"/>
        <v>0</v>
      </c>
      <c r="CD54" s="835">
        <f>'Development Budget'!CD60</f>
        <v>0</v>
      </c>
      <c r="CE54" s="835">
        <f>'Development Budget'!CE60</f>
        <v>0</v>
      </c>
      <c r="CF54" s="835">
        <f>'Development Budget'!CF60</f>
        <v>0</v>
      </c>
      <c r="CG54" s="605">
        <f t="shared" si="61"/>
        <v>0</v>
      </c>
      <c r="CH54" s="835">
        <f>'Development Budget'!CH60</f>
        <v>0</v>
      </c>
      <c r="CI54" s="835">
        <f>'Development Budget'!CI60</f>
        <v>0</v>
      </c>
      <c r="CJ54" s="835">
        <f>'Development Budget'!CJ60</f>
        <v>0</v>
      </c>
      <c r="CK54" s="605">
        <f t="shared" si="62"/>
        <v>0</v>
      </c>
      <c r="CN54" s="291"/>
      <c r="CO54" s="550" t="str">
        <f>Financing!B54</f>
        <v>HPD Loan</v>
      </c>
      <c r="CP54" s="141"/>
      <c r="CQ54" s="535">
        <f>Financing!D54</f>
        <v>0</v>
      </c>
      <c r="CR54" s="535"/>
      <c r="CS54" s="535">
        <f>Financing!F54</f>
        <v>0</v>
      </c>
      <c r="CT54" s="535"/>
      <c r="CU54" s="535">
        <f>Financing!H54</f>
        <v>0</v>
      </c>
      <c r="CV54" s="535"/>
      <c r="CW54" s="535">
        <f>Financing!J54</f>
        <v>0</v>
      </c>
      <c r="CX54" s="535"/>
      <c r="CY54" s="535">
        <f>Financing!L54</f>
        <v>0</v>
      </c>
    </row>
    <row r="55" spans="1:103">
      <c r="A55" s="593"/>
      <c r="B55" s="551">
        <v>46</v>
      </c>
      <c r="C55" s="593" t="s">
        <v>55</v>
      </c>
      <c r="D55" s="593"/>
      <c r="E55" s="593"/>
      <c r="F55" s="599">
        <f t="shared" si="43"/>
        <v>0</v>
      </c>
      <c r="G55" s="600">
        <f t="shared" si="43"/>
        <v>0</v>
      </c>
      <c r="H55" s="600">
        <f t="shared" si="43"/>
        <v>0</v>
      </c>
      <c r="I55" s="601">
        <f t="shared" si="43"/>
        <v>0</v>
      </c>
      <c r="J55" s="835">
        <f>'Development Budget'!J61</f>
        <v>0</v>
      </c>
      <c r="K55" s="835">
        <f>'Development Budget'!K61</f>
        <v>0</v>
      </c>
      <c r="L55" s="835">
        <f>'Development Budget'!L61</f>
        <v>0</v>
      </c>
      <c r="M55" s="605">
        <f t="shared" si="22"/>
        <v>0</v>
      </c>
      <c r="N55" s="835">
        <f>'Development Budget'!N61</f>
        <v>0</v>
      </c>
      <c r="O55" s="835">
        <f>'Development Budget'!O61</f>
        <v>0</v>
      </c>
      <c r="P55" s="835">
        <f>'Development Budget'!P61</f>
        <v>0</v>
      </c>
      <c r="Q55" s="605">
        <f t="shared" si="44"/>
        <v>0</v>
      </c>
      <c r="R55" s="835">
        <f>'Development Budget'!R61</f>
        <v>0</v>
      </c>
      <c r="S55" s="835">
        <f>'Development Budget'!S61</f>
        <v>0</v>
      </c>
      <c r="T55" s="835">
        <f>'Development Budget'!T61</f>
        <v>0</v>
      </c>
      <c r="U55" s="605">
        <f t="shared" si="45"/>
        <v>0</v>
      </c>
      <c r="V55" s="835">
        <f>'Development Budget'!V61</f>
        <v>0</v>
      </c>
      <c r="W55" s="835">
        <f>'Development Budget'!W61</f>
        <v>0</v>
      </c>
      <c r="X55" s="835">
        <f>'Development Budget'!X61</f>
        <v>0</v>
      </c>
      <c r="Y55" s="605">
        <f t="shared" si="46"/>
        <v>0</v>
      </c>
      <c r="Z55" s="835">
        <f>'Development Budget'!Z61</f>
        <v>0</v>
      </c>
      <c r="AA55" s="835">
        <f>'Development Budget'!AA61</f>
        <v>0</v>
      </c>
      <c r="AB55" s="835">
        <f>'Development Budget'!AB61</f>
        <v>0</v>
      </c>
      <c r="AC55" s="605">
        <f t="shared" si="47"/>
        <v>0</v>
      </c>
      <c r="AD55" s="835">
        <f>'Development Budget'!AD61</f>
        <v>0</v>
      </c>
      <c r="AE55" s="835">
        <f>'Development Budget'!AE61</f>
        <v>0</v>
      </c>
      <c r="AF55" s="835">
        <f>'Development Budget'!AF61</f>
        <v>0</v>
      </c>
      <c r="AG55" s="605">
        <f t="shared" si="48"/>
        <v>0</v>
      </c>
      <c r="AH55" s="835">
        <f>'Development Budget'!AH61</f>
        <v>0</v>
      </c>
      <c r="AI55" s="835">
        <f>'Development Budget'!AI61</f>
        <v>0</v>
      </c>
      <c r="AJ55" s="835">
        <f>'Development Budget'!AJ61</f>
        <v>0</v>
      </c>
      <c r="AK55" s="605">
        <f t="shared" si="49"/>
        <v>0</v>
      </c>
      <c r="AL55" s="835">
        <f>'Development Budget'!AL61</f>
        <v>0</v>
      </c>
      <c r="AM55" s="835">
        <f>'Development Budget'!AM61</f>
        <v>0</v>
      </c>
      <c r="AN55" s="835">
        <f>'Development Budget'!AN61</f>
        <v>0</v>
      </c>
      <c r="AO55" s="605">
        <f t="shared" si="50"/>
        <v>0</v>
      </c>
      <c r="AP55" s="835">
        <f>'Development Budget'!AP61</f>
        <v>0</v>
      </c>
      <c r="AQ55" s="835">
        <f>'Development Budget'!AQ61</f>
        <v>0</v>
      </c>
      <c r="AR55" s="835">
        <f>'Development Budget'!AR61</f>
        <v>0</v>
      </c>
      <c r="AS55" s="605">
        <f t="shared" si="51"/>
        <v>0</v>
      </c>
      <c r="AT55" s="835">
        <f>'Development Budget'!AT61</f>
        <v>0</v>
      </c>
      <c r="AU55" s="835">
        <f>'Development Budget'!AU61</f>
        <v>0</v>
      </c>
      <c r="AV55" s="835">
        <f>'Development Budget'!AV61</f>
        <v>0</v>
      </c>
      <c r="AW55" s="605">
        <f t="shared" si="52"/>
        <v>0</v>
      </c>
      <c r="AX55" s="835">
        <f>'Development Budget'!AX61</f>
        <v>0</v>
      </c>
      <c r="AY55" s="835">
        <f>'Development Budget'!AY61</f>
        <v>0</v>
      </c>
      <c r="AZ55" s="835">
        <f>'Development Budget'!AZ61</f>
        <v>0</v>
      </c>
      <c r="BA55" s="605">
        <f t="shared" si="53"/>
        <v>0</v>
      </c>
      <c r="BB55" s="835">
        <f>'Development Budget'!BB61</f>
        <v>0</v>
      </c>
      <c r="BC55" s="835">
        <f>'Development Budget'!BC61</f>
        <v>0</v>
      </c>
      <c r="BD55" s="835">
        <f>'Development Budget'!BD61</f>
        <v>0</v>
      </c>
      <c r="BE55" s="605">
        <f t="shared" si="54"/>
        <v>0</v>
      </c>
      <c r="BF55" s="835">
        <f>'Development Budget'!BF61</f>
        <v>0</v>
      </c>
      <c r="BG55" s="835">
        <f>'Development Budget'!BG61</f>
        <v>0</v>
      </c>
      <c r="BH55" s="835">
        <f>'Development Budget'!BH61</f>
        <v>0</v>
      </c>
      <c r="BI55" s="605">
        <f t="shared" si="55"/>
        <v>0</v>
      </c>
      <c r="BJ55" s="835">
        <f>'Development Budget'!BJ61</f>
        <v>0</v>
      </c>
      <c r="BK55" s="835">
        <f>'Development Budget'!BK61</f>
        <v>0</v>
      </c>
      <c r="BL55" s="835">
        <f>'Development Budget'!BL61</f>
        <v>0</v>
      </c>
      <c r="BM55" s="605">
        <f t="shared" si="56"/>
        <v>0</v>
      </c>
      <c r="BN55" s="835">
        <f>'Development Budget'!BN61</f>
        <v>0</v>
      </c>
      <c r="BO55" s="835">
        <f>'Development Budget'!BO61</f>
        <v>0</v>
      </c>
      <c r="BP55" s="835">
        <f>'Development Budget'!BP61</f>
        <v>0</v>
      </c>
      <c r="BQ55" s="605">
        <f t="shared" si="57"/>
        <v>0</v>
      </c>
      <c r="BR55" s="835">
        <f>'Development Budget'!BR61</f>
        <v>0</v>
      </c>
      <c r="BS55" s="835">
        <f>'Development Budget'!BS61</f>
        <v>0</v>
      </c>
      <c r="BT55" s="835">
        <f>'Development Budget'!BT61</f>
        <v>0</v>
      </c>
      <c r="BU55" s="605">
        <f t="shared" si="58"/>
        <v>0</v>
      </c>
      <c r="BV55" s="835">
        <f>'Development Budget'!BV61</f>
        <v>0</v>
      </c>
      <c r="BW55" s="835">
        <f>'Development Budget'!BW61</f>
        <v>0</v>
      </c>
      <c r="BX55" s="835">
        <f>'Development Budget'!BX61</f>
        <v>0</v>
      </c>
      <c r="BY55" s="605">
        <f t="shared" si="59"/>
        <v>0</v>
      </c>
      <c r="BZ55" s="835">
        <f>'Development Budget'!BZ61</f>
        <v>0</v>
      </c>
      <c r="CA55" s="835">
        <f>'Development Budget'!CA61</f>
        <v>0</v>
      </c>
      <c r="CB55" s="835">
        <f>'Development Budget'!CB61</f>
        <v>0</v>
      </c>
      <c r="CC55" s="605">
        <f t="shared" si="60"/>
        <v>0</v>
      </c>
      <c r="CD55" s="835">
        <f>'Development Budget'!CD61</f>
        <v>0</v>
      </c>
      <c r="CE55" s="835">
        <f>'Development Budget'!CE61</f>
        <v>0</v>
      </c>
      <c r="CF55" s="835">
        <f>'Development Budget'!CF61</f>
        <v>0</v>
      </c>
      <c r="CG55" s="605">
        <f t="shared" si="61"/>
        <v>0</v>
      </c>
      <c r="CH55" s="835">
        <f>'Development Budget'!CH61</f>
        <v>0</v>
      </c>
      <c r="CI55" s="835">
        <f>'Development Budget'!CI61</f>
        <v>0</v>
      </c>
      <c r="CJ55" s="835">
        <f>'Development Budget'!CJ61</f>
        <v>0</v>
      </c>
      <c r="CK55" s="605">
        <f t="shared" si="62"/>
        <v>0</v>
      </c>
      <c r="CN55" s="537"/>
      <c r="CO55" s="550" t="str">
        <f>Financing!B55</f>
        <v>HDC Tax Exempt Bonds</v>
      </c>
      <c r="CP55" s="141"/>
      <c r="CQ55" s="535">
        <f>Financing!D55</f>
        <v>0</v>
      </c>
      <c r="CR55" s="535"/>
      <c r="CS55" s="535">
        <f>Financing!F55</f>
        <v>0</v>
      </c>
      <c r="CT55" s="535"/>
      <c r="CU55" s="535">
        <f>Financing!H55</f>
        <v>0</v>
      </c>
      <c r="CV55" s="535"/>
      <c r="CW55" s="535">
        <f>Financing!J55</f>
        <v>0</v>
      </c>
      <c r="CX55" s="535"/>
      <c r="CY55" s="535">
        <f>Financing!L55</f>
        <v>0</v>
      </c>
    </row>
    <row r="56" spans="1:103">
      <c r="A56" s="593"/>
      <c r="B56" s="551">
        <v>47</v>
      </c>
      <c r="C56" s="593" t="s">
        <v>56</v>
      </c>
      <c r="D56" s="593"/>
      <c r="E56" s="593"/>
      <c r="F56" s="599">
        <f t="shared" si="43"/>
        <v>0</v>
      </c>
      <c r="G56" s="600">
        <f t="shared" si="43"/>
        <v>0</v>
      </c>
      <c r="H56" s="600">
        <f t="shared" si="43"/>
        <v>0</v>
      </c>
      <c r="I56" s="601">
        <f t="shared" si="43"/>
        <v>0</v>
      </c>
      <c r="J56" s="835">
        <f>'Development Budget'!J62</f>
        <v>0</v>
      </c>
      <c r="K56" s="835">
        <f>'Development Budget'!K62</f>
        <v>0</v>
      </c>
      <c r="L56" s="835">
        <f>'Development Budget'!L62</f>
        <v>0</v>
      </c>
      <c r="M56" s="605">
        <f t="shared" si="22"/>
        <v>0</v>
      </c>
      <c r="N56" s="835">
        <f>'Development Budget'!N62</f>
        <v>0</v>
      </c>
      <c r="O56" s="835">
        <f>'Development Budget'!O62</f>
        <v>0</v>
      </c>
      <c r="P56" s="835">
        <f>'Development Budget'!P62</f>
        <v>0</v>
      </c>
      <c r="Q56" s="605">
        <f t="shared" si="44"/>
        <v>0</v>
      </c>
      <c r="R56" s="835">
        <f>'Development Budget'!R62</f>
        <v>0</v>
      </c>
      <c r="S56" s="835">
        <f>'Development Budget'!S62</f>
        <v>0</v>
      </c>
      <c r="T56" s="835">
        <f>'Development Budget'!T62</f>
        <v>0</v>
      </c>
      <c r="U56" s="605">
        <f t="shared" si="45"/>
        <v>0</v>
      </c>
      <c r="V56" s="835">
        <f>'Development Budget'!V62</f>
        <v>0</v>
      </c>
      <c r="W56" s="835">
        <f>'Development Budget'!W62</f>
        <v>0</v>
      </c>
      <c r="X56" s="835">
        <f>'Development Budget'!X62</f>
        <v>0</v>
      </c>
      <c r="Y56" s="605">
        <f t="shared" si="46"/>
        <v>0</v>
      </c>
      <c r="Z56" s="835">
        <f>'Development Budget'!Z62</f>
        <v>0</v>
      </c>
      <c r="AA56" s="835">
        <f>'Development Budget'!AA62</f>
        <v>0</v>
      </c>
      <c r="AB56" s="835">
        <f>'Development Budget'!AB62</f>
        <v>0</v>
      </c>
      <c r="AC56" s="605">
        <f t="shared" si="47"/>
        <v>0</v>
      </c>
      <c r="AD56" s="835">
        <f>'Development Budget'!AD62</f>
        <v>0</v>
      </c>
      <c r="AE56" s="835">
        <f>'Development Budget'!AE62</f>
        <v>0</v>
      </c>
      <c r="AF56" s="835">
        <f>'Development Budget'!AF62</f>
        <v>0</v>
      </c>
      <c r="AG56" s="605">
        <f t="shared" si="48"/>
        <v>0</v>
      </c>
      <c r="AH56" s="835">
        <f>'Development Budget'!AH62</f>
        <v>0</v>
      </c>
      <c r="AI56" s="835">
        <f>'Development Budget'!AI62</f>
        <v>0</v>
      </c>
      <c r="AJ56" s="835">
        <f>'Development Budget'!AJ62</f>
        <v>0</v>
      </c>
      <c r="AK56" s="605">
        <f t="shared" si="49"/>
        <v>0</v>
      </c>
      <c r="AL56" s="835">
        <f>'Development Budget'!AL62</f>
        <v>0</v>
      </c>
      <c r="AM56" s="835">
        <f>'Development Budget'!AM62</f>
        <v>0</v>
      </c>
      <c r="AN56" s="835">
        <f>'Development Budget'!AN62</f>
        <v>0</v>
      </c>
      <c r="AO56" s="605">
        <f t="shared" si="50"/>
        <v>0</v>
      </c>
      <c r="AP56" s="835">
        <f>'Development Budget'!AP62</f>
        <v>0</v>
      </c>
      <c r="AQ56" s="835">
        <f>'Development Budget'!AQ62</f>
        <v>0</v>
      </c>
      <c r="AR56" s="835">
        <f>'Development Budget'!AR62</f>
        <v>0</v>
      </c>
      <c r="AS56" s="605">
        <f t="shared" si="51"/>
        <v>0</v>
      </c>
      <c r="AT56" s="835">
        <f>'Development Budget'!AT62</f>
        <v>0</v>
      </c>
      <c r="AU56" s="835">
        <f>'Development Budget'!AU62</f>
        <v>0</v>
      </c>
      <c r="AV56" s="835">
        <f>'Development Budget'!AV62</f>
        <v>0</v>
      </c>
      <c r="AW56" s="605">
        <f t="shared" si="52"/>
        <v>0</v>
      </c>
      <c r="AX56" s="835">
        <f>'Development Budget'!AX62</f>
        <v>0</v>
      </c>
      <c r="AY56" s="835">
        <f>'Development Budget'!AY62</f>
        <v>0</v>
      </c>
      <c r="AZ56" s="835">
        <f>'Development Budget'!AZ62</f>
        <v>0</v>
      </c>
      <c r="BA56" s="605">
        <f t="shared" si="53"/>
        <v>0</v>
      </c>
      <c r="BB56" s="835">
        <f>'Development Budget'!BB62</f>
        <v>0</v>
      </c>
      <c r="BC56" s="835">
        <f>'Development Budget'!BC62</f>
        <v>0</v>
      </c>
      <c r="BD56" s="835">
        <f>'Development Budget'!BD62</f>
        <v>0</v>
      </c>
      <c r="BE56" s="605">
        <f t="shared" si="54"/>
        <v>0</v>
      </c>
      <c r="BF56" s="835">
        <f>'Development Budget'!BF62</f>
        <v>0</v>
      </c>
      <c r="BG56" s="835">
        <f>'Development Budget'!BG62</f>
        <v>0</v>
      </c>
      <c r="BH56" s="835">
        <f>'Development Budget'!BH62</f>
        <v>0</v>
      </c>
      <c r="BI56" s="605">
        <f t="shared" si="55"/>
        <v>0</v>
      </c>
      <c r="BJ56" s="835">
        <f>'Development Budget'!BJ62</f>
        <v>0</v>
      </c>
      <c r="BK56" s="835">
        <f>'Development Budget'!BK62</f>
        <v>0</v>
      </c>
      <c r="BL56" s="835">
        <f>'Development Budget'!BL62</f>
        <v>0</v>
      </c>
      <c r="BM56" s="605">
        <f t="shared" si="56"/>
        <v>0</v>
      </c>
      <c r="BN56" s="835">
        <f>'Development Budget'!BN62</f>
        <v>0</v>
      </c>
      <c r="BO56" s="835">
        <f>'Development Budget'!BO62</f>
        <v>0</v>
      </c>
      <c r="BP56" s="835">
        <f>'Development Budget'!BP62</f>
        <v>0</v>
      </c>
      <c r="BQ56" s="605">
        <f t="shared" si="57"/>
        <v>0</v>
      </c>
      <c r="BR56" s="835">
        <f>'Development Budget'!BR62</f>
        <v>0</v>
      </c>
      <c r="BS56" s="835">
        <f>'Development Budget'!BS62</f>
        <v>0</v>
      </c>
      <c r="BT56" s="835">
        <f>'Development Budget'!BT62</f>
        <v>0</v>
      </c>
      <c r="BU56" s="605">
        <f t="shared" si="58"/>
        <v>0</v>
      </c>
      <c r="BV56" s="835">
        <f>'Development Budget'!BV62</f>
        <v>0</v>
      </c>
      <c r="BW56" s="835">
        <f>'Development Budget'!BW62</f>
        <v>0</v>
      </c>
      <c r="BX56" s="835">
        <f>'Development Budget'!BX62</f>
        <v>0</v>
      </c>
      <c r="BY56" s="605">
        <f t="shared" si="59"/>
        <v>0</v>
      </c>
      <c r="BZ56" s="835">
        <f>'Development Budget'!BZ62</f>
        <v>0</v>
      </c>
      <c r="CA56" s="835">
        <f>'Development Budget'!CA62</f>
        <v>0</v>
      </c>
      <c r="CB56" s="835">
        <f>'Development Budget'!CB62</f>
        <v>0</v>
      </c>
      <c r="CC56" s="605">
        <f t="shared" si="60"/>
        <v>0</v>
      </c>
      <c r="CD56" s="835">
        <f>'Development Budget'!CD62</f>
        <v>0</v>
      </c>
      <c r="CE56" s="835">
        <f>'Development Budget'!CE62</f>
        <v>0</v>
      </c>
      <c r="CF56" s="835">
        <f>'Development Budget'!CF62</f>
        <v>0</v>
      </c>
      <c r="CG56" s="605">
        <f t="shared" si="61"/>
        <v>0</v>
      </c>
      <c r="CH56" s="835">
        <f>'Development Budget'!CH62</f>
        <v>0</v>
      </c>
      <c r="CI56" s="835">
        <f>'Development Budget'!CI62</f>
        <v>0</v>
      </c>
      <c r="CJ56" s="835">
        <f>'Development Budget'!CJ62</f>
        <v>0</v>
      </c>
      <c r="CK56" s="605">
        <f t="shared" si="62"/>
        <v>0</v>
      </c>
      <c r="CN56" s="291"/>
      <c r="CO56" s="550" t="str">
        <f>Financing!B56</f>
        <v>HDC Loan</v>
      </c>
      <c r="CP56" s="141"/>
      <c r="CQ56" s="535">
        <f>Financing!D56</f>
        <v>0</v>
      </c>
      <c r="CR56" s="535"/>
      <c r="CS56" s="535">
        <f>Financing!F56</f>
        <v>0</v>
      </c>
      <c r="CT56" s="535"/>
      <c r="CU56" s="535">
        <f>Financing!H56</f>
        <v>0</v>
      </c>
      <c r="CV56" s="535"/>
      <c r="CW56" s="535">
        <f>Financing!J56</f>
        <v>0</v>
      </c>
      <c r="CX56" s="535"/>
      <c r="CY56" s="535">
        <f>Financing!L56</f>
        <v>0</v>
      </c>
    </row>
    <row r="57" spans="1:103">
      <c r="A57" s="607"/>
      <c r="B57" s="551">
        <v>48</v>
      </c>
      <c r="C57" s="608" t="s">
        <v>31</v>
      </c>
      <c r="D57" s="608"/>
      <c r="E57" s="609"/>
      <c r="F57" s="610">
        <f t="shared" si="43"/>
        <v>0</v>
      </c>
      <c r="G57" s="611">
        <f t="shared" si="43"/>
        <v>0</v>
      </c>
      <c r="H57" s="611">
        <f t="shared" si="43"/>
        <v>0</v>
      </c>
      <c r="I57" s="612">
        <f t="shared" si="43"/>
        <v>0</v>
      </c>
      <c r="J57" s="835">
        <f>'Development Budget'!J63</f>
        <v>0</v>
      </c>
      <c r="K57" s="835">
        <f>'Development Budget'!K63</f>
        <v>0</v>
      </c>
      <c r="L57" s="835">
        <f>'Development Budget'!L63</f>
        <v>0</v>
      </c>
      <c r="M57" s="613">
        <f t="shared" si="22"/>
        <v>0</v>
      </c>
      <c r="N57" s="835">
        <f>'Development Budget'!N63</f>
        <v>0</v>
      </c>
      <c r="O57" s="835">
        <f>'Development Budget'!O63</f>
        <v>0</v>
      </c>
      <c r="P57" s="835">
        <f>'Development Budget'!P63</f>
        <v>0</v>
      </c>
      <c r="Q57" s="613">
        <f t="shared" si="44"/>
        <v>0</v>
      </c>
      <c r="R57" s="835">
        <f>'Development Budget'!R63</f>
        <v>0</v>
      </c>
      <c r="S57" s="835">
        <f>'Development Budget'!S63</f>
        <v>0</v>
      </c>
      <c r="T57" s="835">
        <f>'Development Budget'!T63</f>
        <v>0</v>
      </c>
      <c r="U57" s="613">
        <f t="shared" si="45"/>
        <v>0</v>
      </c>
      <c r="V57" s="835">
        <f>'Development Budget'!V63</f>
        <v>0</v>
      </c>
      <c r="W57" s="835">
        <f>'Development Budget'!W63</f>
        <v>0</v>
      </c>
      <c r="X57" s="835">
        <f>'Development Budget'!X63</f>
        <v>0</v>
      </c>
      <c r="Y57" s="613">
        <f t="shared" si="46"/>
        <v>0</v>
      </c>
      <c r="Z57" s="835">
        <f>'Development Budget'!Z63</f>
        <v>0</v>
      </c>
      <c r="AA57" s="835">
        <f>'Development Budget'!AA63</f>
        <v>0</v>
      </c>
      <c r="AB57" s="835">
        <f>'Development Budget'!AB63</f>
        <v>0</v>
      </c>
      <c r="AC57" s="613">
        <f t="shared" si="47"/>
        <v>0</v>
      </c>
      <c r="AD57" s="835">
        <f>'Development Budget'!AD63</f>
        <v>0</v>
      </c>
      <c r="AE57" s="835">
        <f>'Development Budget'!AE63</f>
        <v>0</v>
      </c>
      <c r="AF57" s="835">
        <f>'Development Budget'!AF63</f>
        <v>0</v>
      </c>
      <c r="AG57" s="613">
        <f t="shared" si="48"/>
        <v>0</v>
      </c>
      <c r="AH57" s="835">
        <f>'Development Budget'!AH63</f>
        <v>0</v>
      </c>
      <c r="AI57" s="835">
        <f>'Development Budget'!AI63</f>
        <v>0</v>
      </c>
      <c r="AJ57" s="835">
        <f>'Development Budget'!AJ63</f>
        <v>0</v>
      </c>
      <c r="AK57" s="613">
        <f t="shared" si="49"/>
        <v>0</v>
      </c>
      <c r="AL57" s="835">
        <f>'Development Budget'!AL63</f>
        <v>0</v>
      </c>
      <c r="AM57" s="835">
        <f>'Development Budget'!AM63</f>
        <v>0</v>
      </c>
      <c r="AN57" s="835">
        <f>'Development Budget'!AN63</f>
        <v>0</v>
      </c>
      <c r="AO57" s="613">
        <f t="shared" si="50"/>
        <v>0</v>
      </c>
      <c r="AP57" s="835">
        <f>'Development Budget'!AP63</f>
        <v>0</v>
      </c>
      <c r="AQ57" s="835">
        <f>'Development Budget'!AQ63</f>
        <v>0</v>
      </c>
      <c r="AR57" s="835">
        <f>'Development Budget'!AR63</f>
        <v>0</v>
      </c>
      <c r="AS57" s="613">
        <f t="shared" si="51"/>
        <v>0</v>
      </c>
      <c r="AT57" s="835">
        <f>'Development Budget'!AT63</f>
        <v>0</v>
      </c>
      <c r="AU57" s="835">
        <f>'Development Budget'!AU63</f>
        <v>0</v>
      </c>
      <c r="AV57" s="835">
        <f>'Development Budget'!AV63</f>
        <v>0</v>
      </c>
      <c r="AW57" s="613">
        <f t="shared" si="52"/>
        <v>0</v>
      </c>
      <c r="AX57" s="835">
        <f>'Development Budget'!AX63</f>
        <v>0</v>
      </c>
      <c r="AY57" s="835">
        <f>'Development Budget'!AY63</f>
        <v>0</v>
      </c>
      <c r="AZ57" s="835">
        <f>'Development Budget'!AZ63</f>
        <v>0</v>
      </c>
      <c r="BA57" s="613">
        <f t="shared" si="53"/>
        <v>0</v>
      </c>
      <c r="BB57" s="835">
        <f>'Development Budget'!BB63</f>
        <v>0</v>
      </c>
      <c r="BC57" s="835">
        <f>'Development Budget'!BC63</f>
        <v>0</v>
      </c>
      <c r="BD57" s="835">
        <f>'Development Budget'!BD63</f>
        <v>0</v>
      </c>
      <c r="BE57" s="613">
        <f t="shared" si="54"/>
        <v>0</v>
      </c>
      <c r="BF57" s="835">
        <f>'Development Budget'!BF63</f>
        <v>0</v>
      </c>
      <c r="BG57" s="835">
        <f>'Development Budget'!BG63</f>
        <v>0</v>
      </c>
      <c r="BH57" s="835">
        <f>'Development Budget'!BH63</f>
        <v>0</v>
      </c>
      <c r="BI57" s="613">
        <f t="shared" si="55"/>
        <v>0</v>
      </c>
      <c r="BJ57" s="835">
        <f>'Development Budget'!BJ63</f>
        <v>0</v>
      </c>
      <c r="BK57" s="835">
        <f>'Development Budget'!BK63</f>
        <v>0</v>
      </c>
      <c r="BL57" s="835">
        <f>'Development Budget'!BL63</f>
        <v>0</v>
      </c>
      <c r="BM57" s="613">
        <f t="shared" si="56"/>
        <v>0</v>
      </c>
      <c r="BN57" s="835">
        <f>'Development Budget'!BN63</f>
        <v>0</v>
      </c>
      <c r="BO57" s="835">
        <f>'Development Budget'!BO63</f>
        <v>0</v>
      </c>
      <c r="BP57" s="835">
        <f>'Development Budget'!BP63</f>
        <v>0</v>
      </c>
      <c r="BQ57" s="613">
        <f t="shared" si="57"/>
        <v>0</v>
      </c>
      <c r="BR57" s="835">
        <f>'Development Budget'!BR63</f>
        <v>0</v>
      </c>
      <c r="BS57" s="835">
        <f>'Development Budget'!BS63</f>
        <v>0</v>
      </c>
      <c r="BT57" s="835">
        <f>'Development Budget'!BT63</f>
        <v>0</v>
      </c>
      <c r="BU57" s="613">
        <f t="shared" si="58"/>
        <v>0</v>
      </c>
      <c r="BV57" s="835">
        <f>'Development Budget'!BV63</f>
        <v>0</v>
      </c>
      <c r="BW57" s="835">
        <f>'Development Budget'!BW63</f>
        <v>0</v>
      </c>
      <c r="BX57" s="835">
        <f>'Development Budget'!BX63</f>
        <v>0</v>
      </c>
      <c r="BY57" s="613">
        <f t="shared" si="59"/>
        <v>0</v>
      </c>
      <c r="BZ57" s="835">
        <f>'Development Budget'!BZ63</f>
        <v>0</v>
      </c>
      <c r="CA57" s="835">
        <f>'Development Budget'!CA63</f>
        <v>0</v>
      </c>
      <c r="CB57" s="835">
        <f>'Development Budget'!CB63</f>
        <v>0</v>
      </c>
      <c r="CC57" s="613">
        <f t="shared" si="60"/>
        <v>0</v>
      </c>
      <c r="CD57" s="835">
        <f>'Development Budget'!CD63</f>
        <v>0</v>
      </c>
      <c r="CE57" s="835">
        <f>'Development Budget'!CE63</f>
        <v>0</v>
      </c>
      <c r="CF57" s="835">
        <f>'Development Budget'!CF63</f>
        <v>0</v>
      </c>
      <c r="CG57" s="613">
        <f t="shared" si="61"/>
        <v>0</v>
      </c>
      <c r="CH57" s="835">
        <f>'Development Budget'!CH63</f>
        <v>0</v>
      </c>
      <c r="CI57" s="835">
        <f>'Development Budget'!CI63</f>
        <v>0</v>
      </c>
      <c r="CJ57" s="835">
        <f>'Development Budget'!CJ63</f>
        <v>0</v>
      </c>
      <c r="CK57" s="613">
        <f t="shared" si="62"/>
        <v>0</v>
      </c>
      <c r="CN57" s="606"/>
      <c r="CO57" s="550" t="str">
        <f>Financing!B57</f>
        <v>Deferred Developer Fee</v>
      </c>
      <c r="CP57" s="141"/>
      <c r="CQ57" s="535">
        <f>Financing!D57</f>
        <v>0</v>
      </c>
      <c r="CR57" s="535"/>
      <c r="CS57" s="535">
        <f>Financing!F57</f>
        <v>0</v>
      </c>
      <c r="CT57" s="535"/>
      <c r="CU57" s="535">
        <f>Financing!H57</f>
        <v>0</v>
      </c>
      <c r="CV57" s="535"/>
      <c r="CW57" s="535">
        <f>Financing!J57</f>
        <v>0</v>
      </c>
      <c r="CX57" s="535"/>
      <c r="CY57" s="535">
        <f>Financing!L57</f>
        <v>0</v>
      </c>
    </row>
    <row r="58" spans="1:103">
      <c r="A58" s="586" t="s">
        <v>24</v>
      </c>
      <c r="B58" s="552">
        <v>49</v>
      </c>
      <c r="C58" s="586"/>
      <c r="D58" s="586"/>
      <c r="E58" s="586" t="s">
        <v>32</v>
      </c>
      <c r="F58" s="614">
        <f t="shared" si="43"/>
        <v>0</v>
      </c>
      <c r="G58" s="615">
        <f t="shared" si="43"/>
        <v>0</v>
      </c>
      <c r="H58" s="615">
        <f t="shared" si="43"/>
        <v>0</v>
      </c>
      <c r="I58" s="616">
        <f t="shared" si="43"/>
        <v>0</v>
      </c>
      <c r="J58" s="621">
        <f>SUM(J48:J57)</f>
        <v>0</v>
      </c>
      <c r="K58" s="621">
        <f>SUM(K48:K57)</f>
        <v>0</v>
      </c>
      <c r="L58" s="618">
        <f>SUM(L48:L57)</f>
        <v>0</v>
      </c>
      <c r="M58" s="619">
        <f>K58+L58</f>
        <v>0</v>
      </c>
      <c r="N58" s="621">
        <f>SUM(N48:N57)</f>
        <v>0</v>
      </c>
      <c r="O58" s="622">
        <f>SUM(O48:O57)</f>
        <v>0</v>
      </c>
      <c r="P58" s="618">
        <f>SUM(P48:P57)</f>
        <v>0</v>
      </c>
      <c r="Q58" s="619">
        <f>O58+P58</f>
        <v>0</v>
      </c>
      <c r="R58" s="621">
        <f>SUM(R48:R57)</f>
        <v>0</v>
      </c>
      <c r="S58" s="622">
        <f>SUM(S48:S57)</f>
        <v>0</v>
      </c>
      <c r="T58" s="618">
        <f>SUM(T48:T57)</f>
        <v>0</v>
      </c>
      <c r="U58" s="619">
        <f>S58+T58</f>
        <v>0</v>
      </c>
      <c r="V58" s="621">
        <f>SUM(V48:V57)</f>
        <v>0</v>
      </c>
      <c r="W58" s="622">
        <f>SUM(W48:W57)</f>
        <v>0</v>
      </c>
      <c r="X58" s="618">
        <f>SUM(X48:X57)</f>
        <v>0</v>
      </c>
      <c r="Y58" s="619">
        <f>W58+X58</f>
        <v>0</v>
      </c>
      <c r="Z58" s="621">
        <f>SUM(Z48:Z57)</f>
        <v>0</v>
      </c>
      <c r="AA58" s="622">
        <f>SUM(AA48:AA57)</f>
        <v>0</v>
      </c>
      <c r="AB58" s="618">
        <f>SUM(AB48:AB57)</f>
        <v>0</v>
      </c>
      <c r="AC58" s="619">
        <f>AA58+AB58</f>
        <v>0</v>
      </c>
      <c r="AD58" s="621">
        <f>SUM(AD48:AD57)</f>
        <v>0</v>
      </c>
      <c r="AE58" s="622">
        <f>SUM(AE48:AE57)</f>
        <v>0</v>
      </c>
      <c r="AF58" s="618">
        <f>SUM(AF48:AF57)</f>
        <v>0</v>
      </c>
      <c r="AG58" s="619">
        <f>AE58+AF58</f>
        <v>0</v>
      </c>
      <c r="AH58" s="621">
        <f>SUM(AH48:AH57)</f>
        <v>0</v>
      </c>
      <c r="AI58" s="622">
        <f>SUM(AI48:AI57)</f>
        <v>0</v>
      </c>
      <c r="AJ58" s="618">
        <f>SUM(AJ48:AJ57)</f>
        <v>0</v>
      </c>
      <c r="AK58" s="619">
        <f>AI58+AJ58</f>
        <v>0</v>
      </c>
      <c r="AL58" s="621">
        <f>SUM(AL48:AL57)</f>
        <v>0</v>
      </c>
      <c r="AM58" s="622">
        <f>SUM(AM48:AM57)</f>
        <v>0</v>
      </c>
      <c r="AN58" s="618">
        <f>SUM(AN48:AN57)</f>
        <v>0</v>
      </c>
      <c r="AO58" s="619">
        <f>AM58+AN58</f>
        <v>0</v>
      </c>
      <c r="AP58" s="621">
        <f>SUM(AP48:AP57)</f>
        <v>0</v>
      </c>
      <c r="AQ58" s="622">
        <f>SUM(AQ48:AQ57)</f>
        <v>0</v>
      </c>
      <c r="AR58" s="618">
        <f>SUM(AR48:AR57)</f>
        <v>0</v>
      </c>
      <c r="AS58" s="619">
        <f>AQ58+AR58</f>
        <v>0</v>
      </c>
      <c r="AT58" s="621">
        <f>SUM(AT48:AT57)</f>
        <v>0</v>
      </c>
      <c r="AU58" s="622">
        <f>SUM(AU48:AU57)</f>
        <v>0</v>
      </c>
      <c r="AV58" s="618">
        <f>SUM(AV48:AV57)</f>
        <v>0</v>
      </c>
      <c r="AW58" s="619">
        <f>AU58+AV58</f>
        <v>0</v>
      </c>
      <c r="AX58" s="621">
        <f>SUM(AX48:AX57)</f>
        <v>0</v>
      </c>
      <c r="AY58" s="622">
        <f>SUM(AY48:AY57)</f>
        <v>0</v>
      </c>
      <c r="AZ58" s="618">
        <f>SUM(AZ48:AZ57)</f>
        <v>0</v>
      </c>
      <c r="BA58" s="619">
        <f>AY58+AZ58</f>
        <v>0</v>
      </c>
      <c r="BB58" s="621">
        <f>SUM(BB48:BB57)</f>
        <v>0</v>
      </c>
      <c r="BC58" s="622">
        <f>SUM(BC48:BC57)</f>
        <v>0</v>
      </c>
      <c r="BD58" s="618">
        <f>SUM(BD48:BD57)</f>
        <v>0</v>
      </c>
      <c r="BE58" s="619">
        <f>BC58+BD58</f>
        <v>0</v>
      </c>
      <c r="BF58" s="621">
        <f>SUM(BF48:BF57)</f>
        <v>0</v>
      </c>
      <c r="BG58" s="622">
        <f>SUM(BG48:BG57)</f>
        <v>0</v>
      </c>
      <c r="BH58" s="618">
        <f>SUM(BH48:BH57)</f>
        <v>0</v>
      </c>
      <c r="BI58" s="619">
        <f>BG58+BH58</f>
        <v>0</v>
      </c>
      <c r="BJ58" s="621">
        <f>SUM(BJ48:BJ57)</f>
        <v>0</v>
      </c>
      <c r="BK58" s="622">
        <f>SUM(BK48:BK57)</f>
        <v>0</v>
      </c>
      <c r="BL58" s="618">
        <f>SUM(BL48:BL57)</f>
        <v>0</v>
      </c>
      <c r="BM58" s="619">
        <f>BK58+BL58</f>
        <v>0</v>
      </c>
      <c r="BN58" s="621">
        <f>SUM(BN48:BN57)</f>
        <v>0</v>
      </c>
      <c r="BO58" s="622">
        <f>SUM(BO48:BO57)</f>
        <v>0</v>
      </c>
      <c r="BP58" s="618">
        <f>SUM(BP48:BP57)</f>
        <v>0</v>
      </c>
      <c r="BQ58" s="619">
        <f>BO58+BP58</f>
        <v>0</v>
      </c>
      <c r="BR58" s="621">
        <f>SUM(BR48:BR57)</f>
        <v>0</v>
      </c>
      <c r="BS58" s="622">
        <f>SUM(BS48:BS57)</f>
        <v>0</v>
      </c>
      <c r="BT58" s="618">
        <f>SUM(BT48:BT57)</f>
        <v>0</v>
      </c>
      <c r="BU58" s="619">
        <f>BS58+BT58</f>
        <v>0</v>
      </c>
      <c r="BV58" s="621">
        <f>SUM(BV48:BV57)</f>
        <v>0</v>
      </c>
      <c r="BW58" s="622">
        <f>SUM(BW48:BW57)</f>
        <v>0</v>
      </c>
      <c r="BX58" s="618">
        <f>SUM(BX48:BX57)</f>
        <v>0</v>
      </c>
      <c r="BY58" s="619">
        <f>BW58+BX58</f>
        <v>0</v>
      </c>
      <c r="BZ58" s="621">
        <f>SUM(BZ48:BZ57)</f>
        <v>0</v>
      </c>
      <c r="CA58" s="622">
        <f>SUM(CA48:CA57)</f>
        <v>0</v>
      </c>
      <c r="CB58" s="618">
        <f>SUM(CB48:CB57)</f>
        <v>0</v>
      </c>
      <c r="CC58" s="619">
        <f>CA58+CB58</f>
        <v>0</v>
      </c>
      <c r="CD58" s="621">
        <f>SUM(CD48:CD57)</f>
        <v>0</v>
      </c>
      <c r="CE58" s="622">
        <f>SUM(CE48:CE57)</f>
        <v>0</v>
      </c>
      <c r="CF58" s="618">
        <f>SUM(CF48:CF57)</f>
        <v>0</v>
      </c>
      <c r="CG58" s="619">
        <f>CE58+CF58</f>
        <v>0</v>
      </c>
      <c r="CH58" s="621">
        <f>SUM(CH48:CH57)</f>
        <v>0</v>
      </c>
      <c r="CI58" s="622">
        <f>SUM(CI48:CI57)</f>
        <v>0</v>
      </c>
      <c r="CJ58" s="618">
        <f>SUM(CJ48:CJ57)</f>
        <v>0</v>
      </c>
      <c r="CK58" s="619">
        <f>CI58+CJ58</f>
        <v>0</v>
      </c>
      <c r="CN58" s="537"/>
      <c r="CO58" s="838" t="str">
        <f>Financing!B58</f>
        <v>Other (Specify)</v>
      </c>
      <c r="CP58" s="141"/>
      <c r="CQ58" s="535">
        <f>Financing!D58</f>
        <v>0</v>
      </c>
      <c r="CR58" s="535"/>
      <c r="CS58" s="535">
        <f>Financing!F58</f>
        <v>0</v>
      </c>
      <c r="CT58" s="535"/>
      <c r="CU58" s="535">
        <f>Financing!H58</f>
        <v>0</v>
      </c>
      <c r="CV58" s="535"/>
      <c r="CW58" s="535">
        <f>Financing!J58</f>
        <v>0</v>
      </c>
      <c r="CX58" s="535"/>
      <c r="CY58" s="535">
        <f>Financing!L58</f>
        <v>0</v>
      </c>
    </row>
    <row r="59" spans="1:103">
      <c r="A59" s="598" t="s">
        <v>57</v>
      </c>
      <c r="B59" s="551"/>
      <c r="C59" s="593"/>
      <c r="D59" s="593"/>
      <c r="E59" s="593"/>
      <c r="F59" s="599"/>
      <c r="G59" s="600"/>
      <c r="H59" s="600"/>
      <c r="I59" s="601"/>
      <c r="J59" s="602"/>
      <c r="K59" s="603"/>
      <c r="L59" s="604"/>
      <c r="M59" s="605"/>
      <c r="N59" s="602"/>
      <c r="O59" s="603"/>
      <c r="P59" s="604"/>
      <c r="Q59" s="605"/>
      <c r="R59" s="602"/>
      <c r="S59" s="603"/>
      <c r="T59" s="604"/>
      <c r="U59" s="605"/>
      <c r="V59" s="602"/>
      <c r="W59" s="603"/>
      <c r="X59" s="604"/>
      <c r="Y59" s="605"/>
      <c r="Z59" s="748"/>
      <c r="AA59" s="603"/>
      <c r="AB59" s="604"/>
      <c r="AC59" s="605"/>
      <c r="AD59" s="602"/>
      <c r="AE59" s="603"/>
      <c r="AF59" s="604"/>
      <c r="AG59" s="605"/>
      <c r="AH59" s="602"/>
      <c r="AI59" s="603"/>
      <c r="AJ59" s="604"/>
      <c r="AK59" s="605"/>
      <c r="AL59" s="602"/>
      <c r="AM59" s="603"/>
      <c r="AN59" s="604"/>
      <c r="AO59" s="605"/>
      <c r="AP59" s="602"/>
      <c r="AQ59" s="603"/>
      <c r="AR59" s="604"/>
      <c r="AS59" s="605"/>
      <c r="AT59" s="602"/>
      <c r="AU59" s="603"/>
      <c r="AV59" s="604"/>
      <c r="AW59" s="605"/>
      <c r="AX59" s="602"/>
      <c r="AY59" s="603"/>
      <c r="AZ59" s="604"/>
      <c r="BA59" s="605"/>
      <c r="BB59" s="602"/>
      <c r="BC59" s="603"/>
      <c r="BD59" s="604"/>
      <c r="BE59" s="605"/>
      <c r="BF59" s="602"/>
      <c r="BG59" s="603"/>
      <c r="BH59" s="604"/>
      <c r="BI59" s="605"/>
      <c r="BJ59" s="602"/>
      <c r="BK59" s="603"/>
      <c r="BL59" s="604"/>
      <c r="BM59" s="605"/>
      <c r="BN59" s="602"/>
      <c r="BO59" s="603"/>
      <c r="BP59" s="604"/>
      <c r="BQ59" s="605"/>
      <c r="BR59" s="602"/>
      <c r="BS59" s="603"/>
      <c r="BT59" s="604"/>
      <c r="BU59" s="605"/>
      <c r="BV59" s="602"/>
      <c r="BW59" s="603"/>
      <c r="BX59" s="604"/>
      <c r="BY59" s="605"/>
      <c r="BZ59" s="602"/>
      <c r="CA59" s="603"/>
      <c r="CB59" s="604"/>
      <c r="CC59" s="605"/>
      <c r="CD59" s="602"/>
      <c r="CE59" s="603"/>
      <c r="CF59" s="604"/>
      <c r="CG59" s="605"/>
      <c r="CH59" s="602"/>
      <c r="CI59" s="603"/>
      <c r="CJ59" s="604"/>
      <c r="CK59" s="605"/>
      <c r="CN59" s="606"/>
      <c r="CO59" s="838" t="str">
        <f>Financing!B59</f>
        <v>Other (Specify)</v>
      </c>
      <c r="CP59" s="141"/>
      <c r="CQ59" s="535">
        <f>Financing!D59</f>
        <v>0</v>
      </c>
      <c r="CR59" s="535"/>
      <c r="CS59" s="535">
        <f>Financing!F59</f>
        <v>0</v>
      </c>
      <c r="CT59" s="535"/>
      <c r="CU59" s="535">
        <f>Financing!H59</f>
        <v>0</v>
      </c>
      <c r="CV59" s="535"/>
      <c r="CW59" s="535">
        <f>Financing!J59</f>
        <v>0</v>
      </c>
      <c r="CX59" s="535"/>
      <c r="CY59" s="535">
        <f>Financing!L59</f>
        <v>0</v>
      </c>
    </row>
    <row r="60" spans="1:103">
      <c r="A60" s="593"/>
      <c r="B60" s="551">
        <v>50</v>
      </c>
      <c r="C60" s="593" t="s">
        <v>58</v>
      </c>
      <c r="D60" s="593"/>
      <c r="E60" s="593"/>
      <c r="F60" s="599">
        <f t="shared" ref="F60:I63" si="63">J60+N60+R60+V60+Z60+AD60+AH60+AL60+AP60+AT60+AX60+BB60+BF60+BJ60+BN60+BR60+BV60+BZ60+CD60+CH60</f>
        <v>0</v>
      </c>
      <c r="G60" s="600">
        <f t="shared" si="63"/>
        <v>0</v>
      </c>
      <c r="H60" s="600">
        <f t="shared" si="63"/>
        <v>0</v>
      </c>
      <c r="I60" s="601">
        <f t="shared" si="63"/>
        <v>0</v>
      </c>
      <c r="J60" s="835">
        <f>'Development Budget'!J66</f>
        <v>0</v>
      </c>
      <c r="K60" s="835">
        <f>'Development Budget'!K66</f>
        <v>0</v>
      </c>
      <c r="L60" s="835">
        <f>'Development Budget'!L66</f>
        <v>0</v>
      </c>
      <c r="M60" s="605">
        <f t="shared" si="22"/>
        <v>0</v>
      </c>
      <c r="N60" s="835">
        <f>'Development Budget'!N66</f>
        <v>0</v>
      </c>
      <c r="O60" s="835">
        <f>'Development Budget'!O66</f>
        <v>0</v>
      </c>
      <c r="P60" s="835">
        <f>'Development Budget'!P66</f>
        <v>0</v>
      </c>
      <c r="Q60" s="605">
        <f>O60+P60</f>
        <v>0</v>
      </c>
      <c r="R60" s="835">
        <f>'Development Budget'!R66</f>
        <v>0</v>
      </c>
      <c r="S60" s="835">
        <f>'Development Budget'!S66</f>
        <v>0</v>
      </c>
      <c r="T60" s="835">
        <f>'Development Budget'!T66</f>
        <v>0</v>
      </c>
      <c r="U60" s="605">
        <f>S60+T60</f>
        <v>0</v>
      </c>
      <c r="V60" s="835">
        <f>'Development Budget'!V66</f>
        <v>0</v>
      </c>
      <c r="W60" s="835">
        <f>'Development Budget'!W66</f>
        <v>0</v>
      </c>
      <c r="X60" s="835">
        <f>'Development Budget'!X66</f>
        <v>0</v>
      </c>
      <c r="Y60" s="605">
        <f>W60+X60</f>
        <v>0</v>
      </c>
      <c r="Z60" s="835">
        <f>'Development Budget'!Z66</f>
        <v>0</v>
      </c>
      <c r="AA60" s="835">
        <f>'Development Budget'!AA66</f>
        <v>0</v>
      </c>
      <c r="AB60" s="835">
        <f>'Development Budget'!AB66</f>
        <v>0</v>
      </c>
      <c r="AC60" s="605">
        <f>AA60+AB60</f>
        <v>0</v>
      </c>
      <c r="AD60" s="835">
        <f>'Development Budget'!AD66</f>
        <v>0</v>
      </c>
      <c r="AE60" s="835">
        <f>'Development Budget'!AE66</f>
        <v>0</v>
      </c>
      <c r="AF60" s="835">
        <f>'Development Budget'!AF66</f>
        <v>0</v>
      </c>
      <c r="AG60" s="605">
        <f>AE60+AF60</f>
        <v>0</v>
      </c>
      <c r="AH60" s="835">
        <f>'Development Budget'!AH66</f>
        <v>0</v>
      </c>
      <c r="AI60" s="835">
        <f>'Development Budget'!AI66</f>
        <v>0</v>
      </c>
      <c r="AJ60" s="835">
        <f>'Development Budget'!AJ66</f>
        <v>0</v>
      </c>
      <c r="AK60" s="605">
        <f>AI60+AJ60</f>
        <v>0</v>
      </c>
      <c r="AL60" s="835">
        <f>'Development Budget'!AL66</f>
        <v>0</v>
      </c>
      <c r="AM60" s="835">
        <f>'Development Budget'!AM66</f>
        <v>0</v>
      </c>
      <c r="AN60" s="835">
        <f>'Development Budget'!AN66</f>
        <v>0</v>
      </c>
      <c r="AO60" s="605">
        <f>AM60+AN60</f>
        <v>0</v>
      </c>
      <c r="AP60" s="835">
        <f>'Development Budget'!AP66</f>
        <v>0</v>
      </c>
      <c r="AQ60" s="835">
        <f>'Development Budget'!AQ66</f>
        <v>0</v>
      </c>
      <c r="AR60" s="835">
        <f>'Development Budget'!AR66</f>
        <v>0</v>
      </c>
      <c r="AS60" s="605">
        <f>AQ60+AR60</f>
        <v>0</v>
      </c>
      <c r="AT60" s="835">
        <f>'Development Budget'!AT66</f>
        <v>0</v>
      </c>
      <c r="AU60" s="835">
        <f>'Development Budget'!AU66</f>
        <v>0</v>
      </c>
      <c r="AV60" s="835">
        <f>'Development Budget'!AV66</f>
        <v>0</v>
      </c>
      <c r="AW60" s="605">
        <f>AU60+AV60</f>
        <v>0</v>
      </c>
      <c r="AX60" s="835">
        <f>'Development Budget'!AX66</f>
        <v>0</v>
      </c>
      <c r="AY60" s="835">
        <f>'Development Budget'!AY66</f>
        <v>0</v>
      </c>
      <c r="AZ60" s="835">
        <f>'Development Budget'!AZ66</f>
        <v>0</v>
      </c>
      <c r="BA60" s="605">
        <f>AY60+AZ60</f>
        <v>0</v>
      </c>
      <c r="BB60" s="835">
        <f>'Development Budget'!BB66</f>
        <v>0</v>
      </c>
      <c r="BC60" s="835">
        <f>'Development Budget'!BC66</f>
        <v>0</v>
      </c>
      <c r="BD60" s="835">
        <f>'Development Budget'!BD66</f>
        <v>0</v>
      </c>
      <c r="BE60" s="605">
        <f>BC60+BD60</f>
        <v>0</v>
      </c>
      <c r="BF60" s="835">
        <f>'Development Budget'!BF66</f>
        <v>0</v>
      </c>
      <c r="BG60" s="835">
        <f>'Development Budget'!BG66</f>
        <v>0</v>
      </c>
      <c r="BH60" s="835">
        <f>'Development Budget'!BH66</f>
        <v>0</v>
      </c>
      <c r="BI60" s="605">
        <f>BG60+BH60</f>
        <v>0</v>
      </c>
      <c r="BJ60" s="835">
        <f>'Development Budget'!BJ66</f>
        <v>0</v>
      </c>
      <c r="BK60" s="835">
        <f>'Development Budget'!BK66</f>
        <v>0</v>
      </c>
      <c r="BL60" s="835">
        <f>'Development Budget'!BL66</f>
        <v>0</v>
      </c>
      <c r="BM60" s="605">
        <f>BK60+BL60</f>
        <v>0</v>
      </c>
      <c r="BN60" s="835">
        <f>'Development Budget'!BN66</f>
        <v>0</v>
      </c>
      <c r="BO60" s="835">
        <f>'Development Budget'!BO66</f>
        <v>0</v>
      </c>
      <c r="BP60" s="835">
        <f>'Development Budget'!BP66</f>
        <v>0</v>
      </c>
      <c r="BQ60" s="605">
        <f>BO60+BP60</f>
        <v>0</v>
      </c>
      <c r="BR60" s="835">
        <f>'Development Budget'!BR66</f>
        <v>0</v>
      </c>
      <c r="BS60" s="835">
        <f>'Development Budget'!BS66</f>
        <v>0</v>
      </c>
      <c r="BT60" s="835">
        <f>'Development Budget'!BT66</f>
        <v>0</v>
      </c>
      <c r="BU60" s="605">
        <f>BS60+BT60</f>
        <v>0</v>
      </c>
      <c r="BV60" s="835">
        <f>'Development Budget'!BV66</f>
        <v>0</v>
      </c>
      <c r="BW60" s="835">
        <f>'Development Budget'!BW66</f>
        <v>0</v>
      </c>
      <c r="BX60" s="835">
        <f>'Development Budget'!BX66</f>
        <v>0</v>
      </c>
      <c r="BY60" s="605">
        <f>BW60+BX60</f>
        <v>0</v>
      </c>
      <c r="BZ60" s="835">
        <f>'Development Budget'!BZ66</f>
        <v>0</v>
      </c>
      <c r="CA60" s="835">
        <f>'Development Budget'!CA66</f>
        <v>0</v>
      </c>
      <c r="CB60" s="835">
        <f>'Development Budget'!CB66</f>
        <v>0</v>
      </c>
      <c r="CC60" s="605">
        <f>CA60+CB60</f>
        <v>0</v>
      </c>
      <c r="CD60" s="835">
        <f>'Development Budget'!CD66</f>
        <v>0</v>
      </c>
      <c r="CE60" s="835">
        <f>'Development Budget'!CE66</f>
        <v>0</v>
      </c>
      <c r="CF60" s="835">
        <f>'Development Budget'!CF66</f>
        <v>0</v>
      </c>
      <c r="CG60" s="605">
        <f>CE60+CF60</f>
        <v>0</v>
      </c>
      <c r="CH60" s="835">
        <f>'Development Budget'!CH66</f>
        <v>0</v>
      </c>
      <c r="CI60" s="835">
        <f>'Development Budget'!CI66</f>
        <v>0</v>
      </c>
      <c r="CJ60" s="835">
        <f>'Development Budget'!CJ66</f>
        <v>0</v>
      </c>
      <c r="CK60" s="605">
        <f>CI60+CJ60</f>
        <v>0</v>
      </c>
      <c r="CN60" s="537"/>
      <c r="CO60" s="838" t="str">
        <f>Financing!B60</f>
        <v>Other (Specify)</v>
      </c>
      <c r="CP60" s="141"/>
      <c r="CQ60" s="535">
        <f>Financing!D60</f>
        <v>0</v>
      </c>
      <c r="CR60" s="535"/>
      <c r="CS60" s="535">
        <f>Financing!F60</f>
        <v>0</v>
      </c>
      <c r="CT60" s="535"/>
      <c r="CU60" s="535">
        <f>Financing!H60</f>
        <v>0</v>
      </c>
      <c r="CV60" s="535"/>
      <c r="CW60" s="535">
        <f>Financing!J60</f>
        <v>0</v>
      </c>
      <c r="CX60" s="535"/>
      <c r="CY60" s="535">
        <f>Financing!L60</f>
        <v>0</v>
      </c>
    </row>
    <row r="61" spans="1:103">
      <c r="A61" s="593"/>
      <c r="B61" s="551">
        <v>51</v>
      </c>
      <c r="C61" s="593" t="s">
        <v>59</v>
      </c>
      <c r="D61" s="593"/>
      <c r="E61" s="593"/>
      <c r="F61" s="599">
        <f t="shared" si="63"/>
        <v>0</v>
      </c>
      <c r="G61" s="600">
        <f t="shared" si="63"/>
        <v>0</v>
      </c>
      <c r="H61" s="600">
        <f t="shared" si="63"/>
        <v>0</v>
      </c>
      <c r="I61" s="601">
        <f t="shared" si="63"/>
        <v>0</v>
      </c>
      <c r="J61" s="835">
        <f>'Development Budget'!J67</f>
        <v>0</v>
      </c>
      <c r="K61" s="835">
        <f>'Development Budget'!K67</f>
        <v>0</v>
      </c>
      <c r="L61" s="835">
        <f>'Development Budget'!L67</f>
        <v>0</v>
      </c>
      <c r="M61" s="605">
        <f t="shared" si="22"/>
        <v>0</v>
      </c>
      <c r="N61" s="835">
        <f>'Development Budget'!N67</f>
        <v>0</v>
      </c>
      <c r="O61" s="835">
        <f>'Development Budget'!O67</f>
        <v>0</v>
      </c>
      <c r="P61" s="835">
        <f>'Development Budget'!P67</f>
        <v>0</v>
      </c>
      <c r="Q61" s="605">
        <f>O61+P61</f>
        <v>0</v>
      </c>
      <c r="R61" s="835">
        <f>'Development Budget'!R67</f>
        <v>0</v>
      </c>
      <c r="S61" s="835">
        <f>'Development Budget'!S67</f>
        <v>0</v>
      </c>
      <c r="T61" s="835">
        <f>'Development Budget'!T67</f>
        <v>0</v>
      </c>
      <c r="U61" s="605">
        <f>S61+T61</f>
        <v>0</v>
      </c>
      <c r="V61" s="835">
        <f>'Development Budget'!V67</f>
        <v>0</v>
      </c>
      <c r="W61" s="835">
        <f>'Development Budget'!W67</f>
        <v>0</v>
      </c>
      <c r="X61" s="835">
        <f>'Development Budget'!X67</f>
        <v>0</v>
      </c>
      <c r="Y61" s="605">
        <f>W61+X61</f>
        <v>0</v>
      </c>
      <c r="Z61" s="835">
        <f>'Development Budget'!Z67</f>
        <v>0</v>
      </c>
      <c r="AA61" s="835">
        <f>'Development Budget'!AA67</f>
        <v>0</v>
      </c>
      <c r="AB61" s="835">
        <f>'Development Budget'!AB67</f>
        <v>0</v>
      </c>
      <c r="AC61" s="605">
        <f>AA61+AB61</f>
        <v>0</v>
      </c>
      <c r="AD61" s="835">
        <f>'Development Budget'!AD67</f>
        <v>0</v>
      </c>
      <c r="AE61" s="835">
        <f>'Development Budget'!AE67</f>
        <v>0</v>
      </c>
      <c r="AF61" s="835">
        <f>'Development Budget'!AF67</f>
        <v>0</v>
      </c>
      <c r="AG61" s="605">
        <f>AE61+AF61</f>
        <v>0</v>
      </c>
      <c r="AH61" s="835">
        <f>'Development Budget'!AH67</f>
        <v>0</v>
      </c>
      <c r="AI61" s="835">
        <f>'Development Budget'!AI67</f>
        <v>0</v>
      </c>
      <c r="AJ61" s="835">
        <f>'Development Budget'!AJ67</f>
        <v>0</v>
      </c>
      <c r="AK61" s="605">
        <f>AI61+AJ61</f>
        <v>0</v>
      </c>
      <c r="AL61" s="835">
        <f>'Development Budget'!AL67</f>
        <v>0</v>
      </c>
      <c r="AM61" s="835">
        <f>'Development Budget'!AM67</f>
        <v>0</v>
      </c>
      <c r="AN61" s="835">
        <f>'Development Budget'!AN67</f>
        <v>0</v>
      </c>
      <c r="AO61" s="605">
        <f>AM61+AN61</f>
        <v>0</v>
      </c>
      <c r="AP61" s="835">
        <f>'Development Budget'!AP67</f>
        <v>0</v>
      </c>
      <c r="AQ61" s="835">
        <f>'Development Budget'!AQ67</f>
        <v>0</v>
      </c>
      <c r="AR61" s="835">
        <f>'Development Budget'!AR67</f>
        <v>0</v>
      </c>
      <c r="AS61" s="605">
        <f>AQ61+AR61</f>
        <v>0</v>
      </c>
      <c r="AT61" s="835">
        <f>'Development Budget'!AT67</f>
        <v>0</v>
      </c>
      <c r="AU61" s="835">
        <f>'Development Budget'!AU67</f>
        <v>0</v>
      </c>
      <c r="AV61" s="835">
        <f>'Development Budget'!AV67</f>
        <v>0</v>
      </c>
      <c r="AW61" s="605">
        <f>AU61+AV61</f>
        <v>0</v>
      </c>
      <c r="AX61" s="835">
        <f>'Development Budget'!AX67</f>
        <v>0</v>
      </c>
      <c r="AY61" s="835">
        <f>'Development Budget'!AY67</f>
        <v>0</v>
      </c>
      <c r="AZ61" s="835">
        <f>'Development Budget'!AZ67</f>
        <v>0</v>
      </c>
      <c r="BA61" s="605">
        <f>AY61+AZ61</f>
        <v>0</v>
      </c>
      <c r="BB61" s="835">
        <f>'Development Budget'!BB67</f>
        <v>0</v>
      </c>
      <c r="BC61" s="835">
        <f>'Development Budget'!BC67</f>
        <v>0</v>
      </c>
      <c r="BD61" s="835">
        <f>'Development Budget'!BD67</f>
        <v>0</v>
      </c>
      <c r="BE61" s="605">
        <f>BC61+BD61</f>
        <v>0</v>
      </c>
      <c r="BF61" s="835">
        <f>'Development Budget'!BF67</f>
        <v>0</v>
      </c>
      <c r="BG61" s="835">
        <f>'Development Budget'!BG67</f>
        <v>0</v>
      </c>
      <c r="BH61" s="835">
        <f>'Development Budget'!BH67</f>
        <v>0</v>
      </c>
      <c r="BI61" s="605">
        <f>BG61+BH61</f>
        <v>0</v>
      </c>
      <c r="BJ61" s="835">
        <f>'Development Budget'!BJ67</f>
        <v>0</v>
      </c>
      <c r="BK61" s="835">
        <f>'Development Budget'!BK67</f>
        <v>0</v>
      </c>
      <c r="BL61" s="835">
        <f>'Development Budget'!BL67</f>
        <v>0</v>
      </c>
      <c r="BM61" s="605">
        <f>BK61+BL61</f>
        <v>0</v>
      </c>
      <c r="BN61" s="835">
        <f>'Development Budget'!BN67</f>
        <v>0</v>
      </c>
      <c r="BO61" s="835">
        <f>'Development Budget'!BO67</f>
        <v>0</v>
      </c>
      <c r="BP61" s="835">
        <f>'Development Budget'!BP67</f>
        <v>0</v>
      </c>
      <c r="BQ61" s="605">
        <f>BO61+BP61</f>
        <v>0</v>
      </c>
      <c r="BR61" s="835">
        <f>'Development Budget'!BR67</f>
        <v>0</v>
      </c>
      <c r="BS61" s="835">
        <f>'Development Budget'!BS67</f>
        <v>0</v>
      </c>
      <c r="BT61" s="835">
        <f>'Development Budget'!BT67</f>
        <v>0</v>
      </c>
      <c r="BU61" s="605">
        <f>BS61+BT61</f>
        <v>0</v>
      </c>
      <c r="BV61" s="835">
        <f>'Development Budget'!BV67</f>
        <v>0</v>
      </c>
      <c r="BW61" s="835">
        <f>'Development Budget'!BW67</f>
        <v>0</v>
      </c>
      <c r="BX61" s="835">
        <f>'Development Budget'!BX67</f>
        <v>0</v>
      </c>
      <c r="BY61" s="605">
        <f>BW61+BX61</f>
        <v>0</v>
      </c>
      <c r="BZ61" s="835">
        <f>'Development Budget'!BZ67</f>
        <v>0</v>
      </c>
      <c r="CA61" s="835">
        <f>'Development Budget'!CA67</f>
        <v>0</v>
      </c>
      <c r="CB61" s="835">
        <f>'Development Budget'!CB67</f>
        <v>0</v>
      </c>
      <c r="CC61" s="605">
        <f>CA61+CB61</f>
        <v>0</v>
      </c>
      <c r="CD61" s="835">
        <f>'Development Budget'!CD67</f>
        <v>0</v>
      </c>
      <c r="CE61" s="835">
        <f>'Development Budget'!CE67</f>
        <v>0</v>
      </c>
      <c r="CF61" s="835">
        <f>'Development Budget'!CF67</f>
        <v>0</v>
      </c>
      <c r="CG61" s="605">
        <f>CE61+CF61</f>
        <v>0</v>
      </c>
      <c r="CH61" s="835">
        <f>'Development Budget'!CH67</f>
        <v>0</v>
      </c>
      <c r="CI61" s="835">
        <f>'Development Budget'!CI67</f>
        <v>0</v>
      </c>
      <c r="CJ61" s="835">
        <f>'Development Budget'!CJ67</f>
        <v>0</v>
      </c>
      <c r="CK61" s="605">
        <f>CI61+CJ61</f>
        <v>0</v>
      </c>
      <c r="CN61" s="537"/>
      <c r="CO61" s="838" t="str">
        <f>Financing!B61</f>
        <v>Other (Specify)</v>
      </c>
      <c r="CP61" s="141"/>
      <c r="CQ61" s="535">
        <f>Financing!D61</f>
        <v>0</v>
      </c>
      <c r="CR61" s="535"/>
      <c r="CS61" s="535">
        <f>Financing!F61</f>
        <v>0</v>
      </c>
      <c r="CT61" s="535"/>
      <c r="CU61" s="535">
        <f>Financing!H61</f>
        <v>0</v>
      </c>
      <c r="CV61" s="535"/>
      <c r="CW61" s="535">
        <f>Financing!J61</f>
        <v>0</v>
      </c>
      <c r="CX61" s="535"/>
      <c r="CY61" s="535">
        <f>Financing!L61</f>
        <v>0</v>
      </c>
    </row>
    <row r="62" spans="1:103">
      <c r="A62" s="607"/>
      <c r="B62" s="551">
        <v>52</v>
      </c>
      <c r="C62" s="608" t="s">
        <v>31</v>
      </c>
      <c r="D62" s="608"/>
      <c r="E62" s="609"/>
      <c r="F62" s="610">
        <f t="shared" si="63"/>
        <v>0</v>
      </c>
      <c r="G62" s="611">
        <f t="shared" si="63"/>
        <v>0</v>
      </c>
      <c r="H62" s="611">
        <f t="shared" si="63"/>
        <v>0</v>
      </c>
      <c r="I62" s="612">
        <f t="shared" si="63"/>
        <v>0</v>
      </c>
      <c r="J62" s="835">
        <f>'Development Budget'!J68</f>
        <v>0</v>
      </c>
      <c r="K62" s="835">
        <f>'Development Budget'!K68</f>
        <v>0</v>
      </c>
      <c r="L62" s="835">
        <f>'Development Budget'!L68</f>
        <v>0</v>
      </c>
      <c r="M62" s="613">
        <f t="shared" si="22"/>
        <v>0</v>
      </c>
      <c r="N62" s="835">
        <f>'Development Budget'!N68</f>
        <v>0</v>
      </c>
      <c r="O62" s="835">
        <f>'Development Budget'!O68</f>
        <v>0</v>
      </c>
      <c r="P62" s="835">
        <f>'Development Budget'!P68</f>
        <v>0</v>
      </c>
      <c r="Q62" s="613">
        <f>O62+P62</f>
        <v>0</v>
      </c>
      <c r="R62" s="835">
        <f>'Development Budget'!R68</f>
        <v>0</v>
      </c>
      <c r="S62" s="835">
        <f>'Development Budget'!S68</f>
        <v>0</v>
      </c>
      <c r="T62" s="835">
        <f>'Development Budget'!T68</f>
        <v>0</v>
      </c>
      <c r="U62" s="613">
        <f>S62+T62</f>
        <v>0</v>
      </c>
      <c r="V62" s="835">
        <f>'Development Budget'!V68</f>
        <v>0</v>
      </c>
      <c r="W62" s="835">
        <f>'Development Budget'!W68</f>
        <v>0</v>
      </c>
      <c r="X62" s="835">
        <f>'Development Budget'!X68</f>
        <v>0</v>
      </c>
      <c r="Y62" s="613">
        <f>W62+X62</f>
        <v>0</v>
      </c>
      <c r="Z62" s="835">
        <f>'Development Budget'!Z68</f>
        <v>0</v>
      </c>
      <c r="AA62" s="835">
        <f>'Development Budget'!AA68</f>
        <v>0</v>
      </c>
      <c r="AB62" s="835">
        <f>'Development Budget'!AB68</f>
        <v>0</v>
      </c>
      <c r="AC62" s="613">
        <f>AA62+AB62</f>
        <v>0</v>
      </c>
      <c r="AD62" s="835">
        <f>'Development Budget'!AD68</f>
        <v>0</v>
      </c>
      <c r="AE62" s="835">
        <f>'Development Budget'!AE68</f>
        <v>0</v>
      </c>
      <c r="AF62" s="835">
        <f>'Development Budget'!AF68</f>
        <v>0</v>
      </c>
      <c r="AG62" s="613">
        <f>AE62+AF62</f>
        <v>0</v>
      </c>
      <c r="AH62" s="835">
        <f>'Development Budget'!AH68</f>
        <v>0</v>
      </c>
      <c r="AI62" s="835">
        <f>'Development Budget'!AI68</f>
        <v>0</v>
      </c>
      <c r="AJ62" s="835">
        <f>'Development Budget'!AJ68</f>
        <v>0</v>
      </c>
      <c r="AK62" s="613">
        <f>AI62+AJ62</f>
        <v>0</v>
      </c>
      <c r="AL62" s="835">
        <f>'Development Budget'!AL68</f>
        <v>0</v>
      </c>
      <c r="AM62" s="835">
        <f>'Development Budget'!AM68</f>
        <v>0</v>
      </c>
      <c r="AN62" s="835">
        <f>'Development Budget'!AN68</f>
        <v>0</v>
      </c>
      <c r="AO62" s="613">
        <f>AM62+AN62</f>
        <v>0</v>
      </c>
      <c r="AP62" s="835">
        <f>'Development Budget'!AP68</f>
        <v>0</v>
      </c>
      <c r="AQ62" s="835">
        <f>'Development Budget'!AQ68</f>
        <v>0</v>
      </c>
      <c r="AR62" s="835">
        <f>'Development Budget'!AR68</f>
        <v>0</v>
      </c>
      <c r="AS62" s="613">
        <f>AQ62+AR62</f>
        <v>0</v>
      </c>
      <c r="AT62" s="835">
        <f>'Development Budget'!AT68</f>
        <v>0</v>
      </c>
      <c r="AU62" s="835">
        <f>'Development Budget'!AU68</f>
        <v>0</v>
      </c>
      <c r="AV62" s="835">
        <f>'Development Budget'!AV68</f>
        <v>0</v>
      </c>
      <c r="AW62" s="613">
        <f>AU62+AV62</f>
        <v>0</v>
      </c>
      <c r="AX62" s="835">
        <f>'Development Budget'!AX68</f>
        <v>0</v>
      </c>
      <c r="AY62" s="835">
        <f>'Development Budget'!AY68</f>
        <v>0</v>
      </c>
      <c r="AZ62" s="835">
        <f>'Development Budget'!AZ68</f>
        <v>0</v>
      </c>
      <c r="BA62" s="613">
        <f>AY62+AZ62</f>
        <v>0</v>
      </c>
      <c r="BB62" s="835">
        <f>'Development Budget'!BB68</f>
        <v>0</v>
      </c>
      <c r="BC62" s="835">
        <f>'Development Budget'!BC68</f>
        <v>0</v>
      </c>
      <c r="BD62" s="835">
        <f>'Development Budget'!BD68</f>
        <v>0</v>
      </c>
      <c r="BE62" s="613">
        <f>BC62+BD62</f>
        <v>0</v>
      </c>
      <c r="BF62" s="835">
        <f>'Development Budget'!BF68</f>
        <v>0</v>
      </c>
      <c r="BG62" s="835">
        <f>'Development Budget'!BG68</f>
        <v>0</v>
      </c>
      <c r="BH62" s="835">
        <f>'Development Budget'!BH68</f>
        <v>0</v>
      </c>
      <c r="BI62" s="613">
        <f>BG62+BH62</f>
        <v>0</v>
      </c>
      <c r="BJ62" s="835">
        <f>'Development Budget'!BJ68</f>
        <v>0</v>
      </c>
      <c r="BK62" s="835">
        <f>'Development Budget'!BK68</f>
        <v>0</v>
      </c>
      <c r="BL62" s="835">
        <f>'Development Budget'!BL68</f>
        <v>0</v>
      </c>
      <c r="BM62" s="613">
        <f>BK62+BL62</f>
        <v>0</v>
      </c>
      <c r="BN62" s="835">
        <f>'Development Budget'!BN68</f>
        <v>0</v>
      </c>
      <c r="BO62" s="835">
        <f>'Development Budget'!BO68</f>
        <v>0</v>
      </c>
      <c r="BP62" s="835">
        <f>'Development Budget'!BP68</f>
        <v>0</v>
      </c>
      <c r="BQ62" s="613">
        <f>BO62+BP62</f>
        <v>0</v>
      </c>
      <c r="BR62" s="835">
        <f>'Development Budget'!BR68</f>
        <v>0</v>
      </c>
      <c r="BS62" s="835">
        <f>'Development Budget'!BS68</f>
        <v>0</v>
      </c>
      <c r="BT62" s="835">
        <f>'Development Budget'!BT68</f>
        <v>0</v>
      </c>
      <c r="BU62" s="613">
        <f>BS62+BT62</f>
        <v>0</v>
      </c>
      <c r="BV62" s="835">
        <f>'Development Budget'!BV68</f>
        <v>0</v>
      </c>
      <c r="BW62" s="835">
        <f>'Development Budget'!BW68</f>
        <v>0</v>
      </c>
      <c r="BX62" s="835">
        <f>'Development Budget'!BX68</f>
        <v>0</v>
      </c>
      <c r="BY62" s="613">
        <f>BW62+BX62</f>
        <v>0</v>
      </c>
      <c r="BZ62" s="835">
        <f>'Development Budget'!BZ68</f>
        <v>0</v>
      </c>
      <c r="CA62" s="835">
        <f>'Development Budget'!CA68</f>
        <v>0</v>
      </c>
      <c r="CB62" s="835">
        <f>'Development Budget'!CB68</f>
        <v>0</v>
      </c>
      <c r="CC62" s="613">
        <f>CA62+CB62</f>
        <v>0</v>
      </c>
      <c r="CD62" s="835">
        <f>'Development Budget'!CD68</f>
        <v>0</v>
      </c>
      <c r="CE62" s="835">
        <f>'Development Budget'!CE68</f>
        <v>0</v>
      </c>
      <c r="CF62" s="835">
        <f>'Development Budget'!CF68</f>
        <v>0</v>
      </c>
      <c r="CG62" s="613">
        <f>CE62+CF62</f>
        <v>0</v>
      </c>
      <c r="CH62" s="835">
        <f>'Development Budget'!CH68</f>
        <v>0</v>
      </c>
      <c r="CI62" s="835">
        <f>'Development Budget'!CI68</f>
        <v>0</v>
      </c>
      <c r="CJ62" s="835">
        <f>'Development Budget'!CJ68</f>
        <v>0</v>
      </c>
      <c r="CK62" s="613">
        <f>CI62+CJ62</f>
        <v>0</v>
      </c>
      <c r="CN62" s="606"/>
      <c r="CO62" s="838" t="str">
        <f>Financing!B62</f>
        <v>Other (Specify)</v>
      </c>
      <c r="CP62" s="141"/>
      <c r="CQ62" s="535">
        <f>Financing!D62</f>
        <v>0</v>
      </c>
      <c r="CR62" s="535"/>
      <c r="CS62" s="535">
        <f>Financing!F62</f>
        <v>0</v>
      </c>
      <c r="CT62" s="535"/>
      <c r="CU62" s="535">
        <f>Financing!H62</f>
        <v>0</v>
      </c>
      <c r="CV62" s="535"/>
      <c r="CW62" s="535">
        <f>Financing!J62</f>
        <v>0</v>
      </c>
      <c r="CX62" s="535"/>
      <c r="CY62" s="535">
        <f>Financing!L62</f>
        <v>0</v>
      </c>
    </row>
    <row r="63" spans="1:103">
      <c r="A63" s="586"/>
      <c r="B63" s="552">
        <v>53</v>
      </c>
      <c r="C63" s="586"/>
      <c r="D63" s="586"/>
      <c r="E63" s="586" t="s">
        <v>32</v>
      </c>
      <c r="F63" s="614">
        <f t="shared" si="63"/>
        <v>0</v>
      </c>
      <c r="G63" s="615">
        <f t="shared" si="63"/>
        <v>0</v>
      </c>
      <c r="H63" s="615">
        <f t="shared" si="63"/>
        <v>0</v>
      </c>
      <c r="I63" s="616">
        <f t="shared" si="63"/>
        <v>0</v>
      </c>
      <c r="J63" s="621">
        <f>SUM(J60:J62)</f>
        <v>0</v>
      </c>
      <c r="K63" s="622">
        <f>SUM(K60:K62)</f>
        <v>0</v>
      </c>
      <c r="L63" s="618">
        <f>SUM(L60:L62)</f>
        <v>0</v>
      </c>
      <c r="M63" s="619">
        <f>K63+L63</f>
        <v>0</v>
      </c>
      <c r="N63" s="621">
        <f>SUM(N60:N62)</f>
        <v>0</v>
      </c>
      <c r="O63" s="622">
        <f>SUM(O60:O62)</f>
        <v>0</v>
      </c>
      <c r="P63" s="618">
        <f>SUM(P60:P62)</f>
        <v>0</v>
      </c>
      <c r="Q63" s="619">
        <f>O63+P63</f>
        <v>0</v>
      </c>
      <c r="R63" s="621">
        <f>SUM(R60:R62)</f>
        <v>0</v>
      </c>
      <c r="S63" s="622">
        <f>SUM(S60:S62)</f>
        <v>0</v>
      </c>
      <c r="T63" s="618">
        <f>SUM(T60:T62)</f>
        <v>0</v>
      </c>
      <c r="U63" s="619">
        <f>S63+T63</f>
        <v>0</v>
      </c>
      <c r="V63" s="621">
        <f>SUM(V60:V62)</f>
        <v>0</v>
      </c>
      <c r="W63" s="622">
        <f>SUM(W60:W62)</f>
        <v>0</v>
      </c>
      <c r="X63" s="618">
        <f>SUM(X60:X62)</f>
        <v>0</v>
      </c>
      <c r="Y63" s="619">
        <f>W63+X63</f>
        <v>0</v>
      </c>
      <c r="Z63" s="621">
        <f>SUM(Z60:Z62)</f>
        <v>0</v>
      </c>
      <c r="AA63" s="622">
        <f>SUM(AA60:AA62)</f>
        <v>0</v>
      </c>
      <c r="AB63" s="618">
        <f>SUM(AB60:AB62)</f>
        <v>0</v>
      </c>
      <c r="AC63" s="619">
        <f>AA63+AB63</f>
        <v>0</v>
      </c>
      <c r="AD63" s="621">
        <f>SUM(AD60:AD62)</f>
        <v>0</v>
      </c>
      <c r="AE63" s="622">
        <f>SUM(AE60:AE62)</f>
        <v>0</v>
      </c>
      <c r="AF63" s="618">
        <f>SUM(AF60:AF62)</f>
        <v>0</v>
      </c>
      <c r="AG63" s="619">
        <f>AE63+AF63</f>
        <v>0</v>
      </c>
      <c r="AH63" s="621">
        <f>SUM(AH60:AH62)</f>
        <v>0</v>
      </c>
      <c r="AI63" s="622">
        <f>SUM(AI60:AI62)</f>
        <v>0</v>
      </c>
      <c r="AJ63" s="618">
        <f>SUM(AJ60:AJ62)</f>
        <v>0</v>
      </c>
      <c r="AK63" s="619">
        <f>AI63+AJ63</f>
        <v>0</v>
      </c>
      <c r="AL63" s="621">
        <f>SUM(AL60:AL62)</f>
        <v>0</v>
      </c>
      <c r="AM63" s="622">
        <f>SUM(AM60:AM62)</f>
        <v>0</v>
      </c>
      <c r="AN63" s="618">
        <f>SUM(AN60:AN62)</f>
        <v>0</v>
      </c>
      <c r="AO63" s="619">
        <f>AM63+AN63</f>
        <v>0</v>
      </c>
      <c r="AP63" s="621">
        <f>SUM(AP60:AP62)</f>
        <v>0</v>
      </c>
      <c r="AQ63" s="622">
        <f>SUM(AQ60:AQ62)</f>
        <v>0</v>
      </c>
      <c r="AR63" s="618">
        <f>SUM(AR60:AR62)</f>
        <v>0</v>
      </c>
      <c r="AS63" s="619">
        <f>AQ63+AR63</f>
        <v>0</v>
      </c>
      <c r="AT63" s="621">
        <f>SUM(AT60:AT62)</f>
        <v>0</v>
      </c>
      <c r="AU63" s="622">
        <f>SUM(AU60:AU62)</f>
        <v>0</v>
      </c>
      <c r="AV63" s="618">
        <f>SUM(AV60:AV62)</f>
        <v>0</v>
      </c>
      <c r="AW63" s="619">
        <f>AU63+AV63</f>
        <v>0</v>
      </c>
      <c r="AX63" s="621">
        <f>SUM(AX60:AX62)</f>
        <v>0</v>
      </c>
      <c r="AY63" s="622">
        <f>SUM(AY60:AY62)</f>
        <v>0</v>
      </c>
      <c r="AZ63" s="618">
        <f>SUM(AZ60:AZ62)</f>
        <v>0</v>
      </c>
      <c r="BA63" s="619">
        <f>AY63+AZ63</f>
        <v>0</v>
      </c>
      <c r="BB63" s="621">
        <f>SUM(BB60:BB62)</f>
        <v>0</v>
      </c>
      <c r="BC63" s="622">
        <f>SUM(BC60:BC62)</f>
        <v>0</v>
      </c>
      <c r="BD63" s="618">
        <f>SUM(BD60:BD62)</f>
        <v>0</v>
      </c>
      <c r="BE63" s="619">
        <f>BC63+BD63</f>
        <v>0</v>
      </c>
      <c r="BF63" s="621">
        <f>SUM(BF60:BF62)</f>
        <v>0</v>
      </c>
      <c r="BG63" s="622">
        <f>SUM(BG60:BG62)</f>
        <v>0</v>
      </c>
      <c r="BH63" s="618">
        <f>SUM(BH60:BH62)</f>
        <v>0</v>
      </c>
      <c r="BI63" s="619">
        <f>BG63+BH63</f>
        <v>0</v>
      </c>
      <c r="BJ63" s="621">
        <f>SUM(BJ60:BJ62)</f>
        <v>0</v>
      </c>
      <c r="BK63" s="622">
        <f>SUM(BK60:BK62)</f>
        <v>0</v>
      </c>
      <c r="BL63" s="618">
        <f>SUM(BL60:BL62)</f>
        <v>0</v>
      </c>
      <c r="BM63" s="619">
        <f>BK63+BL63</f>
        <v>0</v>
      </c>
      <c r="BN63" s="621">
        <f>SUM(BN60:BN62)</f>
        <v>0</v>
      </c>
      <c r="BO63" s="622">
        <f>SUM(BO60:BO62)</f>
        <v>0</v>
      </c>
      <c r="BP63" s="618">
        <f>SUM(BP60:BP62)</f>
        <v>0</v>
      </c>
      <c r="BQ63" s="619">
        <f>BO63+BP63</f>
        <v>0</v>
      </c>
      <c r="BR63" s="621">
        <f>SUM(BR60:BR62)</f>
        <v>0</v>
      </c>
      <c r="BS63" s="622">
        <f>SUM(BS60:BS62)</f>
        <v>0</v>
      </c>
      <c r="BT63" s="618">
        <f>SUM(BT60:BT62)</f>
        <v>0</v>
      </c>
      <c r="BU63" s="619">
        <f>BS63+BT63</f>
        <v>0</v>
      </c>
      <c r="BV63" s="621">
        <f>SUM(BV60:BV62)</f>
        <v>0</v>
      </c>
      <c r="BW63" s="622">
        <f>SUM(BW60:BW62)</f>
        <v>0</v>
      </c>
      <c r="BX63" s="618">
        <f>SUM(BX60:BX62)</f>
        <v>0</v>
      </c>
      <c r="BY63" s="619">
        <f>BW63+BX63</f>
        <v>0</v>
      </c>
      <c r="BZ63" s="621">
        <f>SUM(BZ60:BZ62)</f>
        <v>0</v>
      </c>
      <c r="CA63" s="622">
        <f>SUM(CA60:CA62)</f>
        <v>0</v>
      </c>
      <c r="CB63" s="618">
        <f>SUM(CB60:CB62)</f>
        <v>0</v>
      </c>
      <c r="CC63" s="619">
        <f>CA63+CB63</f>
        <v>0</v>
      </c>
      <c r="CD63" s="621">
        <f>SUM(CD60:CD62)</f>
        <v>0</v>
      </c>
      <c r="CE63" s="622">
        <f>SUM(CE60:CE62)</f>
        <v>0</v>
      </c>
      <c r="CF63" s="618">
        <f>SUM(CF60:CF62)</f>
        <v>0</v>
      </c>
      <c r="CG63" s="619">
        <f>CE63+CF63</f>
        <v>0</v>
      </c>
      <c r="CH63" s="621">
        <f>SUM(CH60:CH62)</f>
        <v>0</v>
      </c>
      <c r="CI63" s="622">
        <f>SUM(CI60:CI62)</f>
        <v>0</v>
      </c>
      <c r="CJ63" s="618">
        <f>SUM(CJ60:CJ62)</f>
        <v>0</v>
      </c>
      <c r="CK63" s="619">
        <f>CI63+CJ63</f>
        <v>0</v>
      </c>
      <c r="CN63" s="537"/>
      <c r="CO63" s="550" t="str">
        <f>Financing!B63</f>
        <v>Total Construction Financing</v>
      </c>
      <c r="CP63" s="569"/>
      <c r="CQ63" s="535">
        <f>Financing!D63</f>
        <v>0</v>
      </c>
      <c r="CR63" s="535"/>
      <c r="CS63" s="535">
        <f>Financing!F63</f>
        <v>0</v>
      </c>
      <c r="CT63" s="535"/>
      <c r="CU63" s="535">
        <f>Financing!H63</f>
        <v>0</v>
      </c>
      <c r="CV63" s="535"/>
      <c r="CW63" s="535">
        <f>Financing!J63</f>
        <v>0</v>
      </c>
      <c r="CX63" s="535"/>
      <c r="CY63" s="535">
        <f>Financing!L63</f>
        <v>0</v>
      </c>
    </row>
    <row r="64" spans="1:103">
      <c r="A64" s="593"/>
      <c r="B64" s="551"/>
      <c r="C64" s="593"/>
      <c r="D64" s="593"/>
      <c r="E64" s="593"/>
      <c r="F64" s="599"/>
      <c r="G64" s="600"/>
      <c r="H64" s="600"/>
      <c r="I64" s="601"/>
      <c r="J64" s="602"/>
      <c r="K64" s="603"/>
      <c r="L64" s="604"/>
      <c r="M64" s="605"/>
      <c r="N64" s="602"/>
      <c r="O64" s="603"/>
      <c r="P64" s="604"/>
      <c r="Q64" s="605"/>
      <c r="R64" s="602"/>
      <c r="S64" s="603"/>
      <c r="T64" s="604"/>
      <c r="U64" s="605"/>
      <c r="V64" s="602"/>
      <c r="W64" s="603"/>
      <c r="X64" s="604"/>
      <c r="Y64" s="605"/>
      <c r="Z64" s="602"/>
      <c r="AA64" s="603"/>
      <c r="AB64" s="604"/>
      <c r="AC64" s="605"/>
      <c r="AD64" s="602"/>
      <c r="AE64" s="603"/>
      <c r="AF64" s="604"/>
      <c r="AG64" s="605"/>
      <c r="AH64" s="602"/>
      <c r="AI64" s="603"/>
      <c r="AJ64" s="604"/>
      <c r="AK64" s="605"/>
      <c r="AL64" s="602"/>
      <c r="AM64" s="603"/>
      <c r="AN64" s="604"/>
      <c r="AO64" s="605"/>
      <c r="AP64" s="602"/>
      <c r="AQ64" s="603"/>
      <c r="AR64" s="604"/>
      <c r="AS64" s="605"/>
      <c r="AT64" s="602"/>
      <c r="AU64" s="603"/>
      <c r="AV64" s="604"/>
      <c r="AW64" s="605"/>
      <c r="AX64" s="602"/>
      <c r="AY64" s="603"/>
      <c r="AZ64" s="604"/>
      <c r="BA64" s="605"/>
      <c r="BB64" s="602"/>
      <c r="BC64" s="603"/>
      <c r="BD64" s="604"/>
      <c r="BE64" s="605"/>
      <c r="BF64" s="602"/>
      <c r="BG64" s="603"/>
      <c r="BH64" s="604"/>
      <c r="BI64" s="605"/>
      <c r="BJ64" s="602"/>
      <c r="BK64" s="603"/>
      <c r="BL64" s="604"/>
      <c r="BM64" s="605"/>
      <c r="BN64" s="602"/>
      <c r="BO64" s="603"/>
      <c r="BP64" s="604"/>
      <c r="BQ64" s="605"/>
      <c r="BR64" s="602"/>
      <c r="BS64" s="603"/>
      <c r="BT64" s="604"/>
      <c r="BU64" s="605"/>
      <c r="BV64" s="602"/>
      <c r="BW64" s="603"/>
      <c r="BX64" s="604"/>
      <c r="BY64" s="605"/>
      <c r="BZ64" s="602"/>
      <c r="CA64" s="603"/>
      <c r="CB64" s="604"/>
      <c r="CC64" s="605"/>
      <c r="CD64" s="602"/>
      <c r="CE64" s="603"/>
      <c r="CF64" s="604"/>
      <c r="CG64" s="605"/>
      <c r="CH64" s="602"/>
      <c r="CI64" s="603"/>
      <c r="CJ64" s="604"/>
      <c r="CK64" s="605"/>
      <c r="CN64" s="556"/>
      <c r="CO64" s="550"/>
      <c r="CP64" s="141"/>
      <c r="CQ64" s="535"/>
      <c r="CR64" s="535"/>
      <c r="CS64" s="535"/>
      <c r="CT64" s="535"/>
      <c r="CU64" s="535"/>
      <c r="CV64" s="535"/>
      <c r="CW64" s="535"/>
      <c r="CX64" s="535"/>
      <c r="CY64" s="535"/>
    </row>
    <row r="65" spans="1:103" ht="13.5" thickBot="1">
      <c r="A65" s="623" t="s">
        <v>60</v>
      </c>
      <c r="B65" s="570"/>
      <c r="C65" s="570"/>
      <c r="D65" s="570"/>
      <c r="E65" s="570"/>
      <c r="F65" s="624">
        <f>J65+N65+R65+V65+Z65+AD65+AH65+AL65+AP65+AT65+AX65+BB65+BF65+BJ65+BN65+BR65+BV65+BZ65+CD65+CH65</f>
        <v>0</v>
      </c>
      <c r="G65" s="625">
        <f>K65+O65+S65+W65+AA65+AE65+AI65+AM65+AQ65+AU65+AY65+BC65+BG65+BK65+BO65+BS65+BW65+CA65+CE65+CI65</f>
        <v>0</v>
      </c>
      <c r="H65" s="625">
        <f>L65+P65+T65+X65+AB65+AF65+AJ65+AN65+AR65+AV65+AZ65+BD65+BH65+BL65+BP65+BT65+BX65+CB65+CF65+CJ65</f>
        <v>0</v>
      </c>
      <c r="I65" s="626">
        <f>M65+Q65+U65+Y65+AC65+AG65+AK65+AO65+AS65+AW65+BA65+BE65+BI65+BM65+BQ65+BU65+BY65+CC65+CG65+CK65</f>
        <v>0</v>
      </c>
      <c r="J65" s="624">
        <f>J12+J42+J46+J58+J63</f>
        <v>0</v>
      </c>
      <c r="K65" s="625">
        <f>K12+K42+K46+K58+K63</f>
        <v>0</v>
      </c>
      <c r="L65" s="625">
        <f>L12+L42+L46+L58+L63</f>
        <v>0</v>
      </c>
      <c r="M65" s="626">
        <f>K65+L65</f>
        <v>0</v>
      </c>
      <c r="N65" s="624">
        <f>N12+N42+N46+N58+N63</f>
        <v>0</v>
      </c>
      <c r="O65" s="625">
        <f>O12+O42+O46+O58+O63</f>
        <v>0</v>
      </c>
      <c r="P65" s="625">
        <f>P12+P42+P46+P58+P63</f>
        <v>0</v>
      </c>
      <c r="Q65" s="626">
        <f>O65+P65</f>
        <v>0</v>
      </c>
      <c r="R65" s="624">
        <f>R12+R42+R46+R58+R63</f>
        <v>0</v>
      </c>
      <c r="S65" s="625">
        <f>S12+S42+S46+S58+S63</f>
        <v>0</v>
      </c>
      <c r="T65" s="625">
        <f>T12+T42+T46+T58+T63</f>
        <v>0</v>
      </c>
      <c r="U65" s="626">
        <f>S65+T65</f>
        <v>0</v>
      </c>
      <c r="V65" s="624">
        <f>V12+V42+V46+V58+V63</f>
        <v>0</v>
      </c>
      <c r="W65" s="625">
        <f>W12+W42+W46+W58+W63</f>
        <v>0</v>
      </c>
      <c r="X65" s="625">
        <f>X12+X42+X46+X58+X63</f>
        <v>0</v>
      </c>
      <c r="Y65" s="626">
        <f>W65+X65</f>
        <v>0</v>
      </c>
      <c r="Z65" s="624">
        <f>Z12+Z42+Z46+Z58+Z63</f>
        <v>0</v>
      </c>
      <c r="AA65" s="625">
        <f>AA12+AA42+AA46+AA58+AA63</f>
        <v>0</v>
      </c>
      <c r="AB65" s="625">
        <f>AB12+AB42+AB46+AB58+AB63</f>
        <v>0</v>
      </c>
      <c r="AC65" s="626">
        <f>AA65+AB65</f>
        <v>0</v>
      </c>
      <c r="AD65" s="624">
        <f>AD12+AD42+AD46+AD58+AD63</f>
        <v>0</v>
      </c>
      <c r="AE65" s="625">
        <f>AE12+AE42+AE46+AE58+AE63</f>
        <v>0</v>
      </c>
      <c r="AF65" s="625">
        <f>AF12+AF42+AF46+AF58+AF63</f>
        <v>0</v>
      </c>
      <c r="AG65" s="626">
        <f>AE65+AF65</f>
        <v>0</v>
      </c>
      <c r="AH65" s="624">
        <f>AH12+AH42+AH46+AH58+AH63</f>
        <v>0</v>
      </c>
      <c r="AI65" s="625">
        <f>AI12+AI42+AI46+AI58+AI63</f>
        <v>0</v>
      </c>
      <c r="AJ65" s="625">
        <f>AJ12+AJ42+AJ46+AJ58+AJ63</f>
        <v>0</v>
      </c>
      <c r="AK65" s="626">
        <f>AI65+AJ65</f>
        <v>0</v>
      </c>
      <c r="AL65" s="624">
        <f>AL12+AL42+AL46+AL58+AL63</f>
        <v>0</v>
      </c>
      <c r="AM65" s="625">
        <f>AM12+AM42+AM46+AM58+AM63</f>
        <v>0</v>
      </c>
      <c r="AN65" s="625">
        <f>AN12+AN42+AN46+AN58+AN63</f>
        <v>0</v>
      </c>
      <c r="AO65" s="626">
        <f>AM65+AN65</f>
        <v>0</v>
      </c>
      <c r="AP65" s="624">
        <f>AP12+AP42+AP46+AP58+AP63</f>
        <v>0</v>
      </c>
      <c r="AQ65" s="625">
        <f>AQ12+AQ42+AQ46+AQ58+AQ63</f>
        <v>0</v>
      </c>
      <c r="AR65" s="625">
        <f>AR12+AR42+AR46+AR58+AR63</f>
        <v>0</v>
      </c>
      <c r="AS65" s="626">
        <f>AQ65+AR65</f>
        <v>0</v>
      </c>
      <c r="AT65" s="624">
        <f>AT12+AT42+AT46+AT58+AT63</f>
        <v>0</v>
      </c>
      <c r="AU65" s="625">
        <f>AU12+AU42+AU46+AU58+AU63</f>
        <v>0</v>
      </c>
      <c r="AV65" s="625">
        <f>AV12+AV42+AV46+AV58+AV63</f>
        <v>0</v>
      </c>
      <c r="AW65" s="626">
        <f>AU65+AV65</f>
        <v>0</v>
      </c>
      <c r="AX65" s="624">
        <f>AX12+AX42+AX46+AX58+AX63</f>
        <v>0</v>
      </c>
      <c r="AY65" s="625">
        <f>AY12+AY42+AY46+AY58+AY63</f>
        <v>0</v>
      </c>
      <c r="AZ65" s="625">
        <f>AZ12+AZ42+AZ46+AZ58+AZ63</f>
        <v>0</v>
      </c>
      <c r="BA65" s="626">
        <f>AY65+AZ65</f>
        <v>0</v>
      </c>
      <c r="BB65" s="624">
        <f>BB12+BB42+BB46+BB58+BB63</f>
        <v>0</v>
      </c>
      <c r="BC65" s="625">
        <f>BC12+BC42+BC46+BC58+BC63</f>
        <v>0</v>
      </c>
      <c r="BD65" s="625">
        <f>BD12+BD42+BD46+BD58+BD63</f>
        <v>0</v>
      </c>
      <c r="BE65" s="626">
        <f>BC65+BD65</f>
        <v>0</v>
      </c>
      <c r="BF65" s="624">
        <f>BF12+BF42+BF46+BF58+BF63</f>
        <v>0</v>
      </c>
      <c r="BG65" s="625">
        <f>BG12+BG42+BG46+BG58+BG63</f>
        <v>0</v>
      </c>
      <c r="BH65" s="625">
        <f>BH12+BH42+BH46+BH58+BH63</f>
        <v>0</v>
      </c>
      <c r="BI65" s="626">
        <f>BG65+BH65</f>
        <v>0</v>
      </c>
      <c r="BJ65" s="624">
        <f>BJ12+BJ42+BJ46+BJ58+BJ63</f>
        <v>0</v>
      </c>
      <c r="BK65" s="625">
        <f>BK12+BK42+BK46+BK58+BK63</f>
        <v>0</v>
      </c>
      <c r="BL65" s="625">
        <f>BL12+BL42+BL46+BL58+BL63</f>
        <v>0</v>
      </c>
      <c r="BM65" s="626">
        <f>BK65+BL65</f>
        <v>0</v>
      </c>
      <c r="BN65" s="624">
        <f>BN12+BN42+BN46+BN58+BN63</f>
        <v>0</v>
      </c>
      <c r="BO65" s="625">
        <f>BO12+BO42+BO46+BO58+BO63</f>
        <v>0</v>
      </c>
      <c r="BP65" s="625">
        <f>BP12+BP42+BP46+BP58+BP63</f>
        <v>0</v>
      </c>
      <c r="BQ65" s="626">
        <f>BO65+BP65</f>
        <v>0</v>
      </c>
      <c r="BR65" s="624">
        <f>BR12+BR42+BR46+BR58+BR63</f>
        <v>0</v>
      </c>
      <c r="BS65" s="625">
        <f>BS12+BS42+BS46+BS58+BS63</f>
        <v>0</v>
      </c>
      <c r="BT65" s="625">
        <f>BT12+BT42+BT46+BT58+BT63</f>
        <v>0</v>
      </c>
      <c r="BU65" s="626">
        <f>BS65+BT65</f>
        <v>0</v>
      </c>
      <c r="BV65" s="624">
        <f>BV12+BV42+BV46+BV58+BV63</f>
        <v>0</v>
      </c>
      <c r="BW65" s="625">
        <f>BW12+BW42+BW46+BW58+BW63</f>
        <v>0</v>
      </c>
      <c r="BX65" s="625">
        <f>BX12+BX42+BX46+BX58+BX63</f>
        <v>0</v>
      </c>
      <c r="BY65" s="626">
        <f>BW65+BX65</f>
        <v>0</v>
      </c>
      <c r="BZ65" s="624">
        <f>BZ12+BZ42+BZ46+BZ58+BZ63</f>
        <v>0</v>
      </c>
      <c r="CA65" s="625">
        <f>CA12+CA42+CA46+CA58+CA63</f>
        <v>0</v>
      </c>
      <c r="CB65" s="625">
        <f>CB12+CB42+CB46+CB58+CB63</f>
        <v>0</v>
      </c>
      <c r="CC65" s="626">
        <f>CA65+CB65</f>
        <v>0</v>
      </c>
      <c r="CD65" s="624">
        <f>CD12+CD42+CD46+CD58+CD63</f>
        <v>0</v>
      </c>
      <c r="CE65" s="625">
        <f>CE12+CE42+CE46+CE58+CE63</f>
        <v>0</v>
      </c>
      <c r="CF65" s="625">
        <f>CF12+CF42+CF46+CF58+CF63</f>
        <v>0</v>
      </c>
      <c r="CG65" s="626">
        <f>CE65+CF65</f>
        <v>0</v>
      </c>
      <c r="CH65" s="624">
        <f>CH12+CH42+CH46+CH58+CH63</f>
        <v>0</v>
      </c>
      <c r="CI65" s="625">
        <f>CI12+CI42+CI46+CI58+CI63</f>
        <v>0</v>
      </c>
      <c r="CJ65" s="625">
        <f>CJ12+CJ42+CJ46+CJ58+CJ63</f>
        <v>0</v>
      </c>
      <c r="CK65" s="626">
        <f>CI65+CJ65</f>
        <v>0</v>
      </c>
      <c r="CN65" s="144"/>
      <c r="CO65" s="550" t="str">
        <f>Financing!B65</f>
        <v>Permanent Financing</v>
      </c>
      <c r="CP65" s="539" t="s">
        <v>342</v>
      </c>
      <c r="CQ65" s="535">
        <f>G4</f>
        <v>0</v>
      </c>
      <c r="CR65" s="535"/>
      <c r="CS65" s="535"/>
      <c r="CT65" s="535"/>
      <c r="CU65" s="535"/>
      <c r="CV65" s="535"/>
      <c r="CW65" s="535"/>
      <c r="CX65" s="535"/>
      <c r="CY65" s="535"/>
    </row>
    <row r="66" spans="1:103">
      <c r="CN66" s="144"/>
      <c r="CO66" s="550" t="str">
        <f>Financing!B66</f>
        <v>Building 1</v>
      </c>
      <c r="CP66" s="538" t="s">
        <v>96</v>
      </c>
      <c r="CQ66" s="535">
        <f>D176</f>
        <v>0</v>
      </c>
      <c r="CR66" s="535"/>
      <c r="CS66" s="535"/>
      <c r="CT66" s="535"/>
      <c r="CU66" s="535"/>
      <c r="CV66" s="535"/>
      <c r="CW66" s="535"/>
      <c r="CX66" s="535"/>
      <c r="CY66" s="535"/>
    </row>
    <row r="67" spans="1:103">
      <c r="CN67" s="144"/>
      <c r="CO67" s="550"/>
      <c r="CP67" s="141"/>
      <c r="CQ67" s="535"/>
      <c r="CR67" s="535"/>
      <c r="CS67" s="535"/>
      <c r="CT67" s="535"/>
      <c r="CU67" s="535"/>
      <c r="CV67" s="535"/>
      <c r="CW67" s="535"/>
      <c r="CX67" s="535"/>
      <c r="CY67" s="535"/>
    </row>
    <row r="68" spans="1:103">
      <c r="A68" s="537" t="s">
        <v>180</v>
      </c>
      <c r="B68" s="537"/>
      <c r="H68" s="627"/>
      <c r="J68" s="627"/>
      <c r="L68" s="627"/>
      <c r="N68" s="627"/>
      <c r="P68" s="627"/>
      <c r="R68" s="627"/>
      <c r="T68" s="627"/>
      <c r="V68" s="627"/>
      <c r="X68" s="627"/>
      <c r="Z68" s="627"/>
      <c r="AB68" s="627"/>
      <c r="AD68" s="627"/>
      <c r="AF68" s="627"/>
      <c r="AH68" s="627"/>
      <c r="AJ68" s="627"/>
      <c r="AL68" s="627"/>
      <c r="AN68" s="627"/>
      <c r="AP68" s="627"/>
      <c r="AR68" s="627"/>
      <c r="AT68" s="627"/>
      <c r="CN68" s="144"/>
      <c r="CO68" s="550" t="str">
        <f>Financing!B68</f>
        <v>Lender/ Source</v>
      </c>
      <c r="CP68" s="571"/>
      <c r="CQ68" s="535" t="str">
        <f>Financing!D68</f>
        <v>Amount of Funds</v>
      </c>
      <c r="CR68" s="535"/>
      <c r="CS68" s="535" t="str">
        <f>Financing!F68</f>
        <v>Type</v>
      </c>
      <c r="CT68" s="535"/>
      <c r="CU68" s="535" t="str">
        <f>Financing!H68</f>
        <v>Interest Rate(%)</v>
      </c>
      <c r="CV68" s="535"/>
      <c r="CW68" s="535" t="str">
        <f>Financing!J68</f>
        <v>Term (yrs.)</v>
      </c>
      <c r="CX68" s="535"/>
      <c r="CY68" s="535" t="str">
        <f>Financing!L68</f>
        <v>Annual Debt Service</v>
      </c>
    </row>
    <row r="69" spans="1:103">
      <c r="F69" s="579" t="s">
        <v>342</v>
      </c>
      <c r="G69" s="826">
        <f>G4</f>
        <v>0</v>
      </c>
      <c r="H69" s="627"/>
      <c r="J69" s="627"/>
      <c r="L69" s="627"/>
      <c r="N69" s="627"/>
      <c r="P69" s="627"/>
      <c r="R69" s="627"/>
      <c r="T69" s="627"/>
      <c r="V69" s="627"/>
      <c r="X69" s="627"/>
      <c r="Z69" s="627"/>
      <c r="AB69" s="627"/>
      <c r="AD69" s="627"/>
      <c r="AF69" s="627"/>
      <c r="AH69" s="627"/>
      <c r="AJ69" s="627"/>
      <c r="AL69" s="627"/>
      <c r="AN69" s="627"/>
      <c r="AP69" s="627"/>
      <c r="AR69" s="627"/>
      <c r="AT69" s="627"/>
      <c r="CN69" s="144"/>
      <c r="CO69" s="550" t="str">
        <f>Financing!B69</f>
        <v>HPD Loan</v>
      </c>
      <c r="CP69" s="141"/>
      <c r="CQ69" s="535">
        <f>Financing!D69</f>
        <v>0</v>
      </c>
      <c r="CR69" s="535"/>
      <c r="CS69" s="535">
        <f>Financing!F69</f>
        <v>0</v>
      </c>
      <c r="CT69" s="535"/>
      <c r="CU69" s="535">
        <f>Financing!H69</f>
        <v>0</v>
      </c>
      <c r="CV69" s="535"/>
      <c r="CW69" s="535">
        <f>Financing!J69</f>
        <v>0</v>
      </c>
      <c r="CX69" s="535"/>
      <c r="CY69" s="535">
        <f>Financing!L69</f>
        <v>0</v>
      </c>
    </row>
    <row r="70" spans="1:103">
      <c r="G70" s="628" t="s">
        <v>152</v>
      </c>
      <c r="H70" s="629"/>
      <c r="I70" s="628" t="s">
        <v>129</v>
      </c>
      <c r="J70" s="630"/>
      <c r="K70" s="628" t="s">
        <v>130</v>
      </c>
      <c r="L70" s="630"/>
      <c r="M70" s="628" t="s">
        <v>131</v>
      </c>
      <c r="N70" s="630"/>
      <c r="O70" s="628" t="s">
        <v>132</v>
      </c>
      <c r="P70" s="630"/>
      <c r="Q70" s="628" t="s">
        <v>133</v>
      </c>
      <c r="R70" s="630"/>
      <c r="S70" s="628" t="s">
        <v>134</v>
      </c>
      <c r="T70" s="630"/>
      <c r="U70" s="628" t="s">
        <v>135</v>
      </c>
      <c r="V70" s="630"/>
      <c r="W70" s="628" t="s">
        <v>136</v>
      </c>
      <c r="X70" s="630"/>
      <c r="Y70" s="628" t="s">
        <v>137</v>
      </c>
      <c r="Z70" s="630"/>
      <c r="AA70" s="628" t="s">
        <v>138</v>
      </c>
      <c r="AB70" s="630"/>
      <c r="AC70" s="628" t="s">
        <v>139</v>
      </c>
      <c r="AD70" s="630"/>
      <c r="AE70" s="628" t="s">
        <v>140</v>
      </c>
      <c r="AF70" s="630"/>
      <c r="AG70" s="628" t="s">
        <v>141</v>
      </c>
      <c r="AH70" s="630"/>
      <c r="AI70" s="628" t="s">
        <v>142</v>
      </c>
      <c r="AJ70" s="630"/>
      <c r="AK70" s="628" t="s">
        <v>143</v>
      </c>
      <c r="AL70" s="630"/>
      <c r="AM70" s="628" t="s">
        <v>144</v>
      </c>
      <c r="AN70" s="630"/>
      <c r="AO70" s="628" t="s">
        <v>145</v>
      </c>
      <c r="AP70" s="630"/>
      <c r="AQ70" s="628" t="s">
        <v>146</v>
      </c>
      <c r="AR70" s="630"/>
      <c r="AS70" s="628" t="s">
        <v>147</v>
      </c>
      <c r="AT70" s="630"/>
      <c r="AU70" s="628" t="s">
        <v>148</v>
      </c>
      <c r="CN70" s="144"/>
      <c r="CO70" s="550" t="str">
        <f>Financing!B70</f>
        <v>HDC Tax Exempt Bonds</v>
      </c>
      <c r="CP70" s="141"/>
      <c r="CQ70" s="535">
        <f>Financing!D70</f>
        <v>0</v>
      </c>
      <c r="CR70" s="535"/>
      <c r="CS70" s="535">
        <f>Financing!F70</f>
        <v>0</v>
      </c>
      <c r="CT70" s="535"/>
      <c r="CU70" s="535">
        <f>Financing!H70</f>
        <v>0</v>
      </c>
      <c r="CV70" s="535"/>
      <c r="CW70" s="535">
        <f>Financing!J70</f>
        <v>0</v>
      </c>
      <c r="CX70" s="535"/>
      <c r="CY70" s="535">
        <f>Financing!L70</f>
        <v>0</v>
      </c>
    </row>
    <row r="71" spans="1:103">
      <c r="G71" s="631"/>
      <c r="H71" s="629"/>
      <c r="I71" s="628">
        <f>'Unit Distribution'!B72</f>
        <v>0</v>
      </c>
      <c r="J71" s="630"/>
      <c r="K71" s="628">
        <f>'Unit Distribution'!B73</f>
        <v>0</v>
      </c>
      <c r="L71" s="630"/>
      <c r="M71" s="628">
        <f>'Unit Distribution'!B74</f>
        <v>0</v>
      </c>
      <c r="N71" s="630"/>
      <c r="O71" s="628">
        <f>'Unit Distribution'!B75</f>
        <v>0</v>
      </c>
      <c r="P71" s="630"/>
      <c r="Q71" s="628">
        <f>'Unit Distribution'!B76</f>
        <v>0</v>
      </c>
      <c r="R71" s="630"/>
      <c r="S71" s="628">
        <f>'Unit Distribution'!B77</f>
        <v>0</v>
      </c>
      <c r="T71" s="630"/>
      <c r="U71" s="628">
        <f>'Unit Distribution'!B78</f>
        <v>0</v>
      </c>
      <c r="V71" s="630"/>
      <c r="W71" s="628">
        <f>'Unit Distribution'!B79</f>
        <v>0</v>
      </c>
      <c r="X71" s="630"/>
      <c r="Y71" s="628">
        <f>'Unit Distribution'!B80</f>
        <v>0</v>
      </c>
      <c r="Z71" s="630"/>
      <c r="AA71" s="628">
        <f>'Unit Distribution'!B81</f>
        <v>0</v>
      </c>
      <c r="AB71" s="630"/>
      <c r="AC71" s="628">
        <f>'Unit Distribution'!B82</f>
        <v>0</v>
      </c>
      <c r="AD71" s="630"/>
      <c r="AE71" s="628">
        <f>'Unit Distribution'!B83</f>
        <v>0</v>
      </c>
      <c r="AF71" s="630"/>
      <c r="AG71" s="628">
        <f>'Unit Distribution'!B84</f>
        <v>0</v>
      </c>
      <c r="AH71" s="630"/>
      <c r="AI71" s="628">
        <f>'Unit Distribution'!B85</f>
        <v>0</v>
      </c>
      <c r="AJ71" s="630"/>
      <c r="AK71" s="628">
        <f>'Unit Distribution'!B86</f>
        <v>0</v>
      </c>
      <c r="AL71" s="630"/>
      <c r="AM71" s="628">
        <f>'Unit Distribution'!B87</f>
        <v>0</v>
      </c>
      <c r="AN71" s="630"/>
      <c r="AO71" s="628">
        <f>'Unit Distribution'!B88</f>
        <v>0</v>
      </c>
      <c r="AP71" s="630"/>
      <c r="AQ71" s="628">
        <f>'Unit Distribution'!B89</f>
        <v>0</v>
      </c>
      <c r="AR71" s="630"/>
      <c r="AS71" s="628">
        <f>'Unit Distribution'!B90</f>
        <v>0</v>
      </c>
      <c r="AT71" s="630"/>
      <c r="AU71" s="628">
        <f>'Unit Distribution'!B91</f>
        <v>0</v>
      </c>
      <c r="CN71" s="556"/>
      <c r="CO71" s="550" t="str">
        <f>Financing!B71</f>
        <v>HDC Loan</v>
      </c>
      <c r="CP71" s="141"/>
      <c r="CQ71" s="535">
        <f>Financing!D71</f>
        <v>0</v>
      </c>
      <c r="CR71" s="535"/>
      <c r="CS71" s="535">
        <f>Financing!F71</f>
        <v>0</v>
      </c>
      <c r="CT71" s="535"/>
      <c r="CU71" s="535">
        <f>Financing!H71</f>
        <v>0</v>
      </c>
      <c r="CV71" s="535"/>
      <c r="CW71" s="535">
        <f>Financing!J71</f>
        <v>0</v>
      </c>
      <c r="CX71" s="535"/>
      <c r="CY71" s="535">
        <f>Financing!L71</f>
        <v>0</v>
      </c>
    </row>
    <row r="72" spans="1:103">
      <c r="H72" s="627"/>
      <c r="J72" s="627"/>
      <c r="L72" s="627"/>
      <c r="N72" s="627"/>
      <c r="P72" s="627"/>
      <c r="R72" s="627"/>
      <c r="T72" s="627"/>
      <c r="V72" s="627"/>
      <c r="X72" s="627"/>
      <c r="Z72" s="627"/>
      <c r="AB72" s="627"/>
      <c r="AD72" s="627"/>
      <c r="AF72" s="627"/>
      <c r="AH72" s="627"/>
      <c r="AJ72" s="627"/>
      <c r="AL72" s="627"/>
      <c r="AN72" s="627"/>
      <c r="AP72" s="627"/>
      <c r="AR72" s="627"/>
      <c r="AT72" s="627"/>
      <c r="CN72" s="144"/>
      <c r="CO72" s="550" t="str">
        <f>Financing!B72</f>
        <v>Deferred Developer Fee</v>
      </c>
      <c r="CP72" s="141"/>
      <c r="CQ72" s="535">
        <f>Financing!D72</f>
        <v>0</v>
      </c>
      <c r="CR72" s="535"/>
      <c r="CS72" s="535">
        <f>Financing!F72</f>
        <v>0</v>
      </c>
      <c r="CT72" s="535"/>
      <c r="CU72" s="535">
        <f>Financing!H72</f>
        <v>0</v>
      </c>
      <c r="CV72" s="535"/>
      <c r="CW72" s="535">
        <f>Financing!J72</f>
        <v>0</v>
      </c>
      <c r="CX72" s="535"/>
      <c r="CY72" s="535">
        <f>Financing!L72</f>
        <v>0</v>
      </c>
    </row>
    <row r="73" spans="1:103">
      <c r="C73" s="579" t="s">
        <v>181</v>
      </c>
      <c r="E73" s="627"/>
      <c r="F73" s="627"/>
      <c r="G73" s="841">
        <f>SUM(I73:AU73)</f>
        <v>0</v>
      </c>
      <c r="H73" s="627"/>
      <c r="I73" s="632">
        <f>Equity!I6</f>
        <v>0</v>
      </c>
      <c r="J73" s="632">
        <f>Equity!J6</f>
        <v>0</v>
      </c>
      <c r="K73" s="632">
        <f>Equity!K6</f>
        <v>0</v>
      </c>
      <c r="L73" s="632">
        <f>Equity!L6</f>
        <v>0</v>
      </c>
      <c r="M73" s="632">
        <f>Equity!M6</f>
        <v>0</v>
      </c>
      <c r="N73" s="632">
        <f>Equity!N6</f>
        <v>0</v>
      </c>
      <c r="O73" s="632">
        <f>Equity!O6</f>
        <v>0</v>
      </c>
      <c r="P73" s="632">
        <f>Equity!P6</f>
        <v>0</v>
      </c>
      <c r="Q73" s="632">
        <f>Equity!Q6</f>
        <v>0</v>
      </c>
      <c r="R73" s="632">
        <f>Equity!R6</f>
        <v>0</v>
      </c>
      <c r="S73" s="632">
        <f>Equity!S6</f>
        <v>0</v>
      </c>
      <c r="T73" s="632">
        <f>Equity!T6</f>
        <v>0</v>
      </c>
      <c r="U73" s="632">
        <f>Equity!U6</f>
        <v>0</v>
      </c>
      <c r="V73" s="632">
        <f>Equity!V6</f>
        <v>0</v>
      </c>
      <c r="W73" s="632">
        <f>Equity!W6</f>
        <v>0</v>
      </c>
      <c r="X73" s="632">
        <f>Equity!X6</f>
        <v>0</v>
      </c>
      <c r="Y73" s="632">
        <f>Equity!Y6</f>
        <v>0</v>
      </c>
      <c r="Z73" s="632">
        <f>Equity!Z6</f>
        <v>0</v>
      </c>
      <c r="AA73" s="632">
        <f>Equity!AA6</f>
        <v>0</v>
      </c>
      <c r="AB73" s="632">
        <f>Equity!AB6</f>
        <v>0</v>
      </c>
      <c r="AC73" s="632">
        <f>Equity!AC6</f>
        <v>0</v>
      </c>
      <c r="AD73" s="632">
        <f>Equity!AD6</f>
        <v>0</v>
      </c>
      <c r="AE73" s="632">
        <f>Equity!AE6</f>
        <v>0</v>
      </c>
      <c r="AF73" s="632">
        <f>Equity!AF6</f>
        <v>0</v>
      </c>
      <c r="AG73" s="632">
        <f>Equity!AG6</f>
        <v>0</v>
      </c>
      <c r="AH73" s="632">
        <f>Equity!AH6</f>
        <v>0</v>
      </c>
      <c r="AI73" s="632">
        <f>Equity!AI6</f>
        <v>0</v>
      </c>
      <c r="AJ73" s="632">
        <f>Equity!AJ6</f>
        <v>0</v>
      </c>
      <c r="AK73" s="632">
        <f>Equity!AK6</f>
        <v>0</v>
      </c>
      <c r="AL73" s="632">
        <f>Equity!AL6</f>
        <v>0</v>
      </c>
      <c r="AM73" s="632">
        <f>Equity!AM6</f>
        <v>0</v>
      </c>
      <c r="AN73" s="632">
        <f>Equity!AN6</f>
        <v>0</v>
      </c>
      <c r="AO73" s="632">
        <f>Equity!AO6</f>
        <v>0</v>
      </c>
      <c r="AP73" s="632">
        <f>Equity!AP6</f>
        <v>0</v>
      </c>
      <c r="AQ73" s="632">
        <f>Equity!AQ6</f>
        <v>0</v>
      </c>
      <c r="AR73" s="632">
        <f>Equity!AR6</f>
        <v>0</v>
      </c>
      <c r="AS73" s="632">
        <f>Equity!AS6</f>
        <v>0</v>
      </c>
      <c r="AT73" s="632">
        <f>Equity!AT6</f>
        <v>0</v>
      </c>
      <c r="AU73" s="632">
        <f>Equity!AU6</f>
        <v>0</v>
      </c>
      <c r="CN73" s="556"/>
      <c r="CO73" s="838" t="str">
        <f>Financing!B73</f>
        <v>Other (Specify)</v>
      </c>
      <c r="CP73" s="141"/>
      <c r="CQ73" s="535">
        <f>Financing!D73</f>
        <v>0</v>
      </c>
      <c r="CR73" s="535"/>
      <c r="CS73" s="535">
        <f>Financing!F73</f>
        <v>0</v>
      </c>
      <c r="CT73" s="535"/>
      <c r="CU73" s="535">
        <f>Financing!H73</f>
        <v>0</v>
      </c>
      <c r="CV73" s="535"/>
      <c r="CW73" s="535">
        <f>Financing!J73</f>
        <v>0</v>
      </c>
      <c r="CX73" s="535"/>
      <c r="CY73" s="535">
        <f>Financing!L73</f>
        <v>0</v>
      </c>
    </row>
    <row r="74" spans="1:103" ht="19.5" customHeight="1">
      <c r="C74" s="633" t="s">
        <v>182</v>
      </c>
      <c r="D74" s="633"/>
      <c r="E74" s="633"/>
      <c r="F74" s="627"/>
      <c r="G74" s="841">
        <f>SUM(I74:AU74)</f>
        <v>0</v>
      </c>
      <c r="H74" s="634"/>
      <c r="I74" s="632">
        <f>Equity!I7</f>
        <v>0</v>
      </c>
      <c r="J74" s="632">
        <f>Equity!J7</f>
        <v>0</v>
      </c>
      <c r="K74" s="632">
        <f>Equity!K7</f>
        <v>0</v>
      </c>
      <c r="L74" s="632">
        <f>Equity!L7</f>
        <v>0</v>
      </c>
      <c r="M74" s="632">
        <f>Equity!M7</f>
        <v>0</v>
      </c>
      <c r="N74" s="632">
        <f>Equity!N7</f>
        <v>0</v>
      </c>
      <c r="O74" s="632">
        <f>Equity!O7</f>
        <v>0</v>
      </c>
      <c r="P74" s="632">
        <f>Equity!P7</f>
        <v>0</v>
      </c>
      <c r="Q74" s="632">
        <f>Equity!Q7</f>
        <v>0</v>
      </c>
      <c r="R74" s="632">
        <f>Equity!R7</f>
        <v>0</v>
      </c>
      <c r="S74" s="632">
        <f>Equity!S7</f>
        <v>0</v>
      </c>
      <c r="T74" s="632">
        <f>Equity!T7</f>
        <v>0</v>
      </c>
      <c r="U74" s="632">
        <f>Equity!U7</f>
        <v>0</v>
      </c>
      <c r="V74" s="632">
        <f>Equity!V7</f>
        <v>0</v>
      </c>
      <c r="W74" s="632">
        <f>Equity!W7</f>
        <v>0</v>
      </c>
      <c r="X74" s="632">
        <f>Equity!X7</f>
        <v>0</v>
      </c>
      <c r="Y74" s="632">
        <f>Equity!Y7</f>
        <v>0</v>
      </c>
      <c r="Z74" s="632">
        <f>Equity!Z7</f>
        <v>0</v>
      </c>
      <c r="AA74" s="632">
        <f>Equity!AA7</f>
        <v>0</v>
      </c>
      <c r="AB74" s="632">
        <f>Equity!AB7</f>
        <v>0</v>
      </c>
      <c r="AC74" s="632">
        <f>Equity!AC7</f>
        <v>0</v>
      </c>
      <c r="AD74" s="632">
        <f>Equity!AD7</f>
        <v>0</v>
      </c>
      <c r="AE74" s="632">
        <f>Equity!AE7</f>
        <v>0</v>
      </c>
      <c r="AF74" s="632">
        <f>Equity!AF7</f>
        <v>0</v>
      </c>
      <c r="AG74" s="632">
        <f>Equity!AG7</f>
        <v>0</v>
      </c>
      <c r="AH74" s="632">
        <f>Equity!AH7</f>
        <v>0</v>
      </c>
      <c r="AI74" s="632">
        <f>Equity!AI7</f>
        <v>0</v>
      </c>
      <c r="AJ74" s="632">
        <f>Equity!AJ7</f>
        <v>0</v>
      </c>
      <c r="AK74" s="632">
        <f>Equity!AK7</f>
        <v>0</v>
      </c>
      <c r="AL74" s="632">
        <f>Equity!AL7</f>
        <v>0</v>
      </c>
      <c r="AM74" s="632">
        <f>Equity!AM7</f>
        <v>0</v>
      </c>
      <c r="AN74" s="632">
        <f>Equity!AN7</f>
        <v>0</v>
      </c>
      <c r="AO74" s="632">
        <f>Equity!AO7</f>
        <v>0</v>
      </c>
      <c r="AP74" s="632">
        <f>Equity!AP7</f>
        <v>0</v>
      </c>
      <c r="AQ74" s="632">
        <f>Equity!AQ7</f>
        <v>0</v>
      </c>
      <c r="AR74" s="632">
        <f>Equity!AR7</f>
        <v>0</v>
      </c>
      <c r="AS74" s="632">
        <f>Equity!AS7</f>
        <v>0</v>
      </c>
      <c r="AT74" s="632">
        <f>Equity!AT7</f>
        <v>0</v>
      </c>
      <c r="AU74" s="632">
        <f>Equity!AU7</f>
        <v>0</v>
      </c>
      <c r="CN74" s="141"/>
      <c r="CO74" s="838" t="str">
        <f>Financing!B74</f>
        <v>Other (Specify)</v>
      </c>
      <c r="CP74" s="141"/>
      <c r="CQ74" s="535">
        <f>Financing!D74</f>
        <v>0</v>
      </c>
      <c r="CR74" s="535"/>
      <c r="CS74" s="535">
        <f>Financing!F74</f>
        <v>0</v>
      </c>
      <c r="CT74" s="535"/>
      <c r="CU74" s="535">
        <f>Financing!H74</f>
        <v>0</v>
      </c>
      <c r="CV74" s="535"/>
      <c r="CW74" s="535">
        <f>Financing!J74</f>
        <v>0</v>
      </c>
      <c r="CX74" s="535"/>
      <c r="CY74" s="535">
        <f>Financing!L74</f>
        <v>0</v>
      </c>
    </row>
    <row r="75" spans="1:103" ht="13.5" thickBot="1">
      <c r="A75" s="537"/>
      <c r="B75" s="537"/>
      <c r="C75" s="537" t="s">
        <v>183</v>
      </c>
      <c r="D75" s="537"/>
      <c r="E75" s="635"/>
      <c r="F75" s="635"/>
      <c r="G75" s="636">
        <f>SUM(I75:AU75)</f>
        <v>0</v>
      </c>
      <c r="H75" s="637"/>
      <c r="I75" s="638">
        <f t="shared" ref="I75:AU75" si="64">SUM(I73:I74)</f>
        <v>0</v>
      </c>
      <c r="J75" s="637"/>
      <c r="K75" s="638">
        <f t="shared" si="64"/>
        <v>0</v>
      </c>
      <c r="L75" s="637"/>
      <c r="M75" s="638">
        <f t="shared" si="64"/>
        <v>0</v>
      </c>
      <c r="N75" s="637"/>
      <c r="O75" s="638">
        <f t="shared" si="64"/>
        <v>0</v>
      </c>
      <c r="P75" s="637"/>
      <c r="Q75" s="638">
        <f t="shared" si="64"/>
        <v>0</v>
      </c>
      <c r="R75" s="637"/>
      <c r="S75" s="638">
        <f t="shared" si="64"/>
        <v>0</v>
      </c>
      <c r="T75" s="637"/>
      <c r="U75" s="638">
        <f t="shared" si="64"/>
        <v>0</v>
      </c>
      <c r="V75" s="637"/>
      <c r="W75" s="638">
        <f t="shared" si="64"/>
        <v>0</v>
      </c>
      <c r="X75" s="637"/>
      <c r="Y75" s="638">
        <f t="shared" si="64"/>
        <v>0</v>
      </c>
      <c r="Z75" s="637"/>
      <c r="AA75" s="638">
        <f t="shared" si="64"/>
        <v>0</v>
      </c>
      <c r="AB75" s="637"/>
      <c r="AC75" s="638">
        <f t="shared" si="64"/>
        <v>0</v>
      </c>
      <c r="AD75" s="637"/>
      <c r="AE75" s="638">
        <f t="shared" si="64"/>
        <v>0</v>
      </c>
      <c r="AF75" s="637"/>
      <c r="AG75" s="638">
        <f t="shared" si="64"/>
        <v>0</v>
      </c>
      <c r="AH75" s="637"/>
      <c r="AI75" s="638">
        <f t="shared" si="64"/>
        <v>0</v>
      </c>
      <c r="AJ75" s="637"/>
      <c r="AK75" s="638">
        <f t="shared" si="64"/>
        <v>0</v>
      </c>
      <c r="AL75" s="637"/>
      <c r="AM75" s="638">
        <f t="shared" si="64"/>
        <v>0</v>
      </c>
      <c r="AN75" s="637"/>
      <c r="AO75" s="638">
        <f t="shared" si="64"/>
        <v>0</v>
      </c>
      <c r="AP75" s="637"/>
      <c r="AQ75" s="638">
        <f t="shared" si="64"/>
        <v>0</v>
      </c>
      <c r="AR75" s="637"/>
      <c r="AS75" s="638">
        <f t="shared" si="64"/>
        <v>0</v>
      </c>
      <c r="AT75" s="637"/>
      <c r="AU75" s="638">
        <f t="shared" si="64"/>
        <v>0</v>
      </c>
      <c r="CN75" s="144"/>
      <c r="CO75" s="838" t="str">
        <f>Financing!B75</f>
        <v>Other (Specify)</v>
      </c>
      <c r="CP75" s="141"/>
      <c r="CQ75" s="535">
        <f>Financing!D75</f>
        <v>0</v>
      </c>
      <c r="CR75" s="535"/>
      <c r="CS75" s="535">
        <f>Financing!F75</f>
        <v>0</v>
      </c>
      <c r="CT75" s="535"/>
      <c r="CU75" s="535">
        <f>Financing!H75</f>
        <v>0</v>
      </c>
      <c r="CV75" s="535"/>
      <c r="CW75" s="535">
        <f>Financing!J75</f>
        <v>0</v>
      </c>
      <c r="CX75" s="535"/>
      <c r="CY75" s="535">
        <f>Financing!L75</f>
        <v>0</v>
      </c>
    </row>
    <row r="76" spans="1:103" ht="13.5" thickTop="1">
      <c r="A76" s="537"/>
      <c r="B76" s="537"/>
      <c r="C76" s="537"/>
      <c r="D76" s="537"/>
      <c r="E76" s="537"/>
      <c r="F76" s="537"/>
      <c r="G76" s="639"/>
      <c r="H76" s="635"/>
      <c r="I76" s="537"/>
      <c r="J76" s="635"/>
      <c r="K76" s="537"/>
      <c r="L76" s="635"/>
      <c r="M76" s="537"/>
      <c r="N76" s="635"/>
      <c r="O76" s="537"/>
      <c r="P76" s="635"/>
      <c r="Q76" s="537"/>
      <c r="R76" s="635"/>
      <c r="S76" s="537"/>
      <c r="T76" s="635"/>
      <c r="U76" s="537"/>
      <c r="V76" s="635"/>
      <c r="W76" s="537"/>
      <c r="X76" s="635"/>
      <c r="Y76" s="537"/>
      <c r="Z76" s="635"/>
      <c r="AA76" s="537"/>
      <c r="AB76" s="635"/>
      <c r="AC76" s="537"/>
      <c r="AD76" s="635"/>
      <c r="AE76" s="537"/>
      <c r="AF76" s="635"/>
      <c r="AG76" s="537"/>
      <c r="AH76" s="635"/>
      <c r="AI76" s="537"/>
      <c r="AJ76" s="635"/>
      <c r="AK76" s="537"/>
      <c r="AL76" s="635"/>
      <c r="AM76" s="537"/>
      <c r="AN76" s="635"/>
      <c r="AO76" s="537"/>
      <c r="AP76" s="635"/>
      <c r="AQ76" s="537"/>
      <c r="AR76" s="635"/>
      <c r="AS76" s="537"/>
      <c r="AT76" s="635"/>
      <c r="AU76" s="537"/>
      <c r="CN76" s="144"/>
      <c r="CO76" s="838" t="str">
        <f>Financing!B76</f>
        <v>Other (Specify)</v>
      </c>
      <c r="CP76" s="141"/>
      <c r="CQ76" s="535">
        <f>Financing!D76</f>
        <v>0</v>
      </c>
      <c r="CR76" s="535"/>
      <c r="CS76" s="535">
        <f>Financing!F76</f>
        <v>0</v>
      </c>
      <c r="CT76" s="535"/>
      <c r="CU76" s="535">
        <f>Financing!H76</f>
        <v>0</v>
      </c>
      <c r="CV76" s="535"/>
      <c r="CW76" s="535">
        <f>Financing!J76</f>
        <v>0</v>
      </c>
      <c r="CX76" s="535"/>
      <c r="CY76" s="535">
        <f>Financing!L76</f>
        <v>0</v>
      </c>
    </row>
    <row r="77" spans="1:103">
      <c r="C77" s="640" t="s">
        <v>184</v>
      </c>
      <c r="E77" s="641" t="s">
        <v>213</v>
      </c>
      <c r="F77" s="641"/>
      <c r="G77" s="642"/>
      <c r="H77" s="627"/>
      <c r="J77" s="627"/>
      <c r="L77" s="627"/>
      <c r="N77" s="627"/>
      <c r="P77" s="627"/>
      <c r="R77" s="627"/>
      <c r="T77" s="627"/>
      <c r="V77" s="627"/>
      <c r="X77" s="627"/>
      <c r="Z77" s="627"/>
      <c r="AB77" s="627"/>
      <c r="AD77" s="627"/>
      <c r="AF77" s="627"/>
      <c r="AH77" s="627"/>
      <c r="AJ77" s="627"/>
      <c r="AL77" s="627"/>
      <c r="AN77" s="627"/>
      <c r="AP77" s="627"/>
      <c r="AR77" s="627"/>
      <c r="AT77" s="627"/>
      <c r="CN77" s="144"/>
      <c r="CO77" s="838" t="str">
        <f>Financing!B77</f>
        <v>Other (Specify)</v>
      </c>
      <c r="CP77" s="141"/>
      <c r="CQ77" s="535">
        <f>Financing!D77</f>
        <v>0</v>
      </c>
      <c r="CR77" s="535"/>
      <c r="CS77" s="535">
        <f>Financing!F77</f>
        <v>0</v>
      </c>
      <c r="CT77" s="535"/>
      <c r="CU77" s="535">
        <f>Financing!H77</f>
        <v>0</v>
      </c>
      <c r="CV77" s="535"/>
      <c r="CW77" s="535">
        <f>Financing!J77</f>
        <v>0</v>
      </c>
      <c r="CX77" s="535"/>
      <c r="CY77" s="535">
        <f>Financing!L77</f>
        <v>0</v>
      </c>
    </row>
    <row r="78" spans="1:103">
      <c r="A78" s="643" t="s">
        <v>186</v>
      </c>
      <c r="B78" s="643"/>
      <c r="C78" s="843" t="str">
        <f>Equity!C11</f>
        <v xml:space="preserve">Specify Milestone </v>
      </c>
      <c r="D78" s="640"/>
      <c r="E78" s="645" t="str">
        <f>Equity!E11</f>
        <v>MM/YYYY</v>
      </c>
      <c r="F78" s="646"/>
      <c r="G78" s="841">
        <f>SUM(I78:AU78)</f>
        <v>0</v>
      </c>
      <c r="H78" s="634"/>
      <c r="I78" s="644">
        <f>Equity!I11</f>
        <v>0</v>
      </c>
      <c r="J78" s="644"/>
      <c r="K78" s="644">
        <f>Equity!K11</f>
        <v>0</v>
      </c>
      <c r="L78" s="644"/>
      <c r="M78" s="644">
        <f>Equity!M11</f>
        <v>0</v>
      </c>
      <c r="N78" s="644"/>
      <c r="O78" s="644">
        <f>Equity!O11</f>
        <v>0</v>
      </c>
      <c r="P78" s="644"/>
      <c r="Q78" s="644">
        <f>Equity!Q11</f>
        <v>0</v>
      </c>
      <c r="R78" s="644"/>
      <c r="S78" s="644">
        <f>Equity!S11</f>
        <v>0</v>
      </c>
      <c r="T78" s="644"/>
      <c r="U78" s="644">
        <f>Equity!U11</f>
        <v>0</v>
      </c>
      <c r="V78" s="644"/>
      <c r="W78" s="644">
        <f>Equity!W11</f>
        <v>0</v>
      </c>
      <c r="X78" s="644"/>
      <c r="Y78" s="644">
        <f>Equity!Y11</f>
        <v>0</v>
      </c>
      <c r="Z78" s="644"/>
      <c r="AA78" s="644">
        <f>Equity!AA11</f>
        <v>0</v>
      </c>
      <c r="AB78" s="644"/>
      <c r="AC78" s="644">
        <f>Equity!AC11</f>
        <v>0</v>
      </c>
      <c r="AD78" s="644"/>
      <c r="AE78" s="644">
        <f>Equity!AE11</f>
        <v>0</v>
      </c>
      <c r="AF78" s="644"/>
      <c r="AG78" s="644">
        <f>Equity!AG11</f>
        <v>0</v>
      </c>
      <c r="AH78" s="644"/>
      <c r="AI78" s="644">
        <f>Equity!AI11</f>
        <v>0</v>
      </c>
      <c r="AJ78" s="644"/>
      <c r="AK78" s="644">
        <f>Equity!AK11</f>
        <v>0</v>
      </c>
      <c r="AL78" s="644"/>
      <c r="AM78" s="644">
        <f>Equity!AM11</f>
        <v>0</v>
      </c>
      <c r="AN78" s="644"/>
      <c r="AO78" s="644">
        <f>Equity!AO11</f>
        <v>0</v>
      </c>
      <c r="AP78" s="644"/>
      <c r="AQ78" s="644">
        <f>Equity!AQ11</f>
        <v>0</v>
      </c>
      <c r="AR78" s="644"/>
      <c r="AS78" s="644">
        <f>Equity!AS11</f>
        <v>0</v>
      </c>
      <c r="AT78" s="644"/>
      <c r="AU78" s="644">
        <f>Equity!AU11</f>
        <v>0</v>
      </c>
      <c r="CN78" s="144"/>
      <c r="CO78" s="550" t="str">
        <f>Financing!B78</f>
        <v>Total Permanent Financing</v>
      </c>
      <c r="CP78" s="569"/>
      <c r="CQ78" s="535">
        <f>Financing!D78</f>
        <v>0</v>
      </c>
      <c r="CR78" s="535"/>
      <c r="CS78" s="535">
        <f>Financing!F78</f>
        <v>0</v>
      </c>
      <c r="CT78" s="535"/>
      <c r="CU78" s="535">
        <f>Financing!H78</f>
        <v>0</v>
      </c>
      <c r="CV78" s="535"/>
      <c r="CW78" s="535">
        <f>Financing!J78</f>
        <v>0</v>
      </c>
      <c r="CX78" s="535"/>
      <c r="CY78" s="535">
        <f>Financing!L78</f>
        <v>0</v>
      </c>
    </row>
    <row r="79" spans="1:103">
      <c r="A79" s="643" t="s">
        <v>187</v>
      </c>
      <c r="B79" s="643"/>
      <c r="C79" s="843" t="str">
        <f>Equity!C12</f>
        <v xml:space="preserve">Specify Milestone </v>
      </c>
      <c r="D79" s="640"/>
      <c r="E79" s="645" t="str">
        <f>Equity!E12</f>
        <v>MM/YYYY</v>
      </c>
      <c r="F79" s="646"/>
      <c r="G79" s="841">
        <f t="shared" ref="G79:G90" si="65">SUM(I79:AU79)</f>
        <v>0</v>
      </c>
      <c r="H79" s="634"/>
      <c r="I79" s="644">
        <f>Equity!I12</f>
        <v>0</v>
      </c>
      <c r="J79" s="644"/>
      <c r="K79" s="644">
        <f>Equity!K12</f>
        <v>0</v>
      </c>
      <c r="L79" s="644"/>
      <c r="M79" s="644">
        <f>Equity!M12</f>
        <v>0</v>
      </c>
      <c r="N79" s="644"/>
      <c r="O79" s="644">
        <f>Equity!O12</f>
        <v>0</v>
      </c>
      <c r="P79" s="644"/>
      <c r="Q79" s="644">
        <f>Equity!Q12</f>
        <v>0</v>
      </c>
      <c r="R79" s="644"/>
      <c r="S79" s="644">
        <f>Equity!S12</f>
        <v>0</v>
      </c>
      <c r="T79" s="644"/>
      <c r="U79" s="644">
        <f>Equity!U12</f>
        <v>0</v>
      </c>
      <c r="V79" s="644"/>
      <c r="W79" s="644">
        <f>Equity!W12</f>
        <v>0</v>
      </c>
      <c r="X79" s="644"/>
      <c r="Y79" s="644">
        <f>Equity!Y12</f>
        <v>0</v>
      </c>
      <c r="Z79" s="644"/>
      <c r="AA79" s="644">
        <f>Equity!AA12</f>
        <v>0</v>
      </c>
      <c r="AB79" s="644"/>
      <c r="AC79" s="644">
        <f>Equity!AC12</f>
        <v>0</v>
      </c>
      <c r="AD79" s="644"/>
      <c r="AE79" s="644">
        <f>Equity!AE12</f>
        <v>0</v>
      </c>
      <c r="AF79" s="644"/>
      <c r="AG79" s="644">
        <f>Equity!AG12</f>
        <v>0</v>
      </c>
      <c r="AH79" s="644"/>
      <c r="AI79" s="644">
        <f>Equity!AI12</f>
        <v>0</v>
      </c>
      <c r="AJ79" s="644"/>
      <c r="AK79" s="644">
        <f>Equity!AK12</f>
        <v>0</v>
      </c>
      <c r="AL79" s="644"/>
      <c r="AM79" s="644">
        <f>Equity!AM12</f>
        <v>0</v>
      </c>
      <c r="AN79" s="644"/>
      <c r="AO79" s="644">
        <f>Equity!AO12</f>
        <v>0</v>
      </c>
      <c r="AP79" s="644"/>
      <c r="AQ79" s="644">
        <f>Equity!AQ12</f>
        <v>0</v>
      </c>
      <c r="AR79" s="644"/>
      <c r="AS79" s="644">
        <f>Equity!AS12</f>
        <v>0</v>
      </c>
      <c r="AT79" s="644"/>
      <c r="AU79" s="644">
        <f>Equity!AU12</f>
        <v>0</v>
      </c>
      <c r="CN79" s="144"/>
      <c r="CO79" s="553"/>
      <c r="CP79" s="141"/>
      <c r="CQ79" s="141"/>
      <c r="CR79" s="141"/>
      <c r="CS79" s="141"/>
      <c r="CT79" s="141"/>
      <c r="CU79" s="141"/>
      <c r="CV79" s="141"/>
      <c r="CW79" s="141"/>
      <c r="CX79" s="141"/>
      <c r="CY79" s="554"/>
    </row>
    <row r="80" spans="1:103">
      <c r="A80" s="643" t="s">
        <v>188</v>
      </c>
      <c r="B80" s="643"/>
      <c r="C80" s="843" t="str">
        <f>Equity!C13</f>
        <v xml:space="preserve">Specify Milestone </v>
      </c>
      <c r="D80" s="640"/>
      <c r="E80" s="645" t="str">
        <f>Equity!E13</f>
        <v>MM/YYYY</v>
      </c>
      <c r="F80" s="646"/>
      <c r="G80" s="841">
        <f t="shared" si="65"/>
        <v>0</v>
      </c>
      <c r="H80" s="634"/>
      <c r="I80" s="644">
        <f>Equity!I13</f>
        <v>0</v>
      </c>
      <c r="J80" s="644"/>
      <c r="K80" s="644">
        <f>Equity!K13</f>
        <v>0</v>
      </c>
      <c r="L80" s="644"/>
      <c r="M80" s="644">
        <f>Equity!M13</f>
        <v>0</v>
      </c>
      <c r="N80" s="644"/>
      <c r="O80" s="644">
        <f>Equity!O13</f>
        <v>0</v>
      </c>
      <c r="P80" s="644"/>
      <c r="Q80" s="644">
        <f>Equity!Q13</f>
        <v>0</v>
      </c>
      <c r="R80" s="644"/>
      <c r="S80" s="644">
        <f>Equity!S13</f>
        <v>0</v>
      </c>
      <c r="T80" s="644"/>
      <c r="U80" s="644">
        <f>Equity!U13</f>
        <v>0</v>
      </c>
      <c r="V80" s="644"/>
      <c r="W80" s="644">
        <f>Equity!W13</f>
        <v>0</v>
      </c>
      <c r="X80" s="644"/>
      <c r="Y80" s="644">
        <f>Equity!Y13</f>
        <v>0</v>
      </c>
      <c r="Z80" s="644"/>
      <c r="AA80" s="644">
        <f>Equity!AA13</f>
        <v>0</v>
      </c>
      <c r="AB80" s="644"/>
      <c r="AC80" s="644">
        <f>Equity!AC13</f>
        <v>0</v>
      </c>
      <c r="AD80" s="644"/>
      <c r="AE80" s="644">
        <f>Equity!AE13</f>
        <v>0</v>
      </c>
      <c r="AF80" s="644"/>
      <c r="AG80" s="644">
        <f>Equity!AG13</f>
        <v>0</v>
      </c>
      <c r="AH80" s="644"/>
      <c r="AI80" s="644">
        <f>Equity!AI13</f>
        <v>0</v>
      </c>
      <c r="AJ80" s="644"/>
      <c r="AK80" s="644">
        <f>Equity!AK13</f>
        <v>0</v>
      </c>
      <c r="AL80" s="644"/>
      <c r="AM80" s="644">
        <f>Equity!AM13</f>
        <v>0</v>
      </c>
      <c r="AN80" s="644"/>
      <c r="AO80" s="644">
        <f>Equity!AO13</f>
        <v>0</v>
      </c>
      <c r="AP80" s="644"/>
      <c r="AQ80" s="644">
        <f>Equity!AQ13</f>
        <v>0</v>
      </c>
      <c r="AR80" s="644"/>
      <c r="AS80" s="644">
        <f>Equity!AS13</f>
        <v>0</v>
      </c>
      <c r="AT80" s="644"/>
      <c r="AU80" s="644">
        <f>Equity!AU13</f>
        <v>0</v>
      </c>
      <c r="CN80" s="141"/>
      <c r="CO80" s="555" t="s">
        <v>163</v>
      </c>
      <c r="CP80" s="539" t="s">
        <v>342</v>
      </c>
      <c r="CQ80" s="141">
        <f>G4</f>
        <v>0</v>
      </c>
      <c r="CR80" s="141"/>
      <c r="CS80" s="141"/>
      <c r="CT80" s="141"/>
      <c r="CU80" s="556"/>
      <c r="CV80" s="556"/>
      <c r="CW80" s="141"/>
      <c r="CX80" s="141"/>
      <c r="CY80" s="554"/>
    </row>
    <row r="81" spans="1:103">
      <c r="A81" s="643" t="s">
        <v>189</v>
      </c>
      <c r="B81" s="643"/>
      <c r="C81" s="843" t="str">
        <f>Equity!C14</f>
        <v xml:space="preserve">Specify Milestone </v>
      </c>
      <c r="D81" s="640"/>
      <c r="E81" s="645" t="str">
        <f>Equity!E14</f>
        <v>MM/YYYY</v>
      </c>
      <c r="F81" s="646"/>
      <c r="G81" s="841">
        <f t="shared" si="65"/>
        <v>0</v>
      </c>
      <c r="H81" s="634"/>
      <c r="I81" s="644">
        <f>Equity!I14</f>
        <v>0</v>
      </c>
      <c r="J81" s="644"/>
      <c r="K81" s="644">
        <f>Equity!K14</f>
        <v>0</v>
      </c>
      <c r="L81" s="644"/>
      <c r="M81" s="644">
        <f>Equity!M14</f>
        <v>0</v>
      </c>
      <c r="N81" s="644"/>
      <c r="O81" s="644">
        <f>Equity!O14</f>
        <v>0</v>
      </c>
      <c r="P81" s="644"/>
      <c r="Q81" s="644">
        <f>Equity!Q14</f>
        <v>0</v>
      </c>
      <c r="R81" s="644"/>
      <c r="S81" s="644">
        <f>Equity!S14</f>
        <v>0</v>
      </c>
      <c r="T81" s="644"/>
      <c r="U81" s="644">
        <f>Equity!U14</f>
        <v>0</v>
      </c>
      <c r="V81" s="644"/>
      <c r="W81" s="644">
        <f>Equity!W14</f>
        <v>0</v>
      </c>
      <c r="X81" s="644"/>
      <c r="Y81" s="644">
        <f>Equity!Y14</f>
        <v>0</v>
      </c>
      <c r="Z81" s="644"/>
      <c r="AA81" s="644">
        <f>Equity!AA14</f>
        <v>0</v>
      </c>
      <c r="AB81" s="644"/>
      <c r="AC81" s="644">
        <f>Equity!AC14</f>
        <v>0</v>
      </c>
      <c r="AD81" s="644"/>
      <c r="AE81" s="644">
        <f>Equity!AE14</f>
        <v>0</v>
      </c>
      <c r="AF81" s="644"/>
      <c r="AG81" s="644">
        <f>Equity!AG14</f>
        <v>0</v>
      </c>
      <c r="AH81" s="644"/>
      <c r="AI81" s="644">
        <f>Equity!AI14</f>
        <v>0</v>
      </c>
      <c r="AJ81" s="644"/>
      <c r="AK81" s="644">
        <f>Equity!AK14</f>
        <v>0</v>
      </c>
      <c r="AL81" s="644"/>
      <c r="AM81" s="644">
        <f>Equity!AM14</f>
        <v>0</v>
      </c>
      <c r="AN81" s="644"/>
      <c r="AO81" s="644">
        <f>Equity!AO14</f>
        <v>0</v>
      </c>
      <c r="AP81" s="644"/>
      <c r="AQ81" s="644">
        <f>Equity!AQ14</f>
        <v>0</v>
      </c>
      <c r="AR81" s="644"/>
      <c r="AS81" s="644">
        <f>Equity!AS14</f>
        <v>0</v>
      </c>
      <c r="AT81" s="644"/>
      <c r="AU81" s="644">
        <f>Equity!AU14</f>
        <v>0</v>
      </c>
      <c r="CN81" s="141"/>
      <c r="CO81" s="557" t="s">
        <v>129</v>
      </c>
      <c r="CP81" s="538" t="s">
        <v>96</v>
      </c>
      <c r="CQ81" s="141">
        <f>D176</f>
        <v>0</v>
      </c>
      <c r="CR81" s="141"/>
      <c r="CS81" s="141"/>
      <c r="CT81" s="141"/>
      <c r="CU81" s="556"/>
      <c r="CV81" s="556"/>
      <c r="CW81" s="141"/>
      <c r="CX81" s="141"/>
      <c r="CY81" s="554"/>
    </row>
    <row r="82" spans="1:103">
      <c r="A82" s="643" t="s">
        <v>190</v>
      </c>
      <c r="B82" s="643"/>
      <c r="C82" s="843" t="str">
        <f>Equity!C15</f>
        <v xml:space="preserve">Specify Milestone </v>
      </c>
      <c r="D82" s="640"/>
      <c r="E82" s="645" t="str">
        <f>Equity!E15</f>
        <v>MM/YYYY</v>
      </c>
      <c r="F82" s="646"/>
      <c r="G82" s="841">
        <f t="shared" si="65"/>
        <v>0</v>
      </c>
      <c r="H82" s="634"/>
      <c r="I82" s="644">
        <f>Equity!I15</f>
        <v>0</v>
      </c>
      <c r="J82" s="644"/>
      <c r="K82" s="644">
        <f>Equity!K15</f>
        <v>0</v>
      </c>
      <c r="L82" s="644"/>
      <c r="M82" s="644">
        <f>Equity!M15</f>
        <v>0</v>
      </c>
      <c r="N82" s="644"/>
      <c r="O82" s="644">
        <f>Equity!O15</f>
        <v>0</v>
      </c>
      <c r="P82" s="644"/>
      <c r="Q82" s="644">
        <f>Equity!Q15</f>
        <v>0</v>
      </c>
      <c r="R82" s="644"/>
      <c r="S82" s="644">
        <f>Equity!S15</f>
        <v>0</v>
      </c>
      <c r="T82" s="644"/>
      <c r="U82" s="644">
        <f>Equity!U15</f>
        <v>0</v>
      </c>
      <c r="V82" s="644"/>
      <c r="W82" s="644">
        <f>Equity!W15</f>
        <v>0</v>
      </c>
      <c r="X82" s="644"/>
      <c r="Y82" s="644">
        <f>Equity!Y15</f>
        <v>0</v>
      </c>
      <c r="Z82" s="644"/>
      <c r="AA82" s="644">
        <f>Equity!AA15</f>
        <v>0</v>
      </c>
      <c r="AB82" s="644"/>
      <c r="AC82" s="644">
        <f>Equity!AC15</f>
        <v>0</v>
      </c>
      <c r="AD82" s="644"/>
      <c r="AE82" s="644">
        <f>Equity!AE15</f>
        <v>0</v>
      </c>
      <c r="AF82" s="644"/>
      <c r="AG82" s="644">
        <f>Equity!AG15</f>
        <v>0</v>
      </c>
      <c r="AH82" s="644"/>
      <c r="AI82" s="644">
        <f>Equity!AI15</f>
        <v>0</v>
      </c>
      <c r="AJ82" s="644"/>
      <c r="AK82" s="644">
        <f>Equity!AK15</f>
        <v>0</v>
      </c>
      <c r="AL82" s="644"/>
      <c r="AM82" s="644">
        <f>Equity!AM15</f>
        <v>0</v>
      </c>
      <c r="AN82" s="644"/>
      <c r="AO82" s="644">
        <f>Equity!AO15</f>
        <v>0</v>
      </c>
      <c r="AP82" s="644"/>
      <c r="AQ82" s="644">
        <f>Equity!AQ15</f>
        <v>0</v>
      </c>
      <c r="AR82" s="644"/>
      <c r="AS82" s="644">
        <f>Equity!AS15</f>
        <v>0</v>
      </c>
      <c r="AT82" s="644"/>
      <c r="AU82" s="644">
        <f>Equity!AU15</f>
        <v>0</v>
      </c>
      <c r="CN82" s="141"/>
      <c r="CO82" s="553">
        <f>CO52</f>
        <v>0</v>
      </c>
      <c r="CP82" s="144"/>
      <c r="CQ82" s="141"/>
      <c r="CR82" s="141"/>
      <c r="CS82" s="141"/>
      <c r="CT82" s="141"/>
      <c r="CU82" s="556"/>
      <c r="CV82" s="556"/>
      <c r="CW82" s="141"/>
      <c r="CX82" s="141"/>
      <c r="CY82" s="554"/>
    </row>
    <row r="83" spans="1:103">
      <c r="A83" s="643" t="s">
        <v>191</v>
      </c>
      <c r="B83" s="643"/>
      <c r="C83" s="843" t="str">
        <f>Equity!C16</f>
        <v xml:space="preserve">Specify Milestone </v>
      </c>
      <c r="D83" s="640"/>
      <c r="E83" s="645" t="str">
        <f>Equity!E16</f>
        <v>MM/YYYY</v>
      </c>
      <c r="F83" s="646"/>
      <c r="G83" s="841">
        <f t="shared" si="65"/>
        <v>0</v>
      </c>
      <c r="H83" s="634"/>
      <c r="I83" s="644">
        <f>Equity!I16</f>
        <v>0</v>
      </c>
      <c r="J83" s="644"/>
      <c r="K83" s="644">
        <f>Equity!K16</f>
        <v>0</v>
      </c>
      <c r="L83" s="644"/>
      <c r="M83" s="644">
        <f>Equity!M16</f>
        <v>0</v>
      </c>
      <c r="N83" s="644"/>
      <c r="O83" s="644">
        <f>Equity!O16</f>
        <v>0</v>
      </c>
      <c r="P83" s="644"/>
      <c r="Q83" s="644">
        <f>Equity!Q16</f>
        <v>0</v>
      </c>
      <c r="R83" s="644"/>
      <c r="S83" s="644">
        <f>Equity!S16</f>
        <v>0</v>
      </c>
      <c r="T83" s="644"/>
      <c r="U83" s="644">
        <f>Equity!U16</f>
        <v>0</v>
      </c>
      <c r="V83" s="644"/>
      <c r="W83" s="644">
        <f>Equity!W16</f>
        <v>0</v>
      </c>
      <c r="X83" s="644"/>
      <c r="Y83" s="644">
        <f>Equity!Y16</f>
        <v>0</v>
      </c>
      <c r="Z83" s="644"/>
      <c r="AA83" s="644">
        <f>Equity!AA16</f>
        <v>0</v>
      </c>
      <c r="AB83" s="644"/>
      <c r="AC83" s="644">
        <f>Equity!AC16</f>
        <v>0</v>
      </c>
      <c r="AD83" s="644"/>
      <c r="AE83" s="644">
        <f>Equity!AE16</f>
        <v>0</v>
      </c>
      <c r="AF83" s="644"/>
      <c r="AG83" s="644">
        <f>Equity!AG16</f>
        <v>0</v>
      </c>
      <c r="AH83" s="644"/>
      <c r="AI83" s="644">
        <f>Equity!AI16</f>
        <v>0</v>
      </c>
      <c r="AJ83" s="644"/>
      <c r="AK83" s="644">
        <f>Equity!AK16</f>
        <v>0</v>
      </c>
      <c r="AL83" s="644"/>
      <c r="AM83" s="644">
        <f>Equity!AM16</f>
        <v>0</v>
      </c>
      <c r="AN83" s="644"/>
      <c r="AO83" s="644">
        <f>Equity!AO16</f>
        <v>0</v>
      </c>
      <c r="AP83" s="644"/>
      <c r="AQ83" s="644">
        <f>Equity!AQ16</f>
        <v>0</v>
      </c>
      <c r="AR83" s="644"/>
      <c r="AS83" s="644">
        <f>Equity!AS16</f>
        <v>0</v>
      </c>
      <c r="AT83" s="644"/>
      <c r="AU83" s="644">
        <f>Equity!AU16</f>
        <v>0</v>
      </c>
      <c r="CN83" s="141"/>
      <c r="CO83" s="553" t="s">
        <v>171</v>
      </c>
      <c r="CP83" s="144"/>
      <c r="CQ83" s="141"/>
      <c r="CR83" s="141"/>
      <c r="CS83" s="141"/>
      <c r="CT83" s="141"/>
      <c r="CU83" s="556"/>
      <c r="CV83" s="556"/>
      <c r="CW83" s="141"/>
      <c r="CX83" s="141"/>
      <c r="CY83" s="554"/>
    </row>
    <row r="84" spans="1:103">
      <c r="A84" s="643" t="s">
        <v>192</v>
      </c>
      <c r="B84" s="643"/>
      <c r="C84" s="843" t="str">
        <f>Equity!C17</f>
        <v xml:space="preserve">Specify Milestone </v>
      </c>
      <c r="D84" s="640"/>
      <c r="E84" s="645" t="str">
        <f>Equity!E17</f>
        <v>MM/YYYY</v>
      </c>
      <c r="F84" s="646"/>
      <c r="G84" s="841">
        <f t="shared" si="65"/>
        <v>0</v>
      </c>
      <c r="H84" s="634"/>
      <c r="I84" s="644">
        <f>Equity!I17</f>
        <v>0</v>
      </c>
      <c r="J84" s="644"/>
      <c r="K84" s="644">
        <f>Equity!K17</f>
        <v>0</v>
      </c>
      <c r="L84" s="644"/>
      <c r="M84" s="644">
        <f>Equity!M17</f>
        <v>0</v>
      </c>
      <c r="N84" s="644"/>
      <c r="O84" s="644">
        <f>Equity!O17</f>
        <v>0</v>
      </c>
      <c r="P84" s="644"/>
      <c r="Q84" s="644">
        <f>Equity!Q17</f>
        <v>0</v>
      </c>
      <c r="R84" s="644"/>
      <c r="S84" s="644">
        <f>Equity!S17</f>
        <v>0</v>
      </c>
      <c r="T84" s="644"/>
      <c r="U84" s="644">
        <f>Equity!U17</f>
        <v>0</v>
      </c>
      <c r="V84" s="644"/>
      <c r="W84" s="644">
        <f>Equity!W17</f>
        <v>0</v>
      </c>
      <c r="X84" s="644"/>
      <c r="Y84" s="644">
        <f>Equity!Y17</f>
        <v>0</v>
      </c>
      <c r="Z84" s="644"/>
      <c r="AA84" s="644">
        <f>Equity!AA17</f>
        <v>0</v>
      </c>
      <c r="AB84" s="644"/>
      <c r="AC84" s="644">
        <f>Equity!AC17</f>
        <v>0</v>
      </c>
      <c r="AD84" s="644"/>
      <c r="AE84" s="644">
        <f>Equity!AE17</f>
        <v>0</v>
      </c>
      <c r="AF84" s="644"/>
      <c r="AG84" s="644">
        <f>Equity!AG17</f>
        <v>0</v>
      </c>
      <c r="AH84" s="644"/>
      <c r="AI84" s="644">
        <f>Equity!AI17</f>
        <v>0</v>
      </c>
      <c r="AJ84" s="644"/>
      <c r="AK84" s="644">
        <f>Equity!AK17</f>
        <v>0</v>
      </c>
      <c r="AL84" s="644"/>
      <c r="AM84" s="644">
        <f>Equity!AM17</f>
        <v>0</v>
      </c>
      <c r="AN84" s="644"/>
      <c r="AO84" s="644">
        <f>Equity!AO17</f>
        <v>0</v>
      </c>
      <c r="AP84" s="644"/>
      <c r="AQ84" s="644">
        <f>Equity!AQ17</f>
        <v>0</v>
      </c>
      <c r="AR84" s="644"/>
      <c r="AS84" s="644">
        <f>Equity!AS17</f>
        <v>0</v>
      </c>
      <c r="AT84" s="644"/>
      <c r="AU84" s="644">
        <f>Equity!AU17</f>
        <v>0</v>
      </c>
      <c r="CN84" s="141"/>
      <c r="CO84" s="553"/>
      <c r="CP84" s="144"/>
      <c r="CQ84" s="141"/>
      <c r="CR84" s="141"/>
      <c r="CS84" s="141"/>
      <c r="CT84" s="141"/>
      <c r="CU84" s="556"/>
      <c r="CV84" s="556"/>
      <c r="CW84" s="141"/>
      <c r="CX84" s="141"/>
      <c r="CY84" s="554"/>
    </row>
    <row r="85" spans="1:103">
      <c r="A85" s="643" t="s">
        <v>193</v>
      </c>
      <c r="B85" s="643"/>
      <c r="C85" s="843" t="str">
        <f>Equity!C18</f>
        <v xml:space="preserve">Specify Milestone </v>
      </c>
      <c r="D85" s="634"/>
      <c r="E85" s="645" t="str">
        <f>Equity!E18</f>
        <v>MM/YYYY</v>
      </c>
      <c r="F85" s="646"/>
      <c r="G85" s="841">
        <f t="shared" si="65"/>
        <v>0</v>
      </c>
      <c r="H85" s="634"/>
      <c r="I85" s="644">
        <f>Equity!I18</f>
        <v>0</v>
      </c>
      <c r="J85" s="644"/>
      <c r="K85" s="644">
        <f>Equity!K18</f>
        <v>0</v>
      </c>
      <c r="L85" s="644"/>
      <c r="M85" s="644">
        <f>Equity!M18</f>
        <v>0</v>
      </c>
      <c r="N85" s="644"/>
      <c r="O85" s="644">
        <f>Equity!O18</f>
        <v>0</v>
      </c>
      <c r="P85" s="644"/>
      <c r="Q85" s="644">
        <f>Equity!Q18</f>
        <v>0</v>
      </c>
      <c r="R85" s="644"/>
      <c r="S85" s="644">
        <f>Equity!S18</f>
        <v>0</v>
      </c>
      <c r="T85" s="644"/>
      <c r="U85" s="644">
        <f>Equity!U18</f>
        <v>0</v>
      </c>
      <c r="V85" s="644"/>
      <c r="W85" s="644">
        <f>Equity!W18</f>
        <v>0</v>
      </c>
      <c r="X85" s="644"/>
      <c r="Y85" s="644">
        <f>Equity!Y18</f>
        <v>0</v>
      </c>
      <c r="Z85" s="644"/>
      <c r="AA85" s="644">
        <f>Equity!AA18</f>
        <v>0</v>
      </c>
      <c r="AB85" s="644"/>
      <c r="AC85" s="644">
        <f>Equity!AC18</f>
        <v>0</v>
      </c>
      <c r="AD85" s="644"/>
      <c r="AE85" s="644">
        <f>Equity!AE18</f>
        <v>0</v>
      </c>
      <c r="AF85" s="644"/>
      <c r="AG85" s="644">
        <f>Equity!AG18</f>
        <v>0</v>
      </c>
      <c r="AH85" s="644"/>
      <c r="AI85" s="644">
        <f>Equity!AI18</f>
        <v>0</v>
      </c>
      <c r="AJ85" s="644"/>
      <c r="AK85" s="644">
        <f>Equity!AK18</f>
        <v>0</v>
      </c>
      <c r="AL85" s="644"/>
      <c r="AM85" s="644">
        <f>Equity!AM18</f>
        <v>0</v>
      </c>
      <c r="AN85" s="644"/>
      <c r="AO85" s="644">
        <f>Equity!AO18</f>
        <v>0</v>
      </c>
      <c r="AP85" s="644"/>
      <c r="AQ85" s="644">
        <f>Equity!AQ18</f>
        <v>0</v>
      </c>
      <c r="AR85" s="644"/>
      <c r="AS85" s="644">
        <f>Equity!AS18</f>
        <v>0</v>
      </c>
      <c r="AT85" s="644"/>
      <c r="AU85" s="644">
        <f>Equity!AU18</f>
        <v>0</v>
      </c>
      <c r="CN85" s="141"/>
      <c r="CO85" s="558" t="s">
        <v>173</v>
      </c>
      <c r="CP85" s="559"/>
      <c r="CQ85" s="560"/>
      <c r="CR85" s="560"/>
      <c r="CS85" s="560"/>
      <c r="CT85" s="559"/>
      <c r="CU85" s="561" t="s">
        <v>172</v>
      </c>
      <c r="CV85" s="556"/>
      <c r="CW85" s="141"/>
      <c r="CX85" s="141"/>
      <c r="CY85" s="554"/>
    </row>
    <row r="86" spans="1:103">
      <c r="A86" s="643" t="s">
        <v>194</v>
      </c>
      <c r="B86" s="643"/>
      <c r="C86" s="843" t="str">
        <f>Equity!C19</f>
        <v xml:space="preserve">Specify Milestone </v>
      </c>
      <c r="D86" s="634"/>
      <c r="E86" s="645" t="str">
        <f>Equity!E19</f>
        <v>MM/YYYY</v>
      </c>
      <c r="F86" s="646"/>
      <c r="G86" s="841">
        <f t="shared" si="65"/>
        <v>0</v>
      </c>
      <c r="H86" s="634"/>
      <c r="I86" s="644">
        <f>Equity!I19</f>
        <v>0</v>
      </c>
      <c r="J86" s="644"/>
      <c r="K86" s="644">
        <f>Equity!K19</f>
        <v>0</v>
      </c>
      <c r="L86" s="644"/>
      <c r="M86" s="644">
        <f>Equity!M19</f>
        <v>0</v>
      </c>
      <c r="N86" s="644"/>
      <c r="O86" s="644">
        <f>Equity!O19</f>
        <v>0</v>
      </c>
      <c r="P86" s="644"/>
      <c r="Q86" s="644">
        <f>Equity!Q19</f>
        <v>0</v>
      </c>
      <c r="R86" s="644"/>
      <c r="S86" s="644">
        <f>Equity!S19</f>
        <v>0</v>
      </c>
      <c r="T86" s="644"/>
      <c r="U86" s="644">
        <f>Equity!U19</f>
        <v>0</v>
      </c>
      <c r="V86" s="644"/>
      <c r="W86" s="644">
        <f>Equity!W19</f>
        <v>0</v>
      </c>
      <c r="X86" s="644"/>
      <c r="Y86" s="644">
        <f>Equity!Y19</f>
        <v>0</v>
      </c>
      <c r="Z86" s="644"/>
      <c r="AA86" s="644">
        <f>Equity!AA19</f>
        <v>0</v>
      </c>
      <c r="AB86" s="644"/>
      <c r="AC86" s="644">
        <f>Equity!AC19</f>
        <v>0</v>
      </c>
      <c r="AD86" s="644"/>
      <c r="AE86" s="644">
        <f>Equity!AE19</f>
        <v>0</v>
      </c>
      <c r="AF86" s="644"/>
      <c r="AG86" s="644">
        <f>Equity!AG19</f>
        <v>0</v>
      </c>
      <c r="AH86" s="644"/>
      <c r="AI86" s="644">
        <f>Equity!AI19</f>
        <v>0</v>
      </c>
      <c r="AJ86" s="644"/>
      <c r="AK86" s="644">
        <f>Equity!AK19</f>
        <v>0</v>
      </c>
      <c r="AL86" s="644"/>
      <c r="AM86" s="644">
        <f>Equity!AM19</f>
        <v>0</v>
      </c>
      <c r="AN86" s="644"/>
      <c r="AO86" s="644">
        <f>Equity!AO19</f>
        <v>0</v>
      </c>
      <c r="AP86" s="644"/>
      <c r="AQ86" s="644">
        <f>Equity!AQ19</f>
        <v>0</v>
      </c>
      <c r="AR86" s="644"/>
      <c r="AS86" s="644">
        <f>Equity!AS19</f>
        <v>0</v>
      </c>
      <c r="AT86" s="644"/>
      <c r="AU86" s="644">
        <f>Equity!AU19</f>
        <v>0</v>
      </c>
      <c r="CN86" s="141"/>
      <c r="CO86" s="562" t="s">
        <v>164</v>
      </c>
      <c r="CP86" s="141"/>
      <c r="CQ86" s="141"/>
      <c r="CR86" s="141"/>
      <c r="CS86" s="141"/>
      <c r="CT86" s="141"/>
      <c r="CU86" s="534">
        <f>Financing!H86</f>
        <v>0</v>
      </c>
      <c r="CV86" s="141"/>
      <c r="CW86" s="141"/>
      <c r="CX86" s="141"/>
      <c r="CY86" s="554"/>
    </row>
    <row r="87" spans="1:103">
      <c r="A87" s="643" t="s">
        <v>195</v>
      </c>
      <c r="B87" s="643"/>
      <c r="C87" s="843" t="str">
        <f>Equity!C20</f>
        <v xml:space="preserve">Specify Milestone </v>
      </c>
      <c r="D87" s="634"/>
      <c r="E87" s="645" t="str">
        <f>Equity!E20</f>
        <v>MM/YYYY</v>
      </c>
      <c r="F87" s="646"/>
      <c r="G87" s="841">
        <f t="shared" si="65"/>
        <v>0</v>
      </c>
      <c r="H87" s="634"/>
      <c r="I87" s="644">
        <f>Equity!I20</f>
        <v>0</v>
      </c>
      <c r="J87" s="644"/>
      <c r="K87" s="644">
        <f>Equity!K20</f>
        <v>0</v>
      </c>
      <c r="L87" s="644"/>
      <c r="M87" s="644">
        <f>Equity!M20</f>
        <v>0</v>
      </c>
      <c r="N87" s="644"/>
      <c r="O87" s="644">
        <f>Equity!O20</f>
        <v>0</v>
      </c>
      <c r="P87" s="644"/>
      <c r="Q87" s="644">
        <f>Equity!Q20</f>
        <v>0</v>
      </c>
      <c r="R87" s="644"/>
      <c r="S87" s="644">
        <f>Equity!S20</f>
        <v>0</v>
      </c>
      <c r="T87" s="644"/>
      <c r="U87" s="644">
        <f>Equity!U20</f>
        <v>0</v>
      </c>
      <c r="V87" s="644"/>
      <c r="W87" s="644">
        <f>Equity!W20</f>
        <v>0</v>
      </c>
      <c r="X87" s="644"/>
      <c r="Y87" s="644">
        <f>Equity!Y20</f>
        <v>0</v>
      </c>
      <c r="Z87" s="644"/>
      <c r="AA87" s="644">
        <f>Equity!AA20</f>
        <v>0</v>
      </c>
      <c r="AB87" s="644"/>
      <c r="AC87" s="644">
        <f>Equity!AC20</f>
        <v>0</v>
      </c>
      <c r="AD87" s="644"/>
      <c r="AE87" s="644">
        <f>Equity!AE20</f>
        <v>0</v>
      </c>
      <c r="AF87" s="644"/>
      <c r="AG87" s="644">
        <f>Equity!AG20</f>
        <v>0</v>
      </c>
      <c r="AH87" s="644"/>
      <c r="AI87" s="644">
        <f>Equity!AI20</f>
        <v>0</v>
      </c>
      <c r="AJ87" s="644"/>
      <c r="AK87" s="644">
        <f>Equity!AK20</f>
        <v>0</v>
      </c>
      <c r="AL87" s="644"/>
      <c r="AM87" s="644">
        <f>Equity!AM20</f>
        <v>0</v>
      </c>
      <c r="AN87" s="644"/>
      <c r="AO87" s="644">
        <f>Equity!AO20</f>
        <v>0</v>
      </c>
      <c r="AP87" s="644"/>
      <c r="AQ87" s="644">
        <f>Equity!AQ20</f>
        <v>0</v>
      </c>
      <c r="AR87" s="644"/>
      <c r="AS87" s="644">
        <f>Equity!AS20</f>
        <v>0</v>
      </c>
      <c r="AT87" s="644"/>
      <c r="AU87" s="644">
        <f>Equity!AU20</f>
        <v>0</v>
      </c>
      <c r="CN87" s="144"/>
      <c r="CO87" s="563" t="s">
        <v>110</v>
      </c>
      <c r="CP87" s="141"/>
      <c r="CQ87" s="141"/>
      <c r="CR87" s="141"/>
      <c r="CS87" s="141"/>
      <c r="CT87" s="141"/>
      <c r="CU87" s="534">
        <f>Financing!H87</f>
        <v>0</v>
      </c>
      <c r="CV87" s="141"/>
      <c r="CW87" s="141"/>
      <c r="CX87" s="141"/>
      <c r="CY87" s="554"/>
    </row>
    <row r="88" spans="1:103">
      <c r="A88" s="643" t="s">
        <v>196</v>
      </c>
      <c r="B88" s="643"/>
      <c r="C88" s="843" t="str">
        <f>Equity!C21</f>
        <v xml:space="preserve">Specify Milestone </v>
      </c>
      <c r="D88" s="634"/>
      <c r="E88" s="645" t="str">
        <f>Equity!E21</f>
        <v>MM/YYYY</v>
      </c>
      <c r="F88" s="646"/>
      <c r="G88" s="841">
        <f t="shared" si="65"/>
        <v>0</v>
      </c>
      <c r="H88" s="634"/>
      <c r="I88" s="644">
        <f>Equity!I21</f>
        <v>0</v>
      </c>
      <c r="J88" s="644"/>
      <c r="K88" s="644">
        <f>Equity!K21</f>
        <v>0</v>
      </c>
      <c r="L88" s="644"/>
      <c r="M88" s="644">
        <f>Equity!M21</f>
        <v>0</v>
      </c>
      <c r="N88" s="644"/>
      <c r="O88" s="644">
        <f>Equity!O21</f>
        <v>0</v>
      </c>
      <c r="P88" s="644"/>
      <c r="Q88" s="644">
        <f>Equity!Q21</f>
        <v>0</v>
      </c>
      <c r="R88" s="644"/>
      <c r="S88" s="644">
        <f>Equity!S21</f>
        <v>0</v>
      </c>
      <c r="T88" s="644"/>
      <c r="U88" s="644">
        <f>Equity!U21</f>
        <v>0</v>
      </c>
      <c r="V88" s="644"/>
      <c r="W88" s="644">
        <f>Equity!W21</f>
        <v>0</v>
      </c>
      <c r="X88" s="644"/>
      <c r="Y88" s="644">
        <f>Equity!Y21</f>
        <v>0</v>
      </c>
      <c r="Z88" s="644"/>
      <c r="AA88" s="644">
        <f>Equity!AA21</f>
        <v>0</v>
      </c>
      <c r="AB88" s="644"/>
      <c r="AC88" s="644">
        <f>Equity!AC21</f>
        <v>0</v>
      </c>
      <c r="AD88" s="644"/>
      <c r="AE88" s="644">
        <f>Equity!AE21</f>
        <v>0</v>
      </c>
      <c r="AF88" s="644"/>
      <c r="AG88" s="644">
        <f>Equity!AG21</f>
        <v>0</v>
      </c>
      <c r="AH88" s="644"/>
      <c r="AI88" s="644">
        <f>Equity!AI21</f>
        <v>0</v>
      </c>
      <c r="AJ88" s="644"/>
      <c r="AK88" s="644">
        <f>Equity!AK21</f>
        <v>0</v>
      </c>
      <c r="AL88" s="644"/>
      <c r="AM88" s="644">
        <f>Equity!AM21</f>
        <v>0</v>
      </c>
      <c r="AN88" s="644"/>
      <c r="AO88" s="644">
        <f>Equity!AO21</f>
        <v>0</v>
      </c>
      <c r="AP88" s="644"/>
      <c r="AQ88" s="644">
        <f>Equity!AQ21</f>
        <v>0</v>
      </c>
      <c r="AR88" s="644"/>
      <c r="AS88" s="644">
        <f>Equity!AS21</f>
        <v>0</v>
      </c>
      <c r="AT88" s="644"/>
      <c r="AU88" s="644">
        <f>Equity!AU21</f>
        <v>0</v>
      </c>
      <c r="CN88" s="144"/>
      <c r="CO88" s="563" t="s">
        <v>165</v>
      </c>
      <c r="CP88" s="141"/>
      <c r="CQ88" s="141"/>
      <c r="CR88" s="141"/>
      <c r="CS88" s="141"/>
      <c r="CT88" s="141"/>
      <c r="CU88" s="534">
        <f>Financing!H88</f>
        <v>0</v>
      </c>
      <c r="CV88" s="141"/>
      <c r="CW88" s="141"/>
      <c r="CX88" s="141"/>
      <c r="CY88" s="554"/>
    </row>
    <row r="89" spans="1:103">
      <c r="A89" s="643" t="s">
        <v>197</v>
      </c>
      <c r="B89" s="643"/>
      <c r="C89" s="843" t="str">
        <f>Equity!C22</f>
        <v xml:space="preserve">Specify Milestone </v>
      </c>
      <c r="D89" s="634"/>
      <c r="E89" s="645" t="str">
        <f>Equity!E22</f>
        <v>MM/YYYY</v>
      </c>
      <c r="F89" s="646"/>
      <c r="G89" s="841">
        <f t="shared" si="65"/>
        <v>0</v>
      </c>
      <c r="H89" s="634"/>
      <c r="I89" s="644">
        <f>Equity!I22</f>
        <v>0</v>
      </c>
      <c r="J89" s="644"/>
      <c r="K89" s="644">
        <f>Equity!K22</f>
        <v>0</v>
      </c>
      <c r="L89" s="644"/>
      <c r="M89" s="644">
        <f>Equity!M22</f>
        <v>0</v>
      </c>
      <c r="N89" s="644"/>
      <c r="O89" s="644">
        <f>Equity!O22</f>
        <v>0</v>
      </c>
      <c r="P89" s="644"/>
      <c r="Q89" s="644">
        <f>Equity!Q22</f>
        <v>0</v>
      </c>
      <c r="R89" s="644"/>
      <c r="S89" s="644">
        <f>Equity!S22</f>
        <v>0</v>
      </c>
      <c r="T89" s="644"/>
      <c r="U89" s="644">
        <f>Equity!U22</f>
        <v>0</v>
      </c>
      <c r="V89" s="644"/>
      <c r="W89" s="644">
        <f>Equity!W22</f>
        <v>0</v>
      </c>
      <c r="X89" s="644"/>
      <c r="Y89" s="644">
        <f>Equity!Y22</f>
        <v>0</v>
      </c>
      <c r="Z89" s="644"/>
      <c r="AA89" s="644">
        <f>Equity!AA22</f>
        <v>0</v>
      </c>
      <c r="AB89" s="644"/>
      <c r="AC89" s="644">
        <f>Equity!AC22</f>
        <v>0</v>
      </c>
      <c r="AD89" s="644"/>
      <c r="AE89" s="644">
        <f>Equity!AE22</f>
        <v>0</v>
      </c>
      <c r="AF89" s="644"/>
      <c r="AG89" s="644">
        <f>Equity!AG22</f>
        <v>0</v>
      </c>
      <c r="AH89" s="644"/>
      <c r="AI89" s="644">
        <f>Equity!AI22</f>
        <v>0</v>
      </c>
      <c r="AJ89" s="644"/>
      <c r="AK89" s="644">
        <f>Equity!AK22</f>
        <v>0</v>
      </c>
      <c r="AL89" s="644"/>
      <c r="AM89" s="644">
        <f>Equity!AM22</f>
        <v>0</v>
      </c>
      <c r="AN89" s="644"/>
      <c r="AO89" s="644">
        <f>Equity!AO22</f>
        <v>0</v>
      </c>
      <c r="AP89" s="644"/>
      <c r="AQ89" s="644">
        <f>Equity!AQ22</f>
        <v>0</v>
      </c>
      <c r="AR89" s="644"/>
      <c r="AS89" s="644">
        <f>Equity!AS22</f>
        <v>0</v>
      </c>
      <c r="AT89" s="644"/>
      <c r="AU89" s="644">
        <f>Equity!AU22</f>
        <v>0</v>
      </c>
      <c r="CN89" s="556"/>
      <c r="CO89" s="563" t="s">
        <v>166</v>
      </c>
      <c r="CP89" s="141"/>
      <c r="CQ89" s="141"/>
      <c r="CR89" s="141"/>
      <c r="CS89" s="141"/>
      <c r="CT89" s="141"/>
      <c r="CU89" s="534">
        <f>Financing!H89</f>
        <v>0</v>
      </c>
      <c r="CV89" s="141"/>
      <c r="CW89" s="141"/>
      <c r="CX89" s="141"/>
      <c r="CY89" s="554"/>
    </row>
    <row r="90" spans="1:103">
      <c r="A90" s="643" t="s">
        <v>198</v>
      </c>
      <c r="B90" s="643"/>
      <c r="C90" s="843" t="str">
        <f>Equity!C23</f>
        <v xml:space="preserve">Specify Milestone </v>
      </c>
      <c r="D90" s="634"/>
      <c r="E90" s="645" t="str">
        <f>Equity!E23</f>
        <v>MM/YYYY</v>
      </c>
      <c r="F90" s="646"/>
      <c r="G90" s="841">
        <f t="shared" si="65"/>
        <v>0</v>
      </c>
      <c r="H90" s="634"/>
      <c r="I90" s="644">
        <f>Equity!I23</f>
        <v>0</v>
      </c>
      <c r="J90" s="644"/>
      <c r="K90" s="644">
        <f>Equity!K23</f>
        <v>0</v>
      </c>
      <c r="L90" s="644"/>
      <c r="M90" s="644">
        <f>Equity!M23</f>
        <v>0</v>
      </c>
      <c r="N90" s="644"/>
      <c r="O90" s="644">
        <f>Equity!O23</f>
        <v>0</v>
      </c>
      <c r="P90" s="644"/>
      <c r="Q90" s="644">
        <f>Equity!Q23</f>
        <v>0</v>
      </c>
      <c r="R90" s="644"/>
      <c r="S90" s="644">
        <f>Equity!S23</f>
        <v>0</v>
      </c>
      <c r="T90" s="644"/>
      <c r="U90" s="644">
        <f>Equity!U23</f>
        <v>0</v>
      </c>
      <c r="V90" s="644"/>
      <c r="W90" s="644">
        <f>Equity!W23</f>
        <v>0</v>
      </c>
      <c r="X90" s="644"/>
      <c r="Y90" s="644">
        <f>Equity!Y23</f>
        <v>0</v>
      </c>
      <c r="Z90" s="644"/>
      <c r="AA90" s="644">
        <f>Equity!AA23</f>
        <v>0</v>
      </c>
      <c r="AB90" s="644"/>
      <c r="AC90" s="644">
        <f>Equity!AC23</f>
        <v>0</v>
      </c>
      <c r="AD90" s="644"/>
      <c r="AE90" s="644">
        <f>Equity!AE23</f>
        <v>0</v>
      </c>
      <c r="AF90" s="644"/>
      <c r="AG90" s="644">
        <f>Equity!AG23</f>
        <v>0</v>
      </c>
      <c r="AH90" s="644"/>
      <c r="AI90" s="644">
        <f>Equity!AI23</f>
        <v>0</v>
      </c>
      <c r="AJ90" s="644"/>
      <c r="AK90" s="644">
        <f>Equity!AK23</f>
        <v>0</v>
      </c>
      <c r="AL90" s="644"/>
      <c r="AM90" s="644">
        <f>Equity!AM23</f>
        <v>0</v>
      </c>
      <c r="AN90" s="644"/>
      <c r="AO90" s="644">
        <f>Equity!AO23</f>
        <v>0</v>
      </c>
      <c r="AP90" s="644"/>
      <c r="AQ90" s="644">
        <f>Equity!AQ23</f>
        <v>0</v>
      </c>
      <c r="AR90" s="644"/>
      <c r="AS90" s="644">
        <f>Equity!AS23</f>
        <v>0</v>
      </c>
      <c r="AT90" s="644"/>
      <c r="AU90" s="644">
        <f>Equity!AU23</f>
        <v>0</v>
      </c>
      <c r="CN90" s="556"/>
      <c r="CO90" s="563" t="s">
        <v>167</v>
      </c>
      <c r="CP90" s="141"/>
      <c r="CQ90" s="141"/>
      <c r="CR90" s="141"/>
      <c r="CS90" s="141"/>
      <c r="CT90" s="141"/>
      <c r="CU90" s="534">
        <f>Financing!H90</f>
        <v>0</v>
      </c>
      <c r="CV90" s="141"/>
      <c r="CW90" s="141"/>
      <c r="CX90" s="141"/>
      <c r="CY90" s="554"/>
    </row>
    <row r="91" spans="1:103">
      <c r="A91" s="643" t="s">
        <v>199</v>
      </c>
      <c r="B91" s="643"/>
      <c r="C91" s="843" t="str">
        <f>Equity!C24</f>
        <v xml:space="preserve">Specify Milestone </v>
      </c>
      <c r="D91" s="634"/>
      <c r="E91" s="645" t="str">
        <f>Equity!E24</f>
        <v>MM/YYYY</v>
      </c>
      <c r="F91" s="646"/>
      <c r="G91" s="841">
        <f>SUM(I91:AU91)</f>
        <v>0</v>
      </c>
      <c r="H91" s="634"/>
      <c r="I91" s="644">
        <f>Equity!I24</f>
        <v>0</v>
      </c>
      <c r="J91" s="644"/>
      <c r="K91" s="644">
        <f>Equity!K24</f>
        <v>0</v>
      </c>
      <c r="L91" s="644"/>
      <c r="M91" s="644">
        <f>Equity!M24</f>
        <v>0</v>
      </c>
      <c r="N91" s="644"/>
      <c r="O91" s="644">
        <f>Equity!O24</f>
        <v>0</v>
      </c>
      <c r="P91" s="644"/>
      <c r="Q91" s="644">
        <f>Equity!Q24</f>
        <v>0</v>
      </c>
      <c r="R91" s="644"/>
      <c r="S91" s="644">
        <f>Equity!S24</f>
        <v>0</v>
      </c>
      <c r="T91" s="644"/>
      <c r="U91" s="644">
        <f>Equity!U24</f>
        <v>0</v>
      </c>
      <c r="V91" s="644"/>
      <c r="W91" s="644">
        <f>Equity!W24</f>
        <v>0</v>
      </c>
      <c r="X91" s="644"/>
      <c r="Y91" s="644">
        <f>Equity!Y24</f>
        <v>0</v>
      </c>
      <c r="Z91" s="644"/>
      <c r="AA91" s="644">
        <f>Equity!AA24</f>
        <v>0</v>
      </c>
      <c r="AB91" s="644"/>
      <c r="AC91" s="644">
        <f>Equity!AC24</f>
        <v>0</v>
      </c>
      <c r="AD91" s="644"/>
      <c r="AE91" s="644">
        <f>Equity!AE24</f>
        <v>0</v>
      </c>
      <c r="AF91" s="644"/>
      <c r="AG91" s="644">
        <f>Equity!AG24</f>
        <v>0</v>
      </c>
      <c r="AH91" s="644"/>
      <c r="AI91" s="644">
        <f>Equity!AI24</f>
        <v>0</v>
      </c>
      <c r="AJ91" s="644"/>
      <c r="AK91" s="644">
        <f>Equity!AK24</f>
        <v>0</v>
      </c>
      <c r="AL91" s="644"/>
      <c r="AM91" s="644">
        <f>Equity!AM24</f>
        <v>0</v>
      </c>
      <c r="AN91" s="644"/>
      <c r="AO91" s="644">
        <f>Equity!AO24</f>
        <v>0</v>
      </c>
      <c r="AP91" s="644"/>
      <c r="AQ91" s="644">
        <f>Equity!AQ24</f>
        <v>0</v>
      </c>
      <c r="AR91" s="644"/>
      <c r="AS91" s="644">
        <f>Equity!AS24</f>
        <v>0</v>
      </c>
      <c r="AT91" s="644"/>
      <c r="AU91" s="644">
        <f>Equity!AU24</f>
        <v>0</v>
      </c>
      <c r="CN91" s="141"/>
      <c r="CO91" s="563" t="s">
        <v>169</v>
      </c>
      <c r="CP91" s="141"/>
      <c r="CQ91" s="536" t="str">
        <f>Financing!D91</f>
        <v>(Specify Source)</v>
      </c>
      <c r="CR91" s="536"/>
      <c r="CS91" s="536"/>
      <c r="CT91" s="141"/>
      <c r="CU91" s="534">
        <f>Financing!H91</f>
        <v>0</v>
      </c>
      <c r="CV91" s="141"/>
      <c r="CW91" s="141"/>
      <c r="CX91" s="141"/>
      <c r="CY91" s="554"/>
    </row>
    <row r="92" spans="1:103" ht="13.5" thickBot="1">
      <c r="A92" s="537"/>
      <c r="B92" s="537"/>
      <c r="C92" s="537" t="s">
        <v>200</v>
      </c>
      <c r="D92" s="537"/>
      <c r="E92" s="537"/>
      <c r="F92" s="537"/>
      <c r="G92" s="842">
        <f>SUM(I92:AU92)</f>
        <v>0</v>
      </c>
      <c r="H92" s="637"/>
      <c r="I92" s="638">
        <f>SUM(I78:I91)</f>
        <v>0</v>
      </c>
      <c r="J92" s="637"/>
      <c r="K92" s="638">
        <f>SUM(K78:K91)</f>
        <v>0</v>
      </c>
      <c r="L92" s="637"/>
      <c r="M92" s="638">
        <f>SUM(M78:M91)</f>
        <v>0</v>
      </c>
      <c r="N92" s="637"/>
      <c r="O92" s="638">
        <f>SUM(O78:O91)</f>
        <v>0</v>
      </c>
      <c r="P92" s="637"/>
      <c r="Q92" s="638">
        <f>SUM(Q78:Q91)</f>
        <v>0</v>
      </c>
      <c r="R92" s="637"/>
      <c r="S92" s="638">
        <f>SUM(S78:S91)</f>
        <v>0</v>
      </c>
      <c r="T92" s="637"/>
      <c r="U92" s="638">
        <f>SUM(U78:U91)</f>
        <v>0</v>
      </c>
      <c r="V92" s="637"/>
      <c r="W92" s="638">
        <f>SUM(W78:W91)</f>
        <v>0</v>
      </c>
      <c r="X92" s="637"/>
      <c r="Y92" s="638">
        <f>SUM(Y78:Y91)</f>
        <v>0</v>
      </c>
      <c r="Z92" s="637"/>
      <c r="AA92" s="638">
        <f>SUM(AA78:AA91)</f>
        <v>0</v>
      </c>
      <c r="AB92" s="637"/>
      <c r="AC92" s="638">
        <f>SUM(AC78:AC91)</f>
        <v>0</v>
      </c>
      <c r="AD92" s="637"/>
      <c r="AE92" s="638">
        <f>SUM(AE78:AE91)</f>
        <v>0</v>
      </c>
      <c r="AF92" s="637"/>
      <c r="AG92" s="638">
        <f>SUM(AG78:AG91)</f>
        <v>0</v>
      </c>
      <c r="AH92" s="637"/>
      <c r="AI92" s="638">
        <f>SUM(AI78:AI91)</f>
        <v>0</v>
      </c>
      <c r="AJ92" s="637"/>
      <c r="AK92" s="638">
        <f>SUM(AK78:AK91)</f>
        <v>0</v>
      </c>
      <c r="AL92" s="637"/>
      <c r="AM92" s="638">
        <f>SUM(AM78:AM91)</f>
        <v>0</v>
      </c>
      <c r="AN92" s="637"/>
      <c r="AO92" s="638">
        <f>SUM(AO78:AO91)</f>
        <v>0</v>
      </c>
      <c r="AP92" s="637"/>
      <c r="AQ92" s="638">
        <f>SUM(AQ78:AQ91)</f>
        <v>0</v>
      </c>
      <c r="AR92" s="637"/>
      <c r="AS92" s="638">
        <f>SUM(AS78:AS91)</f>
        <v>0</v>
      </c>
      <c r="AT92" s="637"/>
      <c r="AU92" s="638">
        <f>SUM(AU78:AU91)</f>
        <v>0</v>
      </c>
      <c r="CN92" s="556"/>
      <c r="CO92" s="563" t="s">
        <v>168</v>
      </c>
      <c r="CP92" s="141"/>
      <c r="CQ92" s="536" t="str">
        <f>Financing!D92</f>
        <v>(Specify Source)</v>
      </c>
      <c r="CR92" s="536"/>
      <c r="CS92" s="536"/>
      <c r="CT92" s="141"/>
      <c r="CU92" s="534">
        <f>Financing!H92</f>
        <v>0</v>
      </c>
      <c r="CV92" s="141"/>
      <c r="CW92" s="141"/>
      <c r="CX92" s="141"/>
      <c r="CY92" s="554"/>
    </row>
    <row r="93" spans="1:103" ht="13.5" thickTop="1">
      <c r="CN93" s="144"/>
      <c r="CO93" s="563" t="s">
        <v>168</v>
      </c>
      <c r="CP93" s="141"/>
      <c r="CQ93" s="536" t="str">
        <f>Financing!D93</f>
        <v>(Specify Source)</v>
      </c>
      <c r="CR93" s="536"/>
      <c r="CS93" s="536"/>
      <c r="CT93" s="141"/>
      <c r="CU93" s="534">
        <f>Financing!H93</f>
        <v>0</v>
      </c>
      <c r="CV93" s="141"/>
      <c r="CW93" s="141"/>
      <c r="CX93" s="141"/>
      <c r="CY93" s="554"/>
    </row>
    <row r="94" spans="1:103">
      <c r="CN94" s="556"/>
      <c r="CO94" s="563" t="s">
        <v>168</v>
      </c>
      <c r="CP94" s="141"/>
      <c r="CQ94" s="536" t="str">
        <f>Financing!D94</f>
        <v>(Specify Source)</v>
      </c>
      <c r="CR94" s="536"/>
      <c r="CS94" s="536"/>
      <c r="CT94" s="141"/>
      <c r="CU94" s="534">
        <f>Financing!H94</f>
        <v>0</v>
      </c>
      <c r="CV94" s="141"/>
      <c r="CW94" s="141"/>
      <c r="CX94" s="141"/>
      <c r="CY94" s="554"/>
    </row>
    <row r="95" spans="1:103" ht="13.5" thickBot="1">
      <c r="CN95" s="144"/>
      <c r="CO95" s="564" t="s">
        <v>168</v>
      </c>
      <c r="CP95" s="565"/>
      <c r="CQ95" s="536" t="str">
        <f>Financing!D95</f>
        <v>(Specify Source)</v>
      </c>
      <c r="CR95" s="536"/>
      <c r="CS95" s="536"/>
      <c r="CT95" s="565"/>
      <c r="CU95" s="534">
        <f>Financing!H95</f>
        <v>0</v>
      </c>
      <c r="CV95" s="565"/>
      <c r="CW95" s="565"/>
      <c r="CX95" s="565"/>
      <c r="CY95" s="566"/>
    </row>
    <row r="96" spans="1:103">
      <c r="A96" s="572" t="s">
        <v>0</v>
      </c>
      <c r="B96" s="573"/>
      <c r="C96" s="574"/>
      <c r="D96" s="574"/>
      <c r="E96" s="574"/>
      <c r="F96" s="574"/>
      <c r="G96" s="574"/>
      <c r="H96" s="575"/>
      <c r="I96" s="575"/>
      <c r="J96" s="575"/>
      <c r="K96" s="575"/>
      <c r="L96" s="575"/>
      <c r="M96" s="575"/>
      <c r="N96" s="575"/>
      <c r="O96" s="575"/>
      <c r="P96" s="575"/>
      <c r="Q96" s="575"/>
      <c r="R96" s="575"/>
      <c r="S96" s="575"/>
      <c r="T96" s="575"/>
      <c r="U96" s="575"/>
      <c r="V96" s="575"/>
      <c r="W96" s="575"/>
      <c r="X96" s="575"/>
      <c r="Y96" s="575"/>
      <c r="Z96" s="575"/>
      <c r="AA96" s="575"/>
      <c r="AB96" s="575"/>
      <c r="AC96" s="575"/>
      <c r="AD96" s="291">
        <f ca="1">NOW()</f>
        <v>45931.452622453704</v>
      </c>
      <c r="AE96" s="574"/>
      <c r="AF96" s="574"/>
      <c r="AG96" s="574"/>
      <c r="AH96" s="574"/>
      <c r="AI96" s="574"/>
      <c r="AJ96" s="574"/>
      <c r="AK96" s="574"/>
      <c r="AL96" s="574"/>
      <c r="AM96" s="574"/>
      <c r="AN96" s="574"/>
      <c r="AO96" s="574"/>
      <c r="AP96" s="574"/>
      <c r="AQ96" s="574"/>
      <c r="AR96" s="574"/>
      <c r="AS96" s="574"/>
      <c r="AT96" s="574"/>
      <c r="CN96" s="556"/>
      <c r="CO96" s="144"/>
      <c r="CP96" s="144"/>
      <c r="CQ96" s="144"/>
      <c r="CR96" s="144"/>
      <c r="CS96" s="144"/>
      <c r="CT96" s="144"/>
      <c r="CU96" s="556"/>
      <c r="CV96" s="556"/>
      <c r="CW96" s="556"/>
      <c r="CX96" s="556"/>
      <c r="CY96" s="556"/>
    </row>
    <row r="97" spans="1:103" ht="13.5" thickBot="1">
      <c r="A97" s="291"/>
      <c r="B97" s="576"/>
      <c r="C97" s="574"/>
      <c r="D97" s="574"/>
      <c r="E97" s="574"/>
      <c r="F97" s="574"/>
      <c r="G97" s="574"/>
      <c r="H97" s="575"/>
      <c r="I97" s="575"/>
      <c r="J97" s="575"/>
      <c r="K97" s="575"/>
      <c r="L97" s="575"/>
      <c r="M97" s="575"/>
      <c r="N97" s="575"/>
      <c r="O97" s="575"/>
      <c r="P97" s="575"/>
      <c r="Q97" s="575"/>
      <c r="R97" s="575"/>
      <c r="S97" s="575"/>
      <c r="T97" s="575"/>
      <c r="U97" s="575"/>
      <c r="V97" s="575"/>
      <c r="W97" s="575"/>
      <c r="X97" s="575"/>
      <c r="Y97" s="575"/>
      <c r="Z97" s="575"/>
      <c r="AA97" s="575"/>
      <c r="AB97" s="575"/>
      <c r="AC97" s="575"/>
      <c r="AD97" s="647" t="s">
        <v>112</v>
      </c>
      <c r="AE97" s="574"/>
      <c r="AF97" s="574"/>
      <c r="AG97" s="574"/>
      <c r="AH97" s="574"/>
      <c r="AI97" s="574"/>
      <c r="AJ97" s="574"/>
      <c r="AK97" s="574"/>
      <c r="AL97" s="574"/>
      <c r="AM97" s="574"/>
      <c r="AN97" s="574"/>
      <c r="AO97" s="574"/>
      <c r="AP97" s="574"/>
      <c r="AQ97" s="574"/>
      <c r="AR97" s="574"/>
      <c r="AS97" s="574"/>
      <c r="AT97" s="574"/>
      <c r="CN97" s="141"/>
      <c r="CO97" s="141"/>
      <c r="CP97" s="141"/>
      <c r="CQ97" s="141"/>
      <c r="CR97" s="141"/>
      <c r="CS97" s="141"/>
      <c r="CT97" s="141"/>
      <c r="CU97" s="141"/>
      <c r="CV97" s="141"/>
      <c r="CW97" s="141"/>
      <c r="CX97" s="141"/>
      <c r="CY97" s="141"/>
    </row>
    <row r="98" spans="1:103">
      <c r="A98" s="291"/>
      <c r="B98" s="576"/>
      <c r="C98" s="253"/>
      <c r="D98" s="253"/>
      <c r="E98" s="253"/>
      <c r="F98" s="253"/>
      <c r="G98" s="253"/>
      <c r="H98" s="291"/>
      <c r="I98" s="291"/>
      <c r="J98" s="291"/>
      <c r="K98" s="291"/>
      <c r="L98" s="575"/>
      <c r="M98" s="575"/>
      <c r="N98" s="575"/>
      <c r="O98" s="575"/>
      <c r="P98" s="575"/>
      <c r="Q98" s="575"/>
      <c r="R98" s="575"/>
      <c r="S98" s="575"/>
      <c r="T98" s="575"/>
      <c r="U98" s="575"/>
      <c r="V98" s="575"/>
      <c r="W98" s="575"/>
      <c r="X98" s="575"/>
      <c r="Y98" s="575"/>
      <c r="Z98" s="575"/>
      <c r="AA98" s="575"/>
      <c r="AB98" s="575"/>
      <c r="AC98" s="575"/>
      <c r="AD98" s="291"/>
      <c r="AE98" s="574"/>
      <c r="AF98" s="574"/>
      <c r="AG98" s="574"/>
      <c r="AH98" s="574"/>
      <c r="AI98" s="574"/>
      <c r="AJ98" s="574"/>
      <c r="AK98" s="574"/>
      <c r="AL98" s="574"/>
      <c r="AM98" s="574"/>
      <c r="AN98" s="574"/>
      <c r="AO98" s="574"/>
      <c r="AP98" s="574"/>
      <c r="AQ98" s="574"/>
      <c r="AR98" s="574"/>
      <c r="AS98" s="574"/>
      <c r="AT98" s="574"/>
      <c r="CN98" s="291"/>
      <c r="CO98" s="541" t="s">
        <v>156</v>
      </c>
      <c r="CP98" s="539" t="s">
        <v>342</v>
      </c>
      <c r="CQ98" s="540">
        <f>G4</f>
        <v>0</v>
      </c>
      <c r="CR98" s="540"/>
      <c r="CS98" s="542"/>
      <c r="CT98" s="542"/>
    </row>
    <row r="99" spans="1:103">
      <c r="A99" s="574"/>
      <c r="B99" s="576"/>
      <c r="C99" s="574"/>
      <c r="D99" s="574"/>
      <c r="E99" s="576" t="s">
        <v>342</v>
      </c>
      <c r="F99" s="648">
        <f>G4</f>
        <v>0</v>
      </c>
      <c r="G99" s="574" t="s">
        <v>342</v>
      </c>
      <c r="H99" s="575">
        <f>G4</f>
        <v>0</v>
      </c>
      <c r="I99" s="574" t="s">
        <v>342</v>
      </c>
      <c r="J99" s="575">
        <f>G4</f>
        <v>0</v>
      </c>
      <c r="K99" s="574" t="s">
        <v>342</v>
      </c>
      <c r="L99" s="575">
        <f>G4</f>
        <v>0</v>
      </c>
      <c r="M99" s="574" t="s">
        <v>342</v>
      </c>
      <c r="N99" s="575">
        <f>G4</f>
        <v>0</v>
      </c>
      <c r="O99" s="574" t="s">
        <v>342</v>
      </c>
      <c r="P99" s="574">
        <f>G4</f>
        <v>0</v>
      </c>
      <c r="Q99" s="574" t="s">
        <v>342</v>
      </c>
      <c r="R99" s="575">
        <f>G4</f>
        <v>0</v>
      </c>
      <c r="S99" s="574" t="s">
        <v>342</v>
      </c>
      <c r="T99" s="575">
        <f>G4</f>
        <v>0</v>
      </c>
      <c r="U99" s="574" t="s">
        <v>342</v>
      </c>
      <c r="V99" s="575">
        <f>G4</f>
        <v>0</v>
      </c>
      <c r="W99" s="574" t="s">
        <v>342</v>
      </c>
      <c r="X99" s="575">
        <f>G4</f>
        <v>0</v>
      </c>
      <c r="Y99" s="574" t="s">
        <v>342</v>
      </c>
      <c r="Z99" s="575">
        <f>G4</f>
        <v>0</v>
      </c>
      <c r="AA99" s="574" t="s">
        <v>342</v>
      </c>
      <c r="AB99" s="575">
        <f>G4</f>
        <v>0</v>
      </c>
      <c r="AC99" s="574" t="s">
        <v>342</v>
      </c>
      <c r="AD99" s="648">
        <f>G4</f>
        <v>0</v>
      </c>
      <c r="AE99" s="574" t="s">
        <v>342</v>
      </c>
      <c r="AF99" s="574">
        <f>G4</f>
        <v>0</v>
      </c>
      <c r="AG99" s="574" t="s">
        <v>342</v>
      </c>
      <c r="AH99" s="574">
        <f>G4</f>
        <v>0</v>
      </c>
      <c r="AI99" s="574" t="s">
        <v>342</v>
      </c>
      <c r="AJ99" s="574">
        <f>G4</f>
        <v>0</v>
      </c>
      <c r="AK99" s="574" t="s">
        <v>342</v>
      </c>
      <c r="AL99" s="574">
        <f>G4</f>
        <v>0</v>
      </c>
      <c r="AM99" s="574" t="s">
        <v>342</v>
      </c>
      <c r="AN99" s="574">
        <f>G4</f>
        <v>0</v>
      </c>
      <c r="AO99" s="574" t="s">
        <v>342</v>
      </c>
      <c r="AP99" s="574">
        <f>G4</f>
        <v>0</v>
      </c>
      <c r="AQ99" s="574" t="s">
        <v>342</v>
      </c>
      <c r="AR99" s="574">
        <f>G4</f>
        <v>0</v>
      </c>
      <c r="AS99" s="574" t="s">
        <v>342</v>
      </c>
      <c r="AT99" s="574">
        <f>G4</f>
        <v>0</v>
      </c>
      <c r="CN99" s="291"/>
      <c r="CO99" s="567" t="s">
        <v>130</v>
      </c>
      <c r="CP99" s="538" t="s">
        <v>96</v>
      </c>
      <c r="CQ99" s="538">
        <f>D177</f>
        <v>0</v>
      </c>
      <c r="CR99" s="544"/>
      <c r="CS99" s="540"/>
      <c r="CT99" s="540"/>
    </row>
    <row r="100" spans="1:103" s="633" customFormat="1" ht="13.5" thickBot="1">
      <c r="A100" s="572"/>
      <c r="B100" s="573"/>
      <c r="C100" s="576"/>
      <c r="D100" s="576"/>
      <c r="E100" s="576"/>
      <c r="G100" s="576" t="s">
        <v>96</v>
      </c>
      <c r="H100" s="576">
        <f>D176</f>
        <v>0</v>
      </c>
      <c r="I100" s="576" t="s">
        <v>96</v>
      </c>
      <c r="J100" s="576">
        <f>H100</f>
        <v>0</v>
      </c>
      <c r="K100" s="576" t="s">
        <v>96</v>
      </c>
      <c r="L100" s="576"/>
      <c r="M100" s="576" t="s">
        <v>96</v>
      </c>
      <c r="N100" s="576"/>
      <c r="O100" s="576" t="s">
        <v>96</v>
      </c>
      <c r="P100" s="576"/>
      <c r="Q100" s="576" t="s">
        <v>96</v>
      </c>
      <c r="R100" s="576"/>
      <c r="S100" s="576" t="s">
        <v>96</v>
      </c>
      <c r="T100" s="576"/>
      <c r="U100" s="576" t="s">
        <v>96</v>
      </c>
      <c r="V100" s="576"/>
      <c r="W100" s="576" t="s">
        <v>96</v>
      </c>
      <c r="X100" s="576"/>
      <c r="Y100" s="576" t="s">
        <v>96</v>
      </c>
      <c r="Z100" s="576"/>
      <c r="AA100" s="576" t="s">
        <v>96</v>
      </c>
      <c r="AB100" s="576"/>
      <c r="AC100" s="576" t="s">
        <v>96</v>
      </c>
      <c r="AD100" s="576"/>
      <c r="AE100" s="576" t="s">
        <v>96</v>
      </c>
      <c r="AF100" s="573"/>
      <c r="AG100" s="576" t="s">
        <v>96</v>
      </c>
      <c r="AH100" s="573"/>
      <c r="AI100" s="576" t="s">
        <v>96</v>
      </c>
      <c r="AJ100" s="573"/>
      <c r="AK100" s="576" t="s">
        <v>96</v>
      </c>
      <c r="AL100" s="573"/>
      <c r="AM100" s="576" t="s">
        <v>96</v>
      </c>
      <c r="AN100" s="573"/>
      <c r="AO100" s="576" t="s">
        <v>96</v>
      </c>
      <c r="AP100" s="573"/>
      <c r="AQ100" s="576" t="s">
        <v>96</v>
      </c>
      <c r="AR100" s="573"/>
      <c r="AS100" s="576" t="s">
        <v>96</v>
      </c>
      <c r="AT100" s="573"/>
      <c r="CN100" s="576"/>
      <c r="CO100" s="543">
        <f>'Unit Distribution'!CO6</f>
        <v>0</v>
      </c>
      <c r="CP100" s="540"/>
      <c r="CQ100" s="540"/>
      <c r="CR100" s="540"/>
      <c r="CS100" s="540"/>
      <c r="CT100" s="540"/>
      <c r="CU100" s="540"/>
      <c r="CV100" s="540"/>
      <c r="CW100" s="540"/>
      <c r="CX100" s="540"/>
      <c r="CY100" s="540"/>
    </row>
    <row r="101" spans="1:103">
      <c r="A101" s="574"/>
      <c r="B101" s="574"/>
      <c r="C101" s="291"/>
      <c r="D101" s="648" t="s">
        <v>152</v>
      </c>
      <c r="E101" s="648"/>
      <c r="G101" s="648" t="s">
        <v>129</v>
      </c>
      <c r="H101" s="648"/>
      <c r="I101" s="648" t="s">
        <v>130</v>
      </c>
      <c r="J101" s="648"/>
      <c r="K101" s="648" t="s">
        <v>131</v>
      </c>
      <c r="L101" s="648"/>
      <c r="M101" s="648" t="s">
        <v>132</v>
      </c>
      <c r="N101" s="648"/>
      <c r="O101" s="648" t="s">
        <v>133</v>
      </c>
      <c r="P101" s="648"/>
      <c r="Q101" s="648" t="s">
        <v>134</v>
      </c>
      <c r="R101" s="648"/>
      <c r="S101" s="648" t="s">
        <v>135</v>
      </c>
      <c r="T101" s="648"/>
      <c r="U101" s="648" t="s">
        <v>136</v>
      </c>
      <c r="V101" s="648"/>
      <c r="W101" s="648" t="s">
        <v>137</v>
      </c>
      <c r="X101" s="648"/>
      <c r="Y101" s="648" t="s">
        <v>138</v>
      </c>
      <c r="Z101" s="648"/>
      <c r="AA101" s="648" t="s">
        <v>139</v>
      </c>
      <c r="AB101" s="648"/>
      <c r="AC101" s="648" t="s">
        <v>140</v>
      </c>
      <c r="AD101" s="648"/>
      <c r="AE101" s="648" t="s">
        <v>141</v>
      </c>
      <c r="AF101" s="648"/>
      <c r="AG101" s="648" t="s">
        <v>142</v>
      </c>
      <c r="AH101" s="648"/>
      <c r="AI101" s="648" t="s">
        <v>143</v>
      </c>
      <c r="AJ101" s="648"/>
      <c r="AK101" s="648" t="s">
        <v>144</v>
      </c>
      <c r="AL101" s="648"/>
      <c r="AM101" s="648" t="s">
        <v>145</v>
      </c>
      <c r="AN101" s="648"/>
      <c r="AO101" s="648" t="s">
        <v>146</v>
      </c>
      <c r="AP101" s="648"/>
      <c r="AQ101" s="648" t="s">
        <v>147</v>
      </c>
      <c r="AR101" s="648"/>
      <c r="AS101" s="648" t="s">
        <v>148</v>
      </c>
      <c r="AT101" s="648"/>
      <c r="CN101" s="291"/>
      <c r="CO101" s="545" t="s">
        <v>157</v>
      </c>
      <c r="CP101" s="546"/>
      <c r="CQ101" s="547" t="s">
        <v>158</v>
      </c>
      <c r="CR101" s="547"/>
      <c r="CS101" s="547" t="s">
        <v>159</v>
      </c>
      <c r="CT101" s="547"/>
      <c r="CU101" s="547" t="s">
        <v>177</v>
      </c>
      <c r="CV101" s="547"/>
      <c r="CW101" s="547" t="s">
        <v>160</v>
      </c>
      <c r="CX101" s="548"/>
      <c r="CY101" s="549" t="s">
        <v>161</v>
      </c>
    </row>
    <row r="102" spans="1:103">
      <c r="A102" s="649"/>
      <c r="B102" s="649"/>
      <c r="C102" s="291" t="s">
        <v>95</v>
      </c>
      <c r="D102" s="291"/>
      <c r="E102" s="291"/>
      <c r="F102" s="291"/>
      <c r="G102" s="577">
        <f>'Development Budget'!J105</f>
        <v>0</v>
      </c>
      <c r="H102" s="577"/>
      <c r="I102" s="577">
        <f>'Development Budget'!N105</f>
        <v>0</v>
      </c>
      <c r="J102" s="577"/>
      <c r="K102" s="577">
        <f>'Development Budget'!R105</f>
        <v>0</v>
      </c>
      <c r="L102" s="577"/>
      <c r="M102" s="577">
        <f>'Development Budget'!V105</f>
        <v>0</v>
      </c>
      <c r="N102" s="577"/>
      <c r="O102" s="577">
        <f>'Development Budget'!Z105</f>
        <v>0</v>
      </c>
      <c r="P102" s="577"/>
      <c r="Q102" s="577">
        <f>'Development Budget'!AD105</f>
        <v>0</v>
      </c>
      <c r="R102" s="577"/>
      <c r="S102" s="577">
        <f>'Development Budget'!AH105</f>
        <v>0</v>
      </c>
      <c r="T102" s="577"/>
      <c r="U102" s="577">
        <f>'Development Budget'!AL105</f>
        <v>0</v>
      </c>
      <c r="V102" s="577"/>
      <c r="W102" s="577">
        <f>'Development Budget'!AP105</f>
        <v>0</v>
      </c>
      <c r="X102" s="577"/>
      <c r="Y102" s="577">
        <f>'Development Budget'!AT105</f>
        <v>0</v>
      </c>
      <c r="Z102" s="577"/>
      <c r="AA102" s="577">
        <f>'Development Budget'!AX105</f>
        <v>0</v>
      </c>
      <c r="AB102" s="577"/>
      <c r="AC102" s="577">
        <f>'Development Budget'!BB105</f>
        <v>0</v>
      </c>
      <c r="AD102" s="577"/>
      <c r="AE102" s="577">
        <f>'Development Budget'!BF105</f>
        <v>0</v>
      </c>
      <c r="AF102" s="577"/>
      <c r="AG102" s="577">
        <f>'Development Budget'!BJ105</f>
        <v>0</v>
      </c>
      <c r="AH102" s="577"/>
      <c r="AI102" s="577">
        <f>'Development Budget'!BN105</f>
        <v>0</v>
      </c>
      <c r="AJ102" s="577"/>
      <c r="AK102" s="577">
        <f>'Development Budget'!BR105</f>
        <v>0</v>
      </c>
      <c r="AL102" s="577"/>
      <c r="AM102" s="577">
        <f>'Development Budget'!BV105</f>
        <v>0</v>
      </c>
      <c r="AN102" s="577"/>
      <c r="AO102" s="577">
        <f>'Development Budget'!BZ105</f>
        <v>0</v>
      </c>
      <c r="AP102" s="577"/>
      <c r="AQ102" s="577">
        <f>'Development Budget'!CD105</f>
        <v>0</v>
      </c>
      <c r="AR102" s="577"/>
      <c r="AS102" s="577">
        <f>'Development Budget'!CH105</f>
        <v>0</v>
      </c>
      <c r="AT102" s="577"/>
      <c r="CN102" s="291"/>
      <c r="CO102" s="550" t="str">
        <f>Financing!B102</f>
        <v>HPD Loan</v>
      </c>
      <c r="CP102" s="550"/>
      <c r="CQ102" s="550">
        <f>Financing!D102</f>
        <v>0</v>
      </c>
      <c r="CR102" s="550"/>
      <c r="CS102" s="550">
        <f>Financing!F102</f>
        <v>0</v>
      </c>
      <c r="CT102" s="550"/>
      <c r="CU102" s="550">
        <f>Financing!H102</f>
        <v>0</v>
      </c>
      <c r="CV102" s="550"/>
      <c r="CW102" s="550">
        <f>Financing!J102</f>
        <v>0</v>
      </c>
      <c r="CX102" s="550"/>
      <c r="CY102" s="550">
        <f>Financing!L102</f>
        <v>0</v>
      </c>
    </row>
    <row r="103" spans="1:103">
      <c r="A103" s="650" t="s">
        <v>1</v>
      </c>
      <c r="B103" s="651"/>
      <c r="C103" s="650"/>
      <c r="D103" s="652" t="s">
        <v>65</v>
      </c>
      <c r="E103" s="653" t="s">
        <v>66</v>
      </c>
      <c r="F103" s="654" t="s">
        <v>227</v>
      </c>
      <c r="G103" s="652" t="s">
        <v>65</v>
      </c>
      <c r="H103" s="654" t="s">
        <v>66</v>
      </c>
      <c r="I103" s="652" t="s">
        <v>65</v>
      </c>
      <c r="J103" s="654" t="s">
        <v>66</v>
      </c>
      <c r="K103" s="652" t="s">
        <v>65</v>
      </c>
      <c r="L103" s="654" t="s">
        <v>66</v>
      </c>
      <c r="M103" s="652" t="s">
        <v>65</v>
      </c>
      <c r="N103" s="654" t="s">
        <v>66</v>
      </c>
      <c r="O103" s="652" t="s">
        <v>65</v>
      </c>
      <c r="P103" s="654" t="s">
        <v>66</v>
      </c>
      <c r="Q103" s="652" t="s">
        <v>65</v>
      </c>
      <c r="R103" s="654" t="s">
        <v>66</v>
      </c>
      <c r="S103" s="652" t="s">
        <v>65</v>
      </c>
      <c r="T103" s="654" t="s">
        <v>66</v>
      </c>
      <c r="U103" s="652" t="s">
        <v>65</v>
      </c>
      <c r="V103" s="654" t="s">
        <v>66</v>
      </c>
      <c r="W103" s="652" t="s">
        <v>65</v>
      </c>
      <c r="X103" s="654" t="s">
        <v>66</v>
      </c>
      <c r="Y103" s="652" t="s">
        <v>65</v>
      </c>
      <c r="Z103" s="654" t="s">
        <v>66</v>
      </c>
      <c r="AA103" s="652" t="s">
        <v>65</v>
      </c>
      <c r="AB103" s="654" t="s">
        <v>66</v>
      </c>
      <c r="AC103" s="652" t="s">
        <v>65</v>
      </c>
      <c r="AD103" s="654" t="s">
        <v>66</v>
      </c>
      <c r="AE103" s="652" t="s">
        <v>65</v>
      </c>
      <c r="AF103" s="654" t="s">
        <v>66</v>
      </c>
      <c r="AG103" s="652" t="s">
        <v>65</v>
      </c>
      <c r="AH103" s="654" t="s">
        <v>66</v>
      </c>
      <c r="AI103" s="652" t="s">
        <v>65</v>
      </c>
      <c r="AJ103" s="654" t="s">
        <v>66</v>
      </c>
      <c r="AK103" s="652" t="s">
        <v>65</v>
      </c>
      <c r="AL103" s="654" t="s">
        <v>66</v>
      </c>
      <c r="AM103" s="652" t="s">
        <v>65</v>
      </c>
      <c r="AN103" s="654" t="s">
        <v>66</v>
      </c>
      <c r="AO103" s="652" t="s">
        <v>65</v>
      </c>
      <c r="AP103" s="654" t="s">
        <v>66</v>
      </c>
      <c r="AQ103" s="652" t="s">
        <v>65</v>
      </c>
      <c r="AR103" s="654" t="s">
        <v>66</v>
      </c>
      <c r="AS103" s="652" t="s">
        <v>65</v>
      </c>
      <c r="AT103" s="654" t="s">
        <v>66</v>
      </c>
      <c r="CN103" s="537"/>
      <c r="CO103" s="550" t="str">
        <f>Financing!B103</f>
        <v>HDC Tax Exempt Bonds</v>
      </c>
      <c r="CP103" s="550"/>
      <c r="CQ103" s="550">
        <f>Financing!D103</f>
        <v>0</v>
      </c>
      <c r="CR103" s="550"/>
      <c r="CS103" s="550">
        <f>Financing!F103</f>
        <v>0</v>
      </c>
      <c r="CT103" s="550"/>
      <c r="CU103" s="550">
        <f>Financing!H103</f>
        <v>0</v>
      </c>
      <c r="CV103" s="550"/>
      <c r="CW103" s="550">
        <f>Financing!J103</f>
        <v>0</v>
      </c>
      <c r="CX103" s="550"/>
      <c r="CY103" s="550">
        <f>Financing!L103</f>
        <v>0</v>
      </c>
    </row>
    <row r="104" spans="1:103">
      <c r="A104" s="647">
        <v>1</v>
      </c>
      <c r="B104" s="291" t="s">
        <v>223</v>
      </c>
      <c r="C104" s="291"/>
      <c r="D104" s="655">
        <f t="shared" ref="D104:E108" si="66">G104+I104+K104+M104+O104+Q104+S104+U104+W104+Y104+AA104+AC104+AE104+AG104+AI104+AK104+AM104+AO104+AQ104+AS104</f>
        <v>0</v>
      </c>
      <c r="E104" s="656">
        <f>H104+J104+L104+N104+P104+R104+T104+V104+X104+Z104+AB104+AD104+AF104+AH104+AJ104+AL104+AN104+AP104+AR104+AT104</f>
        <v>0</v>
      </c>
      <c r="F104" s="657">
        <f>D104+E104</f>
        <v>0</v>
      </c>
      <c r="G104" s="658">
        <f>'Qualified Basis Analysis'!G9</f>
        <v>0</v>
      </c>
      <c r="H104" s="658">
        <f>'Qualified Basis Analysis'!H9</f>
        <v>0</v>
      </c>
      <c r="I104" s="658">
        <f>'Qualified Basis Analysis'!I9</f>
        <v>0</v>
      </c>
      <c r="J104" s="658">
        <f>'Qualified Basis Analysis'!J9</f>
        <v>0</v>
      </c>
      <c r="K104" s="658">
        <f>'Qualified Basis Analysis'!K9</f>
        <v>0</v>
      </c>
      <c r="L104" s="658">
        <f>'Qualified Basis Analysis'!L9</f>
        <v>0</v>
      </c>
      <c r="M104" s="658">
        <f>'Qualified Basis Analysis'!M9</f>
        <v>0</v>
      </c>
      <c r="N104" s="658">
        <f>'Qualified Basis Analysis'!N9</f>
        <v>0</v>
      </c>
      <c r="O104" s="658">
        <f>'Qualified Basis Analysis'!O9</f>
        <v>0</v>
      </c>
      <c r="P104" s="658">
        <f>'Qualified Basis Analysis'!P9</f>
        <v>0</v>
      </c>
      <c r="Q104" s="658">
        <f>'Qualified Basis Analysis'!Q9</f>
        <v>0</v>
      </c>
      <c r="R104" s="658">
        <f>'Qualified Basis Analysis'!R9</f>
        <v>0</v>
      </c>
      <c r="S104" s="658">
        <f>'Qualified Basis Analysis'!S9</f>
        <v>0</v>
      </c>
      <c r="T104" s="658">
        <f>'Qualified Basis Analysis'!T9</f>
        <v>0</v>
      </c>
      <c r="U104" s="658">
        <f>'Qualified Basis Analysis'!U9</f>
        <v>0</v>
      </c>
      <c r="V104" s="658">
        <f>'Qualified Basis Analysis'!V9</f>
        <v>0</v>
      </c>
      <c r="W104" s="658">
        <f>'Qualified Basis Analysis'!W9</f>
        <v>0</v>
      </c>
      <c r="X104" s="658">
        <f>'Qualified Basis Analysis'!X9</f>
        <v>0</v>
      </c>
      <c r="Y104" s="658">
        <f>'Qualified Basis Analysis'!Y9</f>
        <v>0</v>
      </c>
      <c r="Z104" s="658">
        <f>'Qualified Basis Analysis'!Z9</f>
        <v>0</v>
      </c>
      <c r="AA104" s="658">
        <f>'Qualified Basis Analysis'!AA9</f>
        <v>0</v>
      </c>
      <c r="AB104" s="658">
        <f>'Qualified Basis Analysis'!AB9</f>
        <v>0</v>
      </c>
      <c r="AC104" s="658">
        <f>'Qualified Basis Analysis'!AC9</f>
        <v>0</v>
      </c>
      <c r="AD104" s="658">
        <f>'Qualified Basis Analysis'!AD9</f>
        <v>0</v>
      </c>
      <c r="AE104" s="658">
        <f>'Qualified Basis Analysis'!AE9</f>
        <v>0</v>
      </c>
      <c r="AF104" s="658">
        <f>'Qualified Basis Analysis'!AF9</f>
        <v>0</v>
      </c>
      <c r="AG104" s="658">
        <f>'Qualified Basis Analysis'!AG9</f>
        <v>0</v>
      </c>
      <c r="AH104" s="658">
        <f>'Qualified Basis Analysis'!AH9</f>
        <v>0</v>
      </c>
      <c r="AI104" s="658">
        <f>'Qualified Basis Analysis'!AI9</f>
        <v>0</v>
      </c>
      <c r="AJ104" s="658">
        <f>'Qualified Basis Analysis'!AJ9</f>
        <v>0</v>
      </c>
      <c r="AK104" s="658">
        <f>'Qualified Basis Analysis'!AK9</f>
        <v>0</v>
      </c>
      <c r="AL104" s="658">
        <f>'Qualified Basis Analysis'!AL9</f>
        <v>0</v>
      </c>
      <c r="AM104" s="658">
        <f>'Qualified Basis Analysis'!AM9</f>
        <v>0</v>
      </c>
      <c r="AN104" s="658">
        <f>'Qualified Basis Analysis'!AN9</f>
        <v>0</v>
      </c>
      <c r="AO104" s="658">
        <f>'Qualified Basis Analysis'!AO9</f>
        <v>0</v>
      </c>
      <c r="AP104" s="658">
        <f>'Qualified Basis Analysis'!AP9</f>
        <v>0</v>
      </c>
      <c r="AQ104" s="658">
        <f>'Qualified Basis Analysis'!AQ9</f>
        <v>0</v>
      </c>
      <c r="AR104" s="658">
        <f>'Qualified Basis Analysis'!AR9</f>
        <v>0</v>
      </c>
      <c r="AS104" s="658">
        <f>'Qualified Basis Analysis'!AS9</f>
        <v>0</v>
      </c>
      <c r="AT104" s="658">
        <f>'Qualified Basis Analysis'!AT9</f>
        <v>0</v>
      </c>
      <c r="CN104" s="291"/>
      <c r="CO104" s="550" t="str">
        <f>Financing!B104</f>
        <v>HDC Loan</v>
      </c>
      <c r="CP104" s="550"/>
      <c r="CQ104" s="550">
        <f>Financing!D104</f>
        <v>0</v>
      </c>
      <c r="CR104" s="550"/>
      <c r="CS104" s="550">
        <f>Financing!F104</f>
        <v>0</v>
      </c>
      <c r="CT104" s="550"/>
      <c r="CU104" s="550">
        <f>Financing!H104</f>
        <v>0</v>
      </c>
      <c r="CV104" s="550"/>
      <c r="CW104" s="550">
        <f>Financing!J104</f>
        <v>0</v>
      </c>
      <c r="CX104" s="550"/>
      <c r="CY104" s="550">
        <f>Financing!L104</f>
        <v>0</v>
      </c>
    </row>
    <row r="105" spans="1:103">
      <c r="A105" s="647">
        <v>2</v>
      </c>
      <c r="B105" s="291" t="s">
        <v>235</v>
      </c>
      <c r="C105" s="268" t="s">
        <v>3</v>
      </c>
      <c r="D105" s="655">
        <f t="shared" si="66"/>
        <v>0</v>
      </c>
      <c r="E105" s="656">
        <f t="shared" si="66"/>
        <v>0</v>
      </c>
      <c r="F105" s="657">
        <f>D105+E105</f>
        <v>0</v>
      </c>
      <c r="G105" s="658">
        <f>'Qualified Basis Analysis'!G10</f>
        <v>0</v>
      </c>
      <c r="H105" s="658">
        <f>'Qualified Basis Analysis'!H10</f>
        <v>0</v>
      </c>
      <c r="I105" s="658">
        <f>'Qualified Basis Analysis'!I10</f>
        <v>0</v>
      </c>
      <c r="J105" s="658">
        <f>'Qualified Basis Analysis'!J10</f>
        <v>0</v>
      </c>
      <c r="K105" s="658">
        <f>'Qualified Basis Analysis'!K10</f>
        <v>0</v>
      </c>
      <c r="L105" s="658">
        <f>'Qualified Basis Analysis'!L10</f>
        <v>0</v>
      </c>
      <c r="M105" s="658">
        <f>'Qualified Basis Analysis'!M10</f>
        <v>0</v>
      </c>
      <c r="N105" s="658">
        <f>'Qualified Basis Analysis'!N10</f>
        <v>0</v>
      </c>
      <c r="O105" s="658">
        <f>'Qualified Basis Analysis'!O10</f>
        <v>0</v>
      </c>
      <c r="P105" s="658">
        <f>'Qualified Basis Analysis'!P10</f>
        <v>0</v>
      </c>
      <c r="Q105" s="658">
        <f>'Qualified Basis Analysis'!Q10</f>
        <v>0</v>
      </c>
      <c r="R105" s="658">
        <f>'Qualified Basis Analysis'!R10</f>
        <v>0</v>
      </c>
      <c r="S105" s="658">
        <f>'Qualified Basis Analysis'!S10</f>
        <v>0</v>
      </c>
      <c r="T105" s="658">
        <f>'Qualified Basis Analysis'!T10</f>
        <v>0</v>
      </c>
      <c r="U105" s="658">
        <f>'Qualified Basis Analysis'!U10</f>
        <v>0</v>
      </c>
      <c r="V105" s="658">
        <f>'Qualified Basis Analysis'!V10</f>
        <v>0</v>
      </c>
      <c r="W105" s="658">
        <f>'Qualified Basis Analysis'!W10</f>
        <v>0</v>
      </c>
      <c r="X105" s="658">
        <f>'Qualified Basis Analysis'!X10</f>
        <v>0</v>
      </c>
      <c r="Y105" s="658">
        <f>'Qualified Basis Analysis'!Y10</f>
        <v>0</v>
      </c>
      <c r="Z105" s="658">
        <f>'Qualified Basis Analysis'!Z10</f>
        <v>0</v>
      </c>
      <c r="AA105" s="658">
        <f>'Qualified Basis Analysis'!AA10</f>
        <v>0</v>
      </c>
      <c r="AB105" s="658">
        <f>'Qualified Basis Analysis'!AB10</f>
        <v>0</v>
      </c>
      <c r="AC105" s="658">
        <f>'Qualified Basis Analysis'!AC10</f>
        <v>0</v>
      </c>
      <c r="AD105" s="658">
        <f>'Qualified Basis Analysis'!AD10</f>
        <v>0</v>
      </c>
      <c r="AE105" s="658">
        <f>'Qualified Basis Analysis'!AE10</f>
        <v>0</v>
      </c>
      <c r="AF105" s="658">
        <f>'Qualified Basis Analysis'!AF10</f>
        <v>0</v>
      </c>
      <c r="AG105" s="658">
        <f>'Qualified Basis Analysis'!AG10</f>
        <v>0</v>
      </c>
      <c r="AH105" s="658">
        <f>'Qualified Basis Analysis'!AH10</f>
        <v>0</v>
      </c>
      <c r="AI105" s="658">
        <f>'Qualified Basis Analysis'!AI10</f>
        <v>0</v>
      </c>
      <c r="AJ105" s="658">
        <f>'Qualified Basis Analysis'!AJ10</f>
        <v>0</v>
      </c>
      <c r="AK105" s="658">
        <f>'Qualified Basis Analysis'!AK10</f>
        <v>0</v>
      </c>
      <c r="AL105" s="658">
        <f>'Qualified Basis Analysis'!AL10</f>
        <v>0</v>
      </c>
      <c r="AM105" s="658">
        <f>'Qualified Basis Analysis'!AM10</f>
        <v>0</v>
      </c>
      <c r="AN105" s="658">
        <f>'Qualified Basis Analysis'!AN10</f>
        <v>0</v>
      </c>
      <c r="AO105" s="658">
        <f>'Qualified Basis Analysis'!AO10</f>
        <v>0</v>
      </c>
      <c r="AP105" s="658">
        <f>'Qualified Basis Analysis'!AP10</f>
        <v>0</v>
      </c>
      <c r="AQ105" s="658">
        <f>'Qualified Basis Analysis'!AQ10</f>
        <v>0</v>
      </c>
      <c r="AR105" s="658">
        <f>'Qualified Basis Analysis'!AR10</f>
        <v>0</v>
      </c>
      <c r="AS105" s="658">
        <f>'Qualified Basis Analysis'!AS10</f>
        <v>0</v>
      </c>
      <c r="AT105" s="658">
        <f>'Qualified Basis Analysis'!AT10</f>
        <v>0</v>
      </c>
      <c r="CN105" s="606"/>
      <c r="CO105" s="550" t="str">
        <f>Financing!B105</f>
        <v>Deferred Developer Fee</v>
      </c>
      <c r="CP105" s="550"/>
      <c r="CQ105" s="550">
        <f>Financing!D105</f>
        <v>0</v>
      </c>
      <c r="CR105" s="550"/>
      <c r="CS105" s="550">
        <f>Financing!F105</f>
        <v>0</v>
      </c>
      <c r="CT105" s="550"/>
      <c r="CU105" s="550">
        <f>Financing!H105</f>
        <v>0</v>
      </c>
      <c r="CV105" s="550"/>
      <c r="CW105" s="550">
        <f>Financing!J105</f>
        <v>0</v>
      </c>
      <c r="CX105" s="550"/>
      <c r="CY105" s="550">
        <f>Financing!L105</f>
        <v>0</v>
      </c>
    </row>
    <row r="106" spans="1:103">
      <c r="A106" s="647">
        <v>3</v>
      </c>
      <c r="B106" s="291" t="s">
        <v>236</v>
      </c>
      <c r="C106" s="268" t="s">
        <v>3</v>
      </c>
      <c r="D106" s="655">
        <f t="shared" si="66"/>
        <v>0</v>
      </c>
      <c r="E106" s="656">
        <f t="shared" si="66"/>
        <v>0</v>
      </c>
      <c r="F106" s="657">
        <f>D106+E106</f>
        <v>0</v>
      </c>
      <c r="G106" s="658">
        <f>'Qualified Basis Analysis'!G11</f>
        <v>0</v>
      </c>
      <c r="H106" s="658">
        <f>'Qualified Basis Analysis'!H11</f>
        <v>0</v>
      </c>
      <c r="I106" s="658">
        <f>'Qualified Basis Analysis'!I11</f>
        <v>0</v>
      </c>
      <c r="J106" s="658">
        <f>'Qualified Basis Analysis'!J11</f>
        <v>0</v>
      </c>
      <c r="K106" s="658">
        <f>'Qualified Basis Analysis'!K11</f>
        <v>0</v>
      </c>
      <c r="L106" s="658">
        <f>'Qualified Basis Analysis'!L11</f>
        <v>0</v>
      </c>
      <c r="M106" s="658">
        <f>'Qualified Basis Analysis'!M11</f>
        <v>0</v>
      </c>
      <c r="N106" s="658">
        <f>'Qualified Basis Analysis'!N11</f>
        <v>0</v>
      </c>
      <c r="O106" s="658">
        <f>'Qualified Basis Analysis'!O11</f>
        <v>0</v>
      </c>
      <c r="P106" s="658">
        <f>'Qualified Basis Analysis'!P11</f>
        <v>0</v>
      </c>
      <c r="Q106" s="658">
        <f>'Qualified Basis Analysis'!Q11</f>
        <v>0</v>
      </c>
      <c r="R106" s="658">
        <f>'Qualified Basis Analysis'!R11</f>
        <v>0</v>
      </c>
      <c r="S106" s="658">
        <f>'Qualified Basis Analysis'!S11</f>
        <v>0</v>
      </c>
      <c r="T106" s="658">
        <f>'Qualified Basis Analysis'!T11</f>
        <v>0</v>
      </c>
      <c r="U106" s="658">
        <f>'Qualified Basis Analysis'!U11</f>
        <v>0</v>
      </c>
      <c r="V106" s="658">
        <f>'Qualified Basis Analysis'!V11</f>
        <v>0</v>
      </c>
      <c r="W106" s="658">
        <f>'Qualified Basis Analysis'!W11</f>
        <v>0</v>
      </c>
      <c r="X106" s="658">
        <f>'Qualified Basis Analysis'!X11</f>
        <v>0</v>
      </c>
      <c r="Y106" s="658">
        <f>'Qualified Basis Analysis'!Y11</f>
        <v>0</v>
      </c>
      <c r="Z106" s="658">
        <f>'Qualified Basis Analysis'!Z11</f>
        <v>0</v>
      </c>
      <c r="AA106" s="658">
        <f>'Qualified Basis Analysis'!AA11</f>
        <v>0</v>
      </c>
      <c r="AB106" s="658">
        <f>'Qualified Basis Analysis'!AB11</f>
        <v>0</v>
      </c>
      <c r="AC106" s="658">
        <f>'Qualified Basis Analysis'!AC11</f>
        <v>0</v>
      </c>
      <c r="AD106" s="658">
        <f>'Qualified Basis Analysis'!AD11</f>
        <v>0</v>
      </c>
      <c r="AE106" s="658">
        <f>'Qualified Basis Analysis'!AE11</f>
        <v>0</v>
      </c>
      <c r="AF106" s="658">
        <f>'Qualified Basis Analysis'!AF11</f>
        <v>0</v>
      </c>
      <c r="AG106" s="658">
        <f>'Qualified Basis Analysis'!AG11</f>
        <v>0</v>
      </c>
      <c r="AH106" s="658">
        <f>'Qualified Basis Analysis'!AH11</f>
        <v>0</v>
      </c>
      <c r="AI106" s="658">
        <f>'Qualified Basis Analysis'!AI11</f>
        <v>0</v>
      </c>
      <c r="AJ106" s="658">
        <f>'Qualified Basis Analysis'!AJ11</f>
        <v>0</v>
      </c>
      <c r="AK106" s="658">
        <f>'Qualified Basis Analysis'!AK11</f>
        <v>0</v>
      </c>
      <c r="AL106" s="658">
        <f>'Qualified Basis Analysis'!AL11</f>
        <v>0</v>
      </c>
      <c r="AM106" s="658">
        <f>'Qualified Basis Analysis'!AM11</f>
        <v>0</v>
      </c>
      <c r="AN106" s="658">
        <f>'Qualified Basis Analysis'!AN11</f>
        <v>0</v>
      </c>
      <c r="AO106" s="658">
        <f>'Qualified Basis Analysis'!AO11</f>
        <v>0</v>
      </c>
      <c r="AP106" s="658">
        <f>'Qualified Basis Analysis'!AP11</f>
        <v>0</v>
      </c>
      <c r="AQ106" s="658">
        <f>'Qualified Basis Analysis'!AQ11</f>
        <v>0</v>
      </c>
      <c r="AR106" s="658">
        <f>'Qualified Basis Analysis'!AR11</f>
        <v>0</v>
      </c>
      <c r="AS106" s="658">
        <f>'Qualified Basis Analysis'!AS11</f>
        <v>0</v>
      </c>
      <c r="AT106" s="658">
        <f>'Qualified Basis Analysis'!AT11</f>
        <v>0</v>
      </c>
      <c r="CN106" s="537"/>
      <c r="CO106" s="838" t="str">
        <f>Financing!B106</f>
        <v>Other (Specify)</v>
      </c>
      <c r="CP106" s="550"/>
      <c r="CQ106" s="550">
        <f>Financing!D106</f>
        <v>0</v>
      </c>
      <c r="CR106" s="550"/>
      <c r="CS106" s="550">
        <f>Financing!F106</f>
        <v>0</v>
      </c>
      <c r="CT106" s="550"/>
      <c r="CU106" s="550">
        <f>Financing!H106</f>
        <v>0</v>
      </c>
      <c r="CV106" s="550"/>
      <c r="CW106" s="550">
        <f>Financing!J106</f>
        <v>0</v>
      </c>
      <c r="CX106" s="550"/>
      <c r="CY106" s="550">
        <f>Financing!L106</f>
        <v>0</v>
      </c>
    </row>
    <row r="107" spans="1:103">
      <c r="A107" s="647">
        <v>4</v>
      </c>
      <c r="B107" s="291" t="s">
        <v>2</v>
      </c>
      <c r="C107" s="268" t="s">
        <v>3</v>
      </c>
      <c r="D107" s="655">
        <f t="shared" si="66"/>
        <v>0</v>
      </c>
      <c r="E107" s="656">
        <f t="shared" si="66"/>
        <v>0</v>
      </c>
      <c r="F107" s="657">
        <f>D107+E107</f>
        <v>0</v>
      </c>
      <c r="G107" s="658">
        <f>'Qualified Basis Analysis'!G12</f>
        <v>0</v>
      </c>
      <c r="H107" s="658">
        <f>'Qualified Basis Analysis'!H12</f>
        <v>0</v>
      </c>
      <c r="I107" s="658">
        <f>'Qualified Basis Analysis'!I12</f>
        <v>0</v>
      </c>
      <c r="J107" s="658">
        <f>'Qualified Basis Analysis'!J12</f>
        <v>0</v>
      </c>
      <c r="K107" s="658">
        <f>'Qualified Basis Analysis'!K12</f>
        <v>0</v>
      </c>
      <c r="L107" s="658">
        <f>'Qualified Basis Analysis'!L12</f>
        <v>0</v>
      </c>
      <c r="M107" s="658">
        <f>'Qualified Basis Analysis'!M12</f>
        <v>0</v>
      </c>
      <c r="N107" s="658">
        <f>'Qualified Basis Analysis'!N12</f>
        <v>0</v>
      </c>
      <c r="O107" s="658">
        <f>'Qualified Basis Analysis'!O12</f>
        <v>0</v>
      </c>
      <c r="P107" s="658">
        <f>'Qualified Basis Analysis'!P12</f>
        <v>0</v>
      </c>
      <c r="Q107" s="658">
        <f>'Qualified Basis Analysis'!Q12</f>
        <v>0</v>
      </c>
      <c r="R107" s="658">
        <f>'Qualified Basis Analysis'!R12</f>
        <v>0</v>
      </c>
      <c r="S107" s="658">
        <f>'Qualified Basis Analysis'!S12</f>
        <v>0</v>
      </c>
      <c r="T107" s="658">
        <f>'Qualified Basis Analysis'!T12</f>
        <v>0</v>
      </c>
      <c r="U107" s="658">
        <f>'Qualified Basis Analysis'!U12</f>
        <v>0</v>
      </c>
      <c r="V107" s="658">
        <f>'Qualified Basis Analysis'!V12</f>
        <v>0</v>
      </c>
      <c r="W107" s="658">
        <f>'Qualified Basis Analysis'!W12</f>
        <v>0</v>
      </c>
      <c r="X107" s="658">
        <f>'Qualified Basis Analysis'!X12</f>
        <v>0</v>
      </c>
      <c r="Y107" s="658">
        <f>'Qualified Basis Analysis'!Y12</f>
        <v>0</v>
      </c>
      <c r="Z107" s="658">
        <f>'Qualified Basis Analysis'!Z12</f>
        <v>0</v>
      </c>
      <c r="AA107" s="658">
        <f>'Qualified Basis Analysis'!AA12</f>
        <v>0</v>
      </c>
      <c r="AB107" s="658">
        <f>'Qualified Basis Analysis'!AB12</f>
        <v>0</v>
      </c>
      <c r="AC107" s="658">
        <f>'Qualified Basis Analysis'!AC12</f>
        <v>0</v>
      </c>
      <c r="AD107" s="658">
        <f>'Qualified Basis Analysis'!AD12</f>
        <v>0</v>
      </c>
      <c r="AE107" s="658">
        <f>'Qualified Basis Analysis'!AE12</f>
        <v>0</v>
      </c>
      <c r="AF107" s="658">
        <f>'Qualified Basis Analysis'!AF12</f>
        <v>0</v>
      </c>
      <c r="AG107" s="658">
        <f>'Qualified Basis Analysis'!AG12</f>
        <v>0</v>
      </c>
      <c r="AH107" s="658">
        <f>'Qualified Basis Analysis'!AH12</f>
        <v>0</v>
      </c>
      <c r="AI107" s="658">
        <f>'Qualified Basis Analysis'!AI12</f>
        <v>0</v>
      </c>
      <c r="AJ107" s="658">
        <f>'Qualified Basis Analysis'!AJ12</f>
        <v>0</v>
      </c>
      <c r="AK107" s="658">
        <f>'Qualified Basis Analysis'!AK12</f>
        <v>0</v>
      </c>
      <c r="AL107" s="658">
        <f>'Qualified Basis Analysis'!AL12</f>
        <v>0</v>
      </c>
      <c r="AM107" s="658">
        <f>'Qualified Basis Analysis'!AM12</f>
        <v>0</v>
      </c>
      <c r="AN107" s="658">
        <f>'Qualified Basis Analysis'!AN12</f>
        <v>0</v>
      </c>
      <c r="AO107" s="658">
        <f>'Qualified Basis Analysis'!AO12</f>
        <v>0</v>
      </c>
      <c r="AP107" s="658">
        <f>'Qualified Basis Analysis'!AP12</f>
        <v>0</v>
      </c>
      <c r="AQ107" s="658">
        <f>'Qualified Basis Analysis'!AQ12</f>
        <v>0</v>
      </c>
      <c r="AR107" s="658">
        <f>'Qualified Basis Analysis'!AR12</f>
        <v>0</v>
      </c>
      <c r="AS107" s="658">
        <f>'Qualified Basis Analysis'!AS12</f>
        <v>0</v>
      </c>
      <c r="AT107" s="658">
        <f>'Qualified Basis Analysis'!AT12</f>
        <v>0</v>
      </c>
      <c r="CN107" s="606"/>
      <c r="CO107" s="838" t="str">
        <f>Financing!B107</f>
        <v>Other (Specify)</v>
      </c>
      <c r="CP107" s="550"/>
      <c r="CQ107" s="550">
        <f>Financing!D107</f>
        <v>0</v>
      </c>
      <c r="CR107" s="550"/>
      <c r="CS107" s="550">
        <f>Financing!F107</f>
        <v>0</v>
      </c>
      <c r="CT107" s="550"/>
      <c r="CU107" s="550">
        <f>Financing!H107</f>
        <v>0</v>
      </c>
      <c r="CV107" s="550"/>
      <c r="CW107" s="550">
        <f>Financing!J107</f>
        <v>0</v>
      </c>
      <c r="CX107" s="550"/>
      <c r="CY107" s="550">
        <f>Financing!L107</f>
        <v>0</v>
      </c>
    </row>
    <row r="108" spans="1:103">
      <c r="A108" s="647">
        <v>5</v>
      </c>
      <c r="B108" s="291" t="s">
        <v>224</v>
      </c>
      <c r="C108" s="291"/>
      <c r="D108" s="655">
        <f t="shared" si="66"/>
        <v>0</v>
      </c>
      <c r="E108" s="656">
        <f t="shared" si="66"/>
        <v>0</v>
      </c>
      <c r="F108" s="657">
        <f>D108+E108</f>
        <v>0</v>
      </c>
      <c r="G108" s="658">
        <f>'Qualified Basis Analysis'!G13</f>
        <v>0</v>
      </c>
      <c r="H108" s="658">
        <f>'Qualified Basis Analysis'!H13</f>
        <v>0</v>
      </c>
      <c r="I108" s="658">
        <f>'Qualified Basis Analysis'!I13</f>
        <v>0</v>
      </c>
      <c r="J108" s="658">
        <f>'Qualified Basis Analysis'!J13</f>
        <v>0</v>
      </c>
      <c r="K108" s="658">
        <f>'Qualified Basis Analysis'!K13</f>
        <v>0</v>
      </c>
      <c r="L108" s="658">
        <f>'Qualified Basis Analysis'!L13</f>
        <v>0</v>
      </c>
      <c r="M108" s="658">
        <f>'Qualified Basis Analysis'!M13</f>
        <v>0</v>
      </c>
      <c r="N108" s="658">
        <f>'Qualified Basis Analysis'!N13</f>
        <v>0</v>
      </c>
      <c r="O108" s="658">
        <f>'Qualified Basis Analysis'!O13</f>
        <v>0</v>
      </c>
      <c r="P108" s="658">
        <f>'Qualified Basis Analysis'!P13</f>
        <v>0</v>
      </c>
      <c r="Q108" s="658">
        <f>'Qualified Basis Analysis'!Q13</f>
        <v>0</v>
      </c>
      <c r="R108" s="658">
        <f>'Qualified Basis Analysis'!R13</f>
        <v>0</v>
      </c>
      <c r="S108" s="658">
        <f>'Qualified Basis Analysis'!S13</f>
        <v>0</v>
      </c>
      <c r="T108" s="658">
        <f>'Qualified Basis Analysis'!T13</f>
        <v>0</v>
      </c>
      <c r="U108" s="658">
        <f>'Qualified Basis Analysis'!U13</f>
        <v>0</v>
      </c>
      <c r="V108" s="658">
        <f>'Qualified Basis Analysis'!V13</f>
        <v>0</v>
      </c>
      <c r="W108" s="658">
        <f>'Qualified Basis Analysis'!W13</f>
        <v>0</v>
      </c>
      <c r="X108" s="658">
        <f>'Qualified Basis Analysis'!X13</f>
        <v>0</v>
      </c>
      <c r="Y108" s="658">
        <f>'Qualified Basis Analysis'!Y13</f>
        <v>0</v>
      </c>
      <c r="Z108" s="658">
        <f>'Qualified Basis Analysis'!Z13</f>
        <v>0</v>
      </c>
      <c r="AA108" s="658">
        <f>'Qualified Basis Analysis'!AA13</f>
        <v>0</v>
      </c>
      <c r="AB108" s="658">
        <f>'Qualified Basis Analysis'!AB13</f>
        <v>0</v>
      </c>
      <c r="AC108" s="658">
        <f>'Qualified Basis Analysis'!AC13</f>
        <v>0</v>
      </c>
      <c r="AD108" s="658">
        <f>'Qualified Basis Analysis'!AD13</f>
        <v>0</v>
      </c>
      <c r="AE108" s="658">
        <f>'Qualified Basis Analysis'!AE13</f>
        <v>0</v>
      </c>
      <c r="AF108" s="658">
        <f>'Qualified Basis Analysis'!AF13</f>
        <v>0</v>
      </c>
      <c r="AG108" s="658">
        <f>'Qualified Basis Analysis'!AG13</f>
        <v>0</v>
      </c>
      <c r="AH108" s="658">
        <f>'Qualified Basis Analysis'!AH13</f>
        <v>0</v>
      </c>
      <c r="AI108" s="658">
        <f>'Qualified Basis Analysis'!AI13</f>
        <v>0</v>
      </c>
      <c r="AJ108" s="658">
        <f>'Qualified Basis Analysis'!AJ13</f>
        <v>0</v>
      </c>
      <c r="AK108" s="658">
        <f>'Qualified Basis Analysis'!AK13</f>
        <v>0</v>
      </c>
      <c r="AL108" s="658">
        <f>'Qualified Basis Analysis'!AL13</f>
        <v>0</v>
      </c>
      <c r="AM108" s="658">
        <f>'Qualified Basis Analysis'!AM13</f>
        <v>0</v>
      </c>
      <c r="AN108" s="658">
        <f>'Qualified Basis Analysis'!AN13</f>
        <v>0</v>
      </c>
      <c r="AO108" s="658">
        <f>'Qualified Basis Analysis'!AO13</f>
        <v>0</v>
      </c>
      <c r="AP108" s="658">
        <f>'Qualified Basis Analysis'!AP13</f>
        <v>0</v>
      </c>
      <c r="AQ108" s="658">
        <f>'Qualified Basis Analysis'!AQ13</f>
        <v>0</v>
      </c>
      <c r="AR108" s="658">
        <f>'Qualified Basis Analysis'!AR13</f>
        <v>0</v>
      </c>
      <c r="AS108" s="658">
        <f>'Qualified Basis Analysis'!AS13</f>
        <v>0</v>
      </c>
      <c r="AT108" s="658">
        <f>'Qualified Basis Analysis'!AT13</f>
        <v>0</v>
      </c>
      <c r="CN108" s="537"/>
      <c r="CO108" s="838" t="str">
        <f>Financing!B108</f>
        <v>Other (Specify)</v>
      </c>
      <c r="CP108" s="550"/>
      <c r="CQ108" s="550">
        <f>Financing!D108</f>
        <v>0</v>
      </c>
      <c r="CR108" s="550"/>
      <c r="CS108" s="550">
        <f>Financing!F108</f>
        <v>0</v>
      </c>
      <c r="CT108" s="550"/>
      <c r="CU108" s="550">
        <f>Financing!H108</f>
        <v>0</v>
      </c>
      <c r="CV108" s="550"/>
      <c r="CW108" s="550">
        <f>Financing!J108</f>
        <v>0</v>
      </c>
      <c r="CX108" s="550"/>
      <c r="CY108" s="550">
        <f>Financing!L108</f>
        <v>0</v>
      </c>
    </row>
    <row r="109" spans="1:103">
      <c r="A109" s="647">
        <v>6</v>
      </c>
      <c r="B109" s="291" t="s">
        <v>4</v>
      </c>
      <c r="C109" s="291"/>
      <c r="D109" s="659"/>
      <c r="E109" s="659"/>
      <c r="F109" s="660"/>
      <c r="G109" s="658">
        <f>'Qualified Basis Analysis'!G14</f>
        <v>0</v>
      </c>
      <c r="H109" s="658">
        <f>'Qualified Basis Analysis'!H14</f>
        <v>0</v>
      </c>
      <c r="I109" s="658">
        <f>'Qualified Basis Analysis'!I14</f>
        <v>0</v>
      </c>
      <c r="J109" s="658">
        <f>'Qualified Basis Analysis'!J14</f>
        <v>0</v>
      </c>
      <c r="K109" s="658">
        <f>'Qualified Basis Analysis'!K14</f>
        <v>0</v>
      </c>
      <c r="L109" s="658">
        <f>'Qualified Basis Analysis'!L14</f>
        <v>0</v>
      </c>
      <c r="M109" s="658">
        <f>'Qualified Basis Analysis'!M14</f>
        <v>0</v>
      </c>
      <c r="N109" s="658">
        <f>'Qualified Basis Analysis'!N14</f>
        <v>0</v>
      </c>
      <c r="O109" s="658">
        <f>'Qualified Basis Analysis'!O14</f>
        <v>0</v>
      </c>
      <c r="P109" s="658">
        <f>'Qualified Basis Analysis'!P14</f>
        <v>0</v>
      </c>
      <c r="Q109" s="658">
        <f>'Qualified Basis Analysis'!Q14</f>
        <v>0</v>
      </c>
      <c r="R109" s="658">
        <f>'Qualified Basis Analysis'!R14</f>
        <v>0</v>
      </c>
      <c r="S109" s="658">
        <f>'Qualified Basis Analysis'!S14</f>
        <v>0</v>
      </c>
      <c r="T109" s="658">
        <f>'Qualified Basis Analysis'!T14</f>
        <v>0</v>
      </c>
      <c r="U109" s="658">
        <f>'Qualified Basis Analysis'!U14</f>
        <v>0</v>
      </c>
      <c r="V109" s="658">
        <f>'Qualified Basis Analysis'!V14</f>
        <v>0</v>
      </c>
      <c r="W109" s="658">
        <f>'Qualified Basis Analysis'!W14</f>
        <v>0</v>
      </c>
      <c r="X109" s="658">
        <f>'Qualified Basis Analysis'!X14</f>
        <v>0</v>
      </c>
      <c r="Y109" s="658">
        <f>'Qualified Basis Analysis'!Y14</f>
        <v>0</v>
      </c>
      <c r="Z109" s="658">
        <f>'Qualified Basis Analysis'!Z14</f>
        <v>0</v>
      </c>
      <c r="AA109" s="658">
        <f>'Qualified Basis Analysis'!AA14</f>
        <v>0</v>
      </c>
      <c r="AB109" s="658">
        <f>'Qualified Basis Analysis'!AB14</f>
        <v>0</v>
      </c>
      <c r="AC109" s="658">
        <f>'Qualified Basis Analysis'!AC14</f>
        <v>0</v>
      </c>
      <c r="AD109" s="658">
        <f>'Qualified Basis Analysis'!AD14</f>
        <v>0</v>
      </c>
      <c r="AE109" s="658">
        <f>'Qualified Basis Analysis'!AE14</f>
        <v>0</v>
      </c>
      <c r="AF109" s="658">
        <f>'Qualified Basis Analysis'!AF14</f>
        <v>0</v>
      </c>
      <c r="AG109" s="658">
        <f>'Qualified Basis Analysis'!AG14</f>
        <v>0</v>
      </c>
      <c r="AH109" s="658">
        <f>'Qualified Basis Analysis'!AH14</f>
        <v>0</v>
      </c>
      <c r="AI109" s="658">
        <f>'Qualified Basis Analysis'!AI14</f>
        <v>0</v>
      </c>
      <c r="AJ109" s="658">
        <f>'Qualified Basis Analysis'!AJ14</f>
        <v>0</v>
      </c>
      <c r="AK109" s="658">
        <f>'Qualified Basis Analysis'!AK14</f>
        <v>0</v>
      </c>
      <c r="AL109" s="658">
        <f>'Qualified Basis Analysis'!AL14</f>
        <v>0</v>
      </c>
      <c r="AM109" s="658">
        <f>'Qualified Basis Analysis'!AM14</f>
        <v>0</v>
      </c>
      <c r="AN109" s="658">
        <f>'Qualified Basis Analysis'!AN14</f>
        <v>0</v>
      </c>
      <c r="AO109" s="658">
        <f>'Qualified Basis Analysis'!AO14</f>
        <v>0</v>
      </c>
      <c r="AP109" s="658">
        <f>'Qualified Basis Analysis'!AP14</f>
        <v>0</v>
      </c>
      <c r="AQ109" s="658">
        <f>'Qualified Basis Analysis'!AQ14</f>
        <v>0</v>
      </c>
      <c r="AR109" s="658">
        <f>'Qualified Basis Analysis'!AR14</f>
        <v>0</v>
      </c>
      <c r="AS109" s="658">
        <f>'Qualified Basis Analysis'!AS14</f>
        <v>0</v>
      </c>
      <c r="AT109" s="658">
        <f>'Qualified Basis Analysis'!AT14</f>
        <v>0</v>
      </c>
      <c r="CN109" s="537"/>
      <c r="CO109" s="838" t="str">
        <f>Financing!B109</f>
        <v>Other (Specify)</v>
      </c>
      <c r="CP109" s="550"/>
      <c r="CQ109" s="550">
        <f>Financing!D109</f>
        <v>0</v>
      </c>
      <c r="CR109" s="550"/>
      <c r="CS109" s="550">
        <f>Financing!F109</f>
        <v>0</v>
      </c>
      <c r="CT109" s="550"/>
      <c r="CU109" s="550">
        <f>Financing!H109</f>
        <v>0</v>
      </c>
      <c r="CV109" s="550"/>
      <c r="CW109" s="550">
        <f>Financing!J109</f>
        <v>0</v>
      </c>
      <c r="CX109" s="550"/>
      <c r="CY109" s="550">
        <f>Financing!L109</f>
        <v>0</v>
      </c>
    </row>
    <row r="110" spans="1:103">
      <c r="A110" s="647">
        <v>7</v>
      </c>
      <c r="B110" s="291" t="s">
        <v>226</v>
      </c>
      <c r="C110" s="661" t="s">
        <v>3</v>
      </c>
      <c r="D110" s="659"/>
      <c r="E110" s="662">
        <f>IF($C$15="Yes",1.3,1)</f>
        <v>1</v>
      </c>
      <c r="F110" s="660"/>
      <c r="G110" s="658">
        <f>'Qualified Basis Analysis'!G15</f>
        <v>0</v>
      </c>
      <c r="H110" s="658">
        <f>'Qualified Basis Analysis'!H15</f>
        <v>1</v>
      </c>
      <c r="I110" s="658">
        <f>'Qualified Basis Analysis'!I15</f>
        <v>0</v>
      </c>
      <c r="J110" s="658">
        <f>'Qualified Basis Analysis'!J15</f>
        <v>1</v>
      </c>
      <c r="K110" s="658">
        <f>'Qualified Basis Analysis'!K15</f>
        <v>0</v>
      </c>
      <c r="L110" s="658">
        <f>'Qualified Basis Analysis'!L15</f>
        <v>1</v>
      </c>
      <c r="M110" s="658">
        <f>'Qualified Basis Analysis'!M15</f>
        <v>0</v>
      </c>
      <c r="N110" s="658">
        <f>'Qualified Basis Analysis'!N15</f>
        <v>1</v>
      </c>
      <c r="O110" s="658">
        <f>'Qualified Basis Analysis'!O15</f>
        <v>0</v>
      </c>
      <c r="P110" s="658">
        <f>'Qualified Basis Analysis'!P15</f>
        <v>1</v>
      </c>
      <c r="Q110" s="658">
        <f>'Qualified Basis Analysis'!Q15</f>
        <v>0</v>
      </c>
      <c r="R110" s="658">
        <f>'Qualified Basis Analysis'!R15</f>
        <v>1</v>
      </c>
      <c r="S110" s="658">
        <f>'Qualified Basis Analysis'!S15</f>
        <v>0</v>
      </c>
      <c r="T110" s="658">
        <f>'Qualified Basis Analysis'!T15</f>
        <v>1</v>
      </c>
      <c r="U110" s="658">
        <f>'Qualified Basis Analysis'!U15</f>
        <v>0</v>
      </c>
      <c r="V110" s="658">
        <f>'Qualified Basis Analysis'!V15</f>
        <v>1</v>
      </c>
      <c r="W110" s="658">
        <f>'Qualified Basis Analysis'!W15</f>
        <v>0</v>
      </c>
      <c r="X110" s="658">
        <f>'Qualified Basis Analysis'!X15</f>
        <v>1</v>
      </c>
      <c r="Y110" s="658">
        <f>'Qualified Basis Analysis'!Y15</f>
        <v>0</v>
      </c>
      <c r="Z110" s="658">
        <f>'Qualified Basis Analysis'!Z15</f>
        <v>1</v>
      </c>
      <c r="AA110" s="658">
        <f>'Qualified Basis Analysis'!AA15</f>
        <v>0</v>
      </c>
      <c r="AB110" s="658">
        <f>'Qualified Basis Analysis'!AB15</f>
        <v>1</v>
      </c>
      <c r="AC110" s="658">
        <f>'Qualified Basis Analysis'!AC15</f>
        <v>0</v>
      </c>
      <c r="AD110" s="658">
        <f>'Qualified Basis Analysis'!AD15</f>
        <v>1</v>
      </c>
      <c r="AE110" s="658">
        <f>'Qualified Basis Analysis'!AE15</f>
        <v>0</v>
      </c>
      <c r="AF110" s="658">
        <f>'Qualified Basis Analysis'!AF15</f>
        <v>1</v>
      </c>
      <c r="AG110" s="658">
        <f>'Qualified Basis Analysis'!AG15</f>
        <v>0</v>
      </c>
      <c r="AH110" s="658">
        <f>'Qualified Basis Analysis'!AH15</f>
        <v>1</v>
      </c>
      <c r="AI110" s="658">
        <f>'Qualified Basis Analysis'!AI15</f>
        <v>0</v>
      </c>
      <c r="AJ110" s="658">
        <f>'Qualified Basis Analysis'!AJ15</f>
        <v>1</v>
      </c>
      <c r="AK110" s="658">
        <f>'Qualified Basis Analysis'!AK15</f>
        <v>0</v>
      </c>
      <c r="AL110" s="658">
        <f>'Qualified Basis Analysis'!AL15</f>
        <v>1</v>
      </c>
      <c r="AM110" s="658">
        <f>'Qualified Basis Analysis'!AM15</f>
        <v>0</v>
      </c>
      <c r="AN110" s="658">
        <f>'Qualified Basis Analysis'!AN15</f>
        <v>1</v>
      </c>
      <c r="AO110" s="658">
        <f>'Qualified Basis Analysis'!AO15</f>
        <v>0</v>
      </c>
      <c r="AP110" s="658">
        <f>'Qualified Basis Analysis'!AP15</f>
        <v>1</v>
      </c>
      <c r="AQ110" s="658">
        <f>'Qualified Basis Analysis'!AQ15</f>
        <v>0</v>
      </c>
      <c r="AR110" s="658">
        <f>'Qualified Basis Analysis'!AR15</f>
        <v>1</v>
      </c>
      <c r="AS110" s="658">
        <f>'Qualified Basis Analysis'!AS15</f>
        <v>0</v>
      </c>
      <c r="AT110" s="658">
        <f>'Qualified Basis Analysis'!AT15</f>
        <v>1</v>
      </c>
      <c r="CN110" s="606"/>
      <c r="CO110" s="838" t="str">
        <f>Financing!B110</f>
        <v>Other (Specify)</v>
      </c>
      <c r="CP110" s="550"/>
      <c r="CQ110" s="550">
        <f>Financing!D110</f>
        <v>0</v>
      </c>
      <c r="CR110" s="550"/>
      <c r="CS110" s="550">
        <f>Financing!F110</f>
        <v>0</v>
      </c>
      <c r="CT110" s="550"/>
      <c r="CU110" s="550">
        <f>Financing!H110</f>
        <v>0</v>
      </c>
      <c r="CV110" s="550"/>
      <c r="CW110" s="550">
        <f>Financing!J110</f>
        <v>0</v>
      </c>
      <c r="CX110" s="550"/>
      <c r="CY110" s="550">
        <f>Financing!L110</f>
        <v>0</v>
      </c>
    </row>
    <row r="111" spans="1:103">
      <c r="A111" s="647">
        <v>8</v>
      </c>
      <c r="B111" s="291" t="s">
        <v>5</v>
      </c>
      <c r="C111" s="291"/>
      <c r="D111" s="655">
        <f>G111+I111+K111+M111+O111+Q111+S111+U111+W111+Y111+AA111+AC111+AE111+AG111+AI111+AK111+AM111+AO111+AQ111+AS111</f>
        <v>0</v>
      </c>
      <c r="E111" s="656">
        <f>H111+J111+L111+N111+P111+R111+T111+V111+X111+Z111+AB111+AD111+AF111+AH111+AJ111+AL111+AN111+AP111+AR111+AT111</f>
        <v>0</v>
      </c>
      <c r="F111" s="657">
        <f>D111+E111</f>
        <v>0</v>
      </c>
      <c r="G111" s="658">
        <f>'Qualified Basis Analysis'!G16</f>
        <v>0</v>
      </c>
      <c r="H111" s="658">
        <f>'Qualified Basis Analysis'!H16</f>
        <v>0</v>
      </c>
      <c r="I111" s="658">
        <f>'Qualified Basis Analysis'!I16</f>
        <v>0</v>
      </c>
      <c r="J111" s="658">
        <f>'Qualified Basis Analysis'!J16</f>
        <v>0</v>
      </c>
      <c r="K111" s="658">
        <f>'Qualified Basis Analysis'!K16</f>
        <v>0</v>
      </c>
      <c r="L111" s="658">
        <f>'Qualified Basis Analysis'!L16</f>
        <v>0</v>
      </c>
      <c r="M111" s="658">
        <f>'Qualified Basis Analysis'!M16</f>
        <v>0</v>
      </c>
      <c r="N111" s="658">
        <f>'Qualified Basis Analysis'!N16</f>
        <v>0</v>
      </c>
      <c r="O111" s="658">
        <f>'Qualified Basis Analysis'!O16</f>
        <v>0</v>
      </c>
      <c r="P111" s="658">
        <f>'Qualified Basis Analysis'!P16</f>
        <v>0</v>
      </c>
      <c r="Q111" s="658">
        <f>'Qualified Basis Analysis'!Q16</f>
        <v>0</v>
      </c>
      <c r="R111" s="658">
        <f>'Qualified Basis Analysis'!R16</f>
        <v>0</v>
      </c>
      <c r="S111" s="658">
        <f>'Qualified Basis Analysis'!S16</f>
        <v>0</v>
      </c>
      <c r="T111" s="658">
        <f>'Qualified Basis Analysis'!T16</f>
        <v>0</v>
      </c>
      <c r="U111" s="658">
        <f>'Qualified Basis Analysis'!U16</f>
        <v>0</v>
      </c>
      <c r="V111" s="658">
        <f>'Qualified Basis Analysis'!V16</f>
        <v>0</v>
      </c>
      <c r="W111" s="658">
        <f>'Qualified Basis Analysis'!W16</f>
        <v>0</v>
      </c>
      <c r="X111" s="658">
        <f>'Qualified Basis Analysis'!X16</f>
        <v>0</v>
      </c>
      <c r="Y111" s="658">
        <f>'Qualified Basis Analysis'!Y16</f>
        <v>0</v>
      </c>
      <c r="Z111" s="658">
        <f>'Qualified Basis Analysis'!Z16</f>
        <v>0</v>
      </c>
      <c r="AA111" s="658">
        <f>'Qualified Basis Analysis'!AA16</f>
        <v>0</v>
      </c>
      <c r="AB111" s="658">
        <f>'Qualified Basis Analysis'!AB16</f>
        <v>0</v>
      </c>
      <c r="AC111" s="658">
        <f>'Qualified Basis Analysis'!AC16</f>
        <v>0</v>
      </c>
      <c r="AD111" s="658">
        <f>'Qualified Basis Analysis'!AD16</f>
        <v>0</v>
      </c>
      <c r="AE111" s="658">
        <f>'Qualified Basis Analysis'!AE16</f>
        <v>0</v>
      </c>
      <c r="AF111" s="658">
        <f>'Qualified Basis Analysis'!AF16</f>
        <v>0</v>
      </c>
      <c r="AG111" s="658">
        <f>'Qualified Basis Analysis'!AG16</f>
        <v>0</v>
      </c>
      <c r="AH111" s="658">
        <f>'Qualified Basis Analysis'!AH16</f>
        <v>0</v>
      </c>
      <c r="AI111" s="658">
        <f>'Qualified Basis Analysis'!AI16</f>
        <v>0</v>
      </c>
      <c r="AJ111" s="658">
        <f>'Qualified Basis Analysis'!AJ16</f>
        <v>0</v>
      </c>
      <c r="AK111" s="658">
        <f>'Qualified Basis Analysis'!AK16</f>
        <v>0</v>
      </c>
      <c r="AL111" s="658">
        <f>'Qualified Basis Analysis'!AL16</f>
        <v>0</v>
      </c>
      <c r="AM111" s="658">
        <f>'Qualified Basis Analysis'!AM16</f>
        <v>0</v>
      </c>
      <c r="AN111" s="658">
        <f>'Qualified Basis Analysis'!AN16</f>
        <v>0</v>
      </c>
      <c r="AO111" s="658">
        <f>'Qualified Basis Analysis'!AO16</f>
        <v>0</v>
      </c>
      <c r="AP111" s="658">
        <f>'Qualified Basis Analysis'!AP16</f>
        <v>0</v>
      </c>
      <c r="AQ111" s="658">
        <f>'Qualified Basis Analysis'!AQ16</f>
        <v>0</v>
      </c>
      <c r="AR111" s="658">
        <f>'Qualified Basis Analysis'!AR16</f>
        <v>0</v>
      </c>
      <c r="AS111" s="658">
        <f>'Qualified Basis Analysis'!AS16</f>
        <v>0</v>
      </c>
      <c r="AT111" s="658">
        <f>'Qualified Basis Analysis'!AT16</f>
        <v>0</v>
      </c>
      <c r="CN111" s="537"/>
      <c r="CO111" s="550" t="str">
        <f>Financing!B111</f>
        <v>Total Construction Financing</v>
      </c>
      <c r="CP111" s="550"/>
      <c r="CQ111" s="550">
        <f>Financing!D111</f>
        <v>0</v>
      </c>
      <c r="CR111" s="550"/>
      <c r="CS111" s="550">
        <f>Financing!F111</f>
        <v>0</v>
      </c>
      <c r="CT111" s="550"/>
      <c r="CU111" s="550">
        <f>Financing!H111</f>
        <v>0</v>
      </c>
      <c r="CV111" s="550"/>
      <c r="CW111" s="550">
        <f>Financing!J111</f>
        <v>0</v>
      </c>
      <c r="CX111" s="550"/>
      <c r="CY111" s="550">
        <f>Financing!L111</f>
        <v>0</v>
      </c>
    </row>
    <row r="112" spans="1:103">
      <c r="A112" s="647">
        <v>9</v>
      </c>
      <c r="B112" s="291" t="s">
        <v>238</v>
      </c>
      <c r="C112" s="291"/>
      <c r="D112" s="663"/>
      <c r="E112" s="659"/>
      <c r="F112" s="660"/>
      <c r="G112" s="658" t="str">
        <f>'Qualified Basis Analysis'!G17</f>
        <v>Month-yr</v>
      </c>
      <c r="H112" s="658" t="str">
        <f>'Qualified Basis Analysis'!H17</f>
        <v>Month-yr</v>
      </c>
      <c r="I112" s="658" t="str">
        <f>'Qualified Basis Analysis'!I17</f>
        <v>Month-yr</v>
      </c>
      <c r="J112" s="658" t="str">
        <f>'Qualified Basis Analysis'!J17</f>
        <v>Month-yr</v>
      </c>
      <c r="K112" s="658" t="str">
        <f>'Qualified Basis Analysis'!K17</f>
        <v>Month-yr</v>
      </c>
      <c r="L112" s="658" t="str">
        <f>'Qualified Basis Analysis'!L17</f>
        <v>Month-yr</v>
      </c>
      <c r="M112" s="658" t="str">
        <f>'Qualified Basis Analysis'!M17</f>
        <v>Month-yr</v>
      </c>
      <c r="N112" s="658" t="str">
        <f>'Qualified Basis Analysis'!N17</f>
        <v>Month-yr</v>
      </c>
      <c r="O112" s="658" t="str">
        <f>'Qualified Basis Analysis'!O17</f>
        <v>Month-yr</v>
      </c>
      <c r="P112" s="658" t="str">
        <f>'Qualified Basis Analysis'!P17</f>
        <v>Month-yr</v>
      </c>
      <c r="Q112" s="658" t="str">
        <f>'Qualified Basis Analysis'!Q17</f>
        <v>Month-yr</v>
      </c>
      <c r="R112" s="658" t="str">
        <f>'Qualified Basis Analysis'!R17</f>
        <v>Month-yr</v>
      </c>
      <c r="S112" s="658" t="str">
        <f>'Qualified Basis Analysis'!S17</f>
        <v>Month-yr</v>
      </c>
      <c r="T112" s="658" t="str">
        <f>'Qualified Basis Analysis'!T17</f>
        <v>Month-yr</v>
      </c>
      <c r="U112" s="658" t="str">
        <f>'Qualified Basis Analysis'!U17</f>
        <v>Month-yr</v>
      </c>
      <c r="V112" s="658" t="str">
        <f>'Qualified Basis Analysis'!V17</f>
        <v>Month-yr</v>
      </c>
      <c r="W112" s="658" t="str">
        <f>'Qualified Basis Analysis'!W17</f>
        <v>Month-yr</v>
      </c>
      <c r="X112" s="658" t="str">
        <f>'Qualified Basis Analysis'!X17</f>
        <v>Month-yr</v>
      </c>
      <c r="Y112" s="658" t="str">
        <f>'Qualified Basis Analysis'!Y17</f>
        <v>Month-yr</v>
      </c>
      <c r="Z112" s="658" t="str">
        <f>'Qualified Basis Analysis'!Z17</f>
        <v>Month-yr</v>
      </c>
      <c r="AA112" s="658" t="str">
        <f>'Qualified Basis Analysis'!AA17</f>
        <v>Month-yr</v>
      </c>
      <c r="AB112" s="658" t="str">
        <f>'Qualified Basis Analysis'!AB17</f>
        <v>Month-yr</v>
      </c>
      <c r="AC112" s="658" t="str">
        <f>'Qualified Basis Analysis'!AC17</f>
        <v>Month-yr</v>
      </c>
      <c r="AD112" s="658" t="str">
        <f>'Qualified Basis Analysis'!AD17</f>
        <v>Month-yr</v>
      </c>
      <c r="AE112" s="658" t="str">
        <f>'Qualified Basis Analysis'!AE17</f>
        <v>Month-yr</v>
      </c>
      <c r="AF112" s="658" t="str">
        <f>'Qualified Basis Analysis'!AF17</f>
        <v>Month-yr</v>
      </c>
      <c r="AG112" s="658" t="str">
        <f>'Qualified Basis Analysis'!AG17</f>
        <v>Month-yr</v>
      </c>
      <c r="AH112" s="658" t="str">
        <f>'Qualified Basis Analysis'!AH17</f>
        <v>Month-yr</v>
      </c>
      <c r="AI112" s="658" t="str">
        <f>'Qualified Basis Analysis'!AI17</f>
        <v>Month-yr</v>
      </c>
      <c r="AJ112" s="658" t="str">
        <f>'Qualified Basis Analysis'!AJ17</f>
        <v>Month-yr</v>
      </c>
      <c r="AK112" s="658" t="str">
        <f>'Qualified Basis Analysis'!AK17</f>
        <v>Month-yr</v>
      </c>
      <c r="AL112" s="658" t="str">
        <f>'Qualified Basis Analysis'!AL17</f>
        <v>Month-yr</v>
      </c>
      <c r="AM112" s="658" t="str">
        <f>'Qualified Basis Analysis'!AM17</f>
        <v>Month-yr</v>
      </c>
      <c r="AN112" s="658" t="str">
        <f>'Qualified Basis Analysis'!AN17</f>
        <v>Month-yr</v>
      </c>
      <c r="AO112" s="658" t="str">
        <f>'Qualified Basis Analysis'!AO17</f>
        <v>Month-yr</v>
      </c>
      <c r="AP112" s="658" t="str">
        <f>'Qualified Basis Analysis'!AP17</f>
        <v>Month-yr</v>
      </c>
      <c r="AQ112" s="658" t="str">
        <f>'Qualified Basis Analysis'!AQ17</f>
        <v>Month-yr</v>
      </c>
      <c r="AR112" s="658" t="str">
        <f>'Qualified Basis Analysis'!AR17</f>
        <v>Month-yr</v>
      </c>
      <c r="AS112" s="658" t="str">
        <f>'Qualified Basis Analysis'!AS17</f>
        <v>Month-yr</v>
      </c>
      <c r="AT112" s="658" t="str">
        <f>'Qualified Basis Analysis'!AT17</f>
        <v>Month-yr</v>
      </c>
      <c r="CN112" s="556"/>
      <c r="CO112" s="550"/>
      <c r="CP112" s="550"/>
      <c r="CQ112" s="550"/>
      <c r="CR112" s="550"/>
      <c r="CS112" s="550"/>
      <c r="CT112" s="550"/>
      <c r="CU112" s="550"/>
      <c r="CV112" s="550"/>
      <c r="CW112" s="550"/>
      <c r="CX112" s="550"/>
      <c r="CY112" s="550"/>
    </row>
    <row r="113" spans="1:103">
      <c r="A113" s="647">
        <v>10</v>
      </c>
      <c r="B113" s="291" t="s">
        <v>237</v>
      </c>
      <c r="C113" s="664"/>
      <c r="D113" s="665"/>
      <c r="E113" s="666"/>
      <c r="F113" s="667"/>
      <c r="G113" s="658">
        <f>'Qualified Basis Analysis'!G18</f>
        <v>0</v>
      </c>
      <c r="H113" s="658">
        <f>'Qualified Basis Analysis'!H18</f>
        <v>0</v>
      </c>
      <c r="I113" s="658">
        <f>'Qualified Basis Analysis'!I18</f>
        <v>0</v>
      </c>
      <c r="J113" s="658">
        <f>'Qualified Basis Analysis'!J18</f>
        <v>0</v>
      </c>
      <c r="K113" s="658">
        <f>'Qualified Basis Analysis'!K18</f>
        <v>0</v>
      </c>
      <c r="L113" s="658">
        <f>'Qualified Basis Analysis'!L18</f>
        <v>0</v>
      </c>
      <c r="M113" s="658">
        <f>'Qualified Basis Analysis'!M18</f>
        <v>0</v>
      </c>
      <c r="N113" s="658">
        <f>'Qualified Basis Analysis'!N18</f>
        <v>0</v>
      </c>
      <c r="O113" s="658">
        <f>'Qualified Basis Analysis'!O18</f>
        <v>0</v>
      </c>
      <c r="P113" s="658">
        <f>'Qualified Basis Analysis'!P18</f>
        <v>0</v>
      </c>
      <c r="Q113" s="658">
        <f>'Qualified Basis Analysis'!Q18</f>
        <v>0</v>
      </c>
      <c r="R113" s="658">
        <f>'Qualified Basis Analysis'!R18</f>
        <v>0</v>
      </c>
      <c r="S113" s="658">
        <f>'Qualified Basis Analysis'!S18</f>
        <v>0</v>
      </c>
      <c r="T113" s="658">
        <f>'Qualified Basis Analysis'!T18</f>
        <v>0</v>
      </c>
      <c r="U113" s="658">
        <f>'Qualified Basis Analysis'!U18</f>
        <v>0</v>
      </c>
      <c r="V113" s="658">
        <f>'Qualified Basis Analysis'!V18</f>
        <v>0</v>
      </c>
      <c r="W113" s="658">
        <f>'Qualified Basis Analysis'!W18</f>
        <v>0</v>
      </c>
      <c r="X113" s="658">
        <f>'Qualified Basis Analysis'!X18</f>
        <v>0</v>
      </c>
      <c r="Y113" s="658">
        <f>'Qualified Basis Analysis'!Y18</f>
        <v>0</v>
      </c>
      <c r="Z113" s="658">
        <f>'Qualified Basis Analysis'!Z18</f>
        <v>0</v>
      </c>
      <c r="AA113" s="658">
        <f>'Qualified Basis Analysis'!AA18</f>
        <v>0</v>
      </c>
      <c r="AB113" s="658">
        <f>'Qualified Basis Analysis'!AB18</f>
        <v>0</v>
      </c>
      <c r="AC113" s="658">
        <f>'Qualified Basis Analysis'!AC18</f>
        <v>0</v>
      </c>
      <c r="AD113" s="658">
        <f>'Qualified Basis Analysis'!AD18</f>
        <v>0</v>
      </c>
      <c r="AE113" s="658">
        <f>'Qualified Basis Analysis'!AE18</f>
        <v>0</v>
      </c>
      <c r="AF113" s="658">
        <f>'Qualified Basis Analysis'!AF18</f>
        <v>0</v>
      </c>
      <c r="AG113" s="658">
        <f>'Qualified Basis Analysis'!AG18</f>
        <v>0</v>
      </c>
      <c r="AH113" s="658">
        <f>'Qualified Basis Analysis'!AH18</f>
        <v>0</v>
      </c>
      <c r="AI113" s="658">
        <f>'Qualified Basis Analysis'!AI18</f>
        <v>0</v>
      </c>
      <c r="AJ113" s="658">
        <f>'Qualified Basis Analysis'!AJ18</f>
        <v>0</v>
      </c>
      <c r="AK113" s="658">
        <f>'Qualified Basis Analysis'!AK18</f>
        <v>0</v>
      </c>
      <c r="AL113" s="658">
        <f>'Qualified Basis Analysis'!AL18</f>
        <v>0</v>
      </c>
      <c r="AM113" s="658">
        <f>'Qualified Basis Analysis'!AM18</f>
        <v>0</v>
      </c>
      <c r="AN113" s="658">
        <f>'Qualified Basis Analysis'!AN18</f>
        <v>0</v>
      </c>
      <c r="AO113" s="658">
        <f>'Qualified Basis Analysis'!AO18</f>
        <v>0</v>
      </c>
      <c r="AP113" s="658">
        <f>'Qualified Basis Analysis'!AP18</f>
        <v>0</v>
      </c>
      <c r="AQ113" s="658">
        <f>'Qualified Basis Analysis'!AQ18</f>
        <v>0</v>
      </c>
      <c r="AR113" s="658">
        <f>'Qualified Basis Analysis'!AR18</f>
        <v>0</v>
      </c>
      <c r="AS113" s="658">
        <f>'Qualified Basis Analysis'!AS18</f>
        <v>0</v>
      </c>
      <c r="AT113" s="658">
        <f>'Qualified Basis Analysis'!AT18</f>
        <v>0</v>
      </c>
      <c r="CN113" s="144"/>
      <c r="CO113" s="550" t="str">
        <f>Financing!B113</f>
        <v>Permanent Financing</v>
      </c>
      <c r="CP113" s="539" t="s">
        <v>342</v>
      </c>
      <c r="CQ113" s="550">
        <f>G4</f>
        <v>0</v>
      </c>
      <c r="CR113" s="550"/>
      <c r="CS113" s="550"/>
      <c r="CT113" s="550"/>
      <c r="CU113" s="550"/>
      <c r="CV113" s="550"/>
      <c r="CW113" s="550"/>
      <c r="CX113" s="550"/>
      <c r="CY113" s="550"/>
    </row>
    <row r="114" spans="1:103">
      <c r="A114" s="647">
        <v>11</v>
      </c>
      <c r="B114" s="291" t="s">
        <v>6</v>
      </c>
      <c r="C114" s="291"/>
      <c r="D114" s="655">
        <f>G114+I114+K114+M114+O114+Q114+S114+U114+W114+Y114+AA114+AC114+AE114+AG114+AI114+AK114+AM114+AO114+AQ114+AS114</f>
        <v>0</v>
      </c>
      <c r="E114" s="656">
        <f>H114+J114+L114+N114+P114+R114+T114+V114+X114+Z114+AB114+AD114+AF114+AH114+AJ114+AL114+AN114+AP114+AR114+AT114</f>
        <v>0</v>
      </c>
      <c r="F114" s="657">
        <f>D114+E114</f>
        <v>0</v>
      </c>
      <c r="G114" s="658">
        <f>'Qualified Basis Analysis'!G19</f>
        <v>0</v>
      </c>
      <c r="H114" s="658">
        <f>'Qualified Basis Analysis'!H19</f>
        <v>0</v>
      </c>
      <c r="I114" s="658">
        <f>'Qualified Basis Analysis'!I19</f>
        <v>0</v>
      </c>
      <c r="J114" s="658">
        <f>'Qualified Basis Analysis'!J19</f>
        <v>0</v>
      </c>
      <c r="K114" s="658">
        <f>'Qualified Basis Analysis'!K19</f>
        <v>0</v>
      </c>
      <c r="L114" s="658">
        <f>'Qualified Basis Analysis'!L19</f>
        <v>0</v>
      </c>
      <c r="M114" s="658">
        <f>'Qualified Basis Analysis'!M19</f>
        <v>0</v>
      </c>
      <c r="N114" s="658">
        <f>'Qualified Basis Analysis'!N19</f>
        <v>0</v>
      </c>
      <c r="O114" s="658">
        <f>'Qualified Basis Analysis'!O19</f>
        <v>0</v>
      </c>
      <c r="P114" s="658">
        <f>'Qualified Basis Analysis'!P19</f>
        <v>0</v>
      </c>
      <c r="Q114" s="658">
        <f>'Qualified Basis Analysis'!Q19</f>
        <v>0</v>
      </c>
      <c r="R114" s="658">
        <f>'Qualified Basis Analysis'!R19</f>
        <v>0</v>
      </c>
      <c r="S114" s="658">
        <f>'Qualified Basis Analysis'!S19</f>
        <v>0</v>
      </c>
      <c r="T114" s="658">
        <f>'Qualified Basis Analysis'!T19</f>
        <v>0</v>
      </c>
      <c r="U114" s="658">
        <f>'Qualified Basis Analysis'!U19</f>
        <v>0</v>
      </c>
      <c r="V114" s="658">
        <f>'Qualified Basis Analysis'!V19</f>
        <v>0</v>
      </c>
      <c r="W114" s="658">
        <f>'Qualified Basis Analysis'!W19</f>
        <v>0</v>
      </c>
      <c r="X114" s="658">
        <f>'Qualified Basis Analysis'!X19</f>
        <v>0</v>
      </c>
      <c r="Y114" s="658">
        <f>'Qualified Basis Analysis'!Y19</f>
        <v>0</v>
      </c>
      <c r="Z114" s="658">
        <f>'Qualified Basis Analysis'!Z19</f>
        <v>0</v>
      </c>
      <c r="AA114" s="658">
        <f>'Qualified Basis Analysis'!AA19</f>
        <v>0</v>
      </c>
      <c r="AB114" s="658">
        <f>'Qualified Basis Analysis'!AB19</f>
        <v>0</v>
      </c>
      <c r="AC114" s="658">
        <f>'Qualified Basis Analysis'!AC19</f>
        <v>0</v>
      </c>
      <c r="AD114" s="658">
        <f>'Qualified Basis Analysis'!AD19</f>
        <v>0</v>
      </c>
      <c r="AE114" s="658">
        <f>'Qualified Basis Analysis'!AE19</f>
        <v>0</v>
      </c>
      <c r="AF114" s="658">
        <f>'Qualified Basis Analysis'!AF19</f>
        <v>0</v>
      </c>
      <c r="AG114" s="658">
        <f>'Qualified Basis Analysis'!AG19</f>
        <v>0</v>
      </c>
      <c r="AH114" s="658">
        <f>'Qualified Basis Analysis'!AH19</f>
        <v>0</v>
      </c>
      <c r="AI114" s="658">
        <f>'Qualified Basis Analysis'!AI19</f>
        <v>0</v>
      </c>
      <c r="AJ114" s="658">
        <f>'Qualified Basis Analysis'!AJ19</f>
        <v>0</v>
      </c>
      <c r="AK114" s="658">
        <f>'Qualified Basis Analysis'!AK19</f>
        <v>0</v>
      </c>
      <c r="AL114" s="658">
        <f>'Qualified Basis Analysis'!AL19</f>
        <v>0</v>
      </c>
      <c r="AM114" s="658">
        <f>'Qualified Basis Analysis'!AM19</f>
        <v>0</v>
      </c>
      <c r="AN114" s="658">
        <f>'Qualified Basis Analysis'!AN19</f>
        <v>0</v>
      </c>
      <c r="AO114" s="658">
        <f>'Qualified Basis Analysis'!AO19</f>
        <v>0</v>
      </c>
      <c r="AP114" s="658">
        <f>'Qualified Basis Analysis'!AP19</f>
        <v>0</v>
      </c>
      <c r="AQ114" s="658">
        <f>'Qualified Basis Analysis'!AQ19</f>
        <v>0</v>
      </c>
      <c r="AR114" s="658">
        <f>'Qualified Basis Analysis'!AR19</f>
        <v>0</v>
      </c>
      <c r="AS114" s="658">
        <f>'Qualified Basis Analysis'!AS19</f>
        <v>0</v>
      </c>
      <c r="AT114" s="658">
        <f>'Qualified Basis Analysis'!AT19</f>
        <v>0</v>
      </c>
      <c r="CN114" s="144"/>
      <c r="CO114" s="550" t="str">
        <f>Financing!B114</f>
        <v>Building 2</v>
      </c>
      <c r="CP114" s="538" t="s">
        <v>96</v>
      </c>
      <c r="CQ114" s="550">
        <f>D177</f>
        <v>0</v>
      </c>
      <c r="CR114" s="550"/>
      <c r="CS114" s="550"/>
      <c r="CT114" s="550"/>
      <c r="CU114" s="550"/>
      <c r="CV114" s="550"/>
      <c r="CW114" s="550"/>
      <c r="CX114" s="550"/>
      <c r="CY114" s="550"/>
    </row>
    <row r="115" spans="1:103">
      <c r="A115" s="647">
        <v>12</v>
      </c>
      <c r="B115" s="668" t="s">
        <v>7</v>
      </c>
      <c r="C115" s="668"/>
      <c r="D115" s="669">
        <f>G115+I115+K115+M115+O115+Q115+S115+U115+W115+Y115+AA115+AC115+AE115+AG115+AI115+AK115+AM115+AO115+AQ115+AS115</f>
        <v>0</v>
      </c>
      <c r="E115" s="670">
        <f>H115+J115+L115+N115+P115+R115+T115+V115+X115+Z115+AB115+AD115+AF115+AH115+AJ115+AL115+AN115+AP115+AR115+AT115</f>
        <v>0</v>
      </c>
      <c r="F115" s="671">
        <f>D115+E115</f>
        <v>0</v>
      </c>
      <c r="G115" s="658">
        <f>'Qualified Basis Analysis'!G20</f>
        <v>0</v>
      </c>
      <c r="H115" s="658">
        <f>'Qualified Basis Analysis'!H20</f>
        <v>0</v>
      </c>
      <c r="I115" s="658">
        <f>'Qualified Basis Analysis'!I20</f>
        <v>0</v>
      </c>
      <c r="J115" s="658">
        <f>'Qualified Basis Analysis'!J20</f>
        <v>0</v>
      </c>
      <c r="K115" s="658">
        <f>'Qualified Basis Analysis'!K20</f>
        <v>0</v>
      </c>
      <c r="L115" s="658">
        <f>'Qualified Basis Analysis'!L20</f>
        <v>0</v>
      </c>
      <c r="M115" s="658">
        <f>'Qualified Basis Analysis'!M20</f>
        <v>0</v>
      </c>
      <c r="N115" s="658">
        <f>'Qualified Basis Analysis'!N20</f>
        <v>0</v>
      </c>
      <c r="O115" s="658">
        <f>'Qualified Basis Analysis'!O20</f>
        <v>0</v>
      </c>
      <c r="P115" s="658">
        <f>'Qualified Basis Analysis'!P20</f>
        <v>0</v>
      </c>
      <c r="Q115" s="658">
        <f>'Qualified Basis Analysis'!Q20</f>
        <v>0</v>
      </c>
      <c r="R115" s="658">
        <f>'Qualified Basis Analysis'!R20</f>
        <v>0</v>
      </c>
      <c r="S115" s="658">
        <f>'Qualified Basis Analysis'!S20</f>
        <v>0</v>
      </c>
      <c r="T115" s="658">
        <f>'Qualified Basis Analysis'!T20</f>
        <v>0</v>
      </c>
      <c r="U115" s="658">
        <f>'Qualified Basis Analysis'!U20</f>
        <v>0</v>
      </c>
      <c r="V115" s="658">
        <f>'Qualified Basis Analysis'!V20</f>
        <v>0</v>
      </c>
      <c r="W115" s="658">
        <f>'Qualified Basis Analysis'!W20</f>
        <v>0</v>
      </c>
      <c r="X115" s="658">
        <f>'Qualified Basis Analysis'!X20</f>
        <v>0</v>
      </c>
      <c r="Y115" s="658">
        <f>'Qualified Basis Analysis'!Y20</f>
        <v>0</v>
      </c>
      <c r="Z115" s="658">
        <f>'Qualified Basis Analysis'!Z20</f>
        <v>0</v>
      </c>
      <c r="AA115" s="658">
        <f>'Qualified Basis Analysis'!AA20</f>
        <v>0</v>
      </c>
      <c r="AB115" s="658">
        <f>'Qualified Basis Analysis'!AB20</f>
        <v>0</v>
      </c>
      <c r="AC115" s="658">
        <f>'Qualified Basis Analysis'!AC20</f>
        <v>0</v>
      </c>
      <c r="AD115" s="658">
        <f>'Qualified Basis Analysis'!AD20</f>
        <v>0</v>
      </c>
      <c r="AE115" s="658">
        <f>'Qualified Basis Analysis'!AE20</f>
        <v>0</v>
      </c>
      <c r="AF115" s="658">
        <f>'Qualified Basis Analysis'!AF20</f>
        <v>0</v>
      </c>
      <c r="AG115" s="658">
        <f>'Qualified Basis Analysis'!AG20</f>
        <v>0</v>
      </c>
      <c r="AH115" s="658">
        <f>'Qualified Basis Analysis'!AH20</f>
        <v>0</v>
      </c>
      <c r="AI115" s="658">
        <f>'Qualified Basis Analysis'!AI20</f>
        <v>0</v>
      </c>
      <c r="AJ115" s="658">
        <f>'Qualified Basis Analysis'!AJ20</f>
        <v>0</v>
      </c>
      <c r="AK115" s="658">
        <f>'Qualified Basis Analysis'!AK20</f>
        <v>0</v>
      </c>
      <c r="AL115" s="658">
        <f>'Qualified Basis Analysis'!AL20</f>
        <v>0</v>
      </c>
      <c r="AM115" s="658">
        <f>'Qualified Basis Analysis'!AM20</f>
        <v>0</v>
      </c>
      <c r="AN115" s="658">
        <f>'Qualified Basis Analysis'!AN20</f>
        <v>0</v>
      </c>
      <c r="AO115" s="658">
        <f>'Qualified Basis Analysis'!AO20</f>
        <v>0</v>
      </c>
      <c r="AP115" s="658">
        <f>'Qualified Basis Analysis'!AP20</f>
        <v>0</v>
      </c>
      <c r="AQ115" s="658">
        <f>'Qualified Basis Analysis'!AQ20</f>
        <v>0</v>
      </c>
      <c r="AR115" s="658">
        <f>'Qualified Basis Analysis'!AR20</f>
        <v>0</v>
      </c>
      <c r="AS115" s="658">
        <f>'Qualified Basis Analysis'!AS20</f>
        <v>0</v>
      </c>
      <c r="AT115" s="658">
        <f>'Qualified Basis Analysis'!AT20</f>
        <v>0</v>
      </c>
      <c r="CN115" s="144"/>
      <c r="CO115" s="550"/>
      <c r="CP115" s="550"/>
      <c r="CQ115" s="550"/>
      <c r="CR115" s="550"/>
      <c r="CS115" s="550"/>
      <c r="CT115" s="550"/>
      <c r="CU115" s="550"/>
      <c r="CV115" s="550"/>
      <c r="CW115" s="550"/>
      <c r="CX115" s="550"/>
      <c r="CY115" s="550"/>
    </row>
    <row r="116" spans="1:103">
      <c r="A116" s="291"/>
      <c r="B116" s="291"/>
      <c r="C116" s="291"/>
      <c r="D116" s="292"/>
      <c r="E116" s="293"/>
      <c r="F116" s="672"/>
      <c r="G116" s="574" t="s">
        <v>342</v>
      </c>
      <c r="H116" s="579">
        <f>G4</f>
        <v>0</v>
      </c>
      <c r="I116" s="574" t="s">
        <v>342</v>
      </c>
      <c r="J116" s="673">
        <f>G4</f>
        <v>0</v>
      </c>
      <c r="K116" s="574" t="s">
        <v>342</v>
      </c>
      <c r="L116" s="673">
        <f>G4</f>
        <v>0</v>
      </c>
      <c r="M116" s="574" t="s">
        <v>342</v>
      </c>
      <c r="N116" s="673">
        <f>G4</f>
        <v>0</v>
      </c>
      <c r="O116" s="574" t="s">
        <v>342</v>
      </c>
      <c r="P116" s="673">
        <f>G4</f>
        <v>0</v>
      </c>
      <c r="Q116" s="574" t="s">
        <v>342</v>
      </c>
      <c r="R116" s="673">
        <f>G4</f>
        <v>0</v>
      </c>
      <c r="S116" s="574" t="s">
        <v>342</v>
      </c>
      <c r="T116" s="673">
        <f>G4</f>
        <v>0</v>
      </c>
      <c r="U116" s="574" t="s">
        <v>342</v>
      </c>
      <c r="V116" s="673">
        <f>G4</f>
        <v>0</v>
      </c>
      <c r="W116" s="574" t="s">
        <v>342</v>
      </c>
      <c r="X116" s="673">
        <f>G4</f>
        <v>0</v>
      </c>
      <c r="Y116" s="574" t="s">
        <v>342</v>
      </c>
      <c r="Z116" s="673">
        <f>G4</f>
        <v>0</v>
      </c>
      <c r="AA116" s="574" t="s">
        <v>342</v>
      </c>
      <c r="AB116" s="673">
        <f>G4</f>
        <v>0</v>
      </c>
      <c r="AC116" s="574" t="s">
        <v>342</v>
      </c>
      <c r="AD116" s="673">
        <f>G4</f>
        <v>0</v>
      </c>
      <c r="AE116" s="574" t="s">
        <v>342</v>
      </c>
      <c r="AF116" s="673">
        <f>G4</f>
        <v>0</v>
      </c>
      <c r="AG116" s="574" t="s">
        <v>342</v>
      </c>
      <c r="AH116" s="673">
        <f>G4</f>
        <v>0</v>
      </c>
      <c r="AI116" s="574" t="s">
        <v>342</v>
      </c>
      <c r="AJ116" s="673">
        <f>G4</f>
        <v>0</v>
      </c>
      <c r="AK116" s="574" t="s">
        <v>342</v>
      </c>
      <c r="AL116" s="673">
        <f>G4</f>
        <v>0</v>
      </c>
      <c r="AM116" s="574" t="s">
        <v>342</v>
      </c>
      <c r="AN116" s="673">
        <f>G4</f>
        <v>0</v>
      </c>
      <c r="AO116" s="574" t="s">
        <v>342</v>
      </c>
      <c r="AP116" s="673">
        <f>G4</f>
        <v>0</v>
      </c>
      <c r="AQ116" s="574" t="s">
        <v>342</v>
      </c>
      <c r="AR116" s="673">
        <f>G4</f>
        <v>0</v>
      </c>
      <c r="AS116" s="574" t="s">
        <v>342</v>
      </c>
      <c r="AT116" s="673">
        <f>G4</f>
        <v>0</v>
      </c>
      <c r="CN116" s="144"/>
      <c r="CO116" s="550" t="str">
        <f>Financing!B116</f>
        <v>Lender/ Source</v>
      </c>
      <c r="CP116" s="550"/>
      <c r="CQ116" s="550" t="str">
        <f>Financing!D116</f>
        <v>Amount of Funds</v>
      </c>
      <c r="CR116" s="550"/>
      <c r="CS116" s="550" t="str">
        <f>Financing!F116</f>
        <v>Type</v>
      </c>
      <c r="CT116" s="550"/>
      <c r="CU116" s="550" t="str">
        <f>Financing!H116</f>
        <v>Interest Rate(%)</v>
      </c>
      <c r="CV116" s="550"/>
      <c r="CW116" s="550" t="str">
        <f>Financing!J116</f>
        <v>Term (yrs.)</v>
      </c>
      <c r="CX116" s="550"/>
      <c r="CY116" s="550" t="str">
        <f>Financing!L116</f>
        <v>Annual Debt Service</v>
      </c>
    </row>
    <row r="117" spans="1:103">
      <c r="A117" s="674" t="s">
        <v>8</v>
      </c>
      <c r="B117" s="674"/>
      <c r="C117" s="291"/>
      <c r="D117" s="292"/>
      <c r="E117" s="293"/>
      <c r="F117" s="672"/>
      <c r="G117" s="576" t="s">
        <v>96</v>
      </c>
      <c r="H117" s="579">
        <f>D176</f>
        <v>0</v>
      </c>
      <c r="I117" s="576" t="s">
        <v>96</v>
      </c>
      <c r="J117" s="324">
        <f>D177</f>
        <v>0</v>
      </c>
      <c r="K117" s="576" t="s">
        <v>96</v>
      </c>
      <c r="L117" s="844">
        <f>D178</f>
        <v>0</v>
      </c>
      <c r="M117" s="576" t="s">
        <v>96</v>
      </c>
      <c r="N117" s="844">
        <f>D179</f>
        <v>0</v>
      </c>
      <c r="O117" s="576" t="s">
        <v>96</v>
      </c>
      <c r="P117" s="844">
        <f>D180</f>
        <v>0</v>
      </c>
      <c r="Q117" s="576" t="s">
        <v>96</v>
      </c>
      <c r="R117" s="844">
        <f>D181</f>
        <v>0</v>
      </c>
      <c r="S117" s="576" t="s">
        <v>96</v>
      </c>
      <c r="T117" s="844">
        <f>D182</f>
        <v>0</v>
      </c>
      <c r="U117" s="576" t="s">
        <v>96</v>
      </c>
      <c r="V117" s="844">
        <f>D183</f>
        <v>0</v>
      </c>
      <c r="W117" s="576" t="s">
        <v>96</v>
      </c>
      <c r="X117" s="844">
        <f>D184</f>
        <v>0</v>
      </c>
      <c r="Y117" s="576" t="s">
        <v>96</v>
      </c>
      <c r="Z117" s="844">
        <f>D185</f>
        <v>0</v>
      </c>
      <c r="AA117" s="576" t="s">
        <v>96</v>
      </c>
      <c r="AB117" s="844">
        <f>D186</f>
        <v>0</v>
      </c>
      <c r="AC117" s="576" t="s">
        <v>96</v>
      </c>
      <c r="AD117" s="844">
        <f>D187</f>
        <v>0</v>
      </c>
      <c r="AE117" s="576" t="s">
        <v>96</v>
      </c>
      <c r="AF117" s="844">
        <f>D188</f>
        <v>0</v>
      </c>
      <c r="AG117" s="576" t="s">
        <v>96</v>
      </c>
      <c r="AH117" s="844">
        <f>D189</f>
        <v>0</v>
      </c>
      <c r="AI117" s="576" t="s">
        <v>96</v>
      </c>
      <c r="AJ117" s="844">
        <f>D190</f>
        <v>0</v>
      </c>
      <c r="AK117" s="576" t="s">
        <v>96</v>
      </c>
      <c r="AL117" s="844">
        <f>D191</f>
        <v>0</v>
      </c>
      <c r="AM117" s="576" t="s">
        <v>96</v>
      </c>
      <c r="AN117" s="844">
        <f>D192</f>
        <v>0</v>
      </c>
      <c r="AO117" s="576" t="s">
        <v>96</v>
      </c>
      <c r="AP117" s="844">
        <f>D193</f>
        <v>0</v>
      </c>
      <c r="AQ117" s="576" t="s">
        <v>96</v>
      </c>
      <c r="AR117" s="844">
        <f>D194</f>
        <v>0</v>
      </c>
      <c r="AS117" s="576" t="s">
        <v>96</v>
      </c>
      <c r="AT117" s="844">
        <f>D195</f>
        <v>0</v>
      </c>
      <c r="CN117" s="144"/>
      <c r="CO117" s="550" t="str">
        <f>Financing!B117</f>
        <v>HPD Loan</v>
      </c>
      <c r="CP117" s="550"/>
      <c r="CQ117" s="550">
        <f>Financing!D117</f>
        <v>0</v>
      </c>
      <c r="CR117" s="550"/>
      <c r="CS117" s="550">
        <f>Financing!F117</f>
        <v>0</v>
      </c>
      <c r="CT117" s="550"/>
      <c r="CU117" s="550">
        <f>Financing!H117</f>
        <v>0</v>
      </c>
      <c r="CV117" s="550"/>
      <c r="CW117" s="550">
        <f>Financing!J117</f>
        <v>0</v>
      </c>
      <c r="CX117" s="550"/>
      <c r="CY117" s="550">
        <f>Financing!L117</f>
        <v>0</v>
      </c>
    </row>
    <row r="118" spans="1:103">
      <c r="A118" s="291"/>
      <c r="B118" s="291" t="s">
        <v>9</v>
      </c>
      <c r="C118" s="291"/>
      <c r="D118" s="655"/>
      <c r="E118" s="656"/>
      <c r="F118" s="578">
        <f>'Qualified Basis Analysis'!F23</f>
        <v>0</v>
      </c>
      <c r="G118" s="675"/>
      <c r="H118" s="675">
        <f>'Qualified Basis Analysis'!H23</f>
        <v>0</v>
      </c>
      <c r="I118" s="675"/>
      <c r="J118" s="675">
        <f>'Qualified Basis Analysis'!J23</f>
        <v>0</v>
      </c>
      <c r="K118" s="675"/>
      <c r="L118" s="675">
        <f>'Qualified Basis Analysis'!L23</f>
        <v>0</v>
      </c>
      <c r="M118" s="675"/>
      <c r="N118" s="675">
        <f>'Qualified Basis Analysis'!N23</f>
        <v>0</v>
      </c>
      <c r="O118" s="675"/>
      <c r="P118" s="675">
        <f>'Qualified Basis Analysis'!P23</f>
        <v>0</v>
      </c>
      <c r="Q118" s="675"/>
      <c r="R118" s="675">
        <f>'Qualified Basis Analysis'!R23</f>
        <v>0</v>
      </c>
      <c r="S118" s="675"/>
      <c r="T118" s="675">
        <f>'Qualified Basis Analysis'!T23</f>
        <v>0</v>
      </c>
      <c r="U118" s="675"/>
      <c r="V118" s="675">
        <f>'Qualified Basis Analysis'!V23</f>
        <v>0</v>
      </c>
      <c r="W118" s="675"/>
      <c r="X118" s="675">
        <f>'Qualified Basis Analysis'!X23</f>
        <v>0</v>
      </c>
      <c r="Y118" s="675"/>
      <c r="Z118" s="675">
        <f>'Qualified Basis Analysis'!Z23</f>
        <v>0</v>
      </c>
      <c r="AA118" s="675"/>
      <c r="AB118" s="675">
        <f>'Qualified Basis Analysis'!AB23</f>
        <v>0</v>
      </c>
      <c r="AC118" s="675"/>
      <c r="AD118" s="675">
        <f>'Qualified Basis Analysis'!AD23</f>
        <v>0</v>
      </c>
      <c r="AE118" s="675"/>
      <c r="AF118" s="675">
        <f>'Qualified Basis Analysis'!AF23</f>
        <v>0</v>
      </c>
      <c r="AG118" s="675"/>
      <c r="AH118" s="675">
        <f>'Qualified Basis Analysis'!AH23</f>
        <v>0</v>
      </c>
      <c r="AI118" s="675"/>
      <c r="AJ118" s="675">
        <f>'Qualified Basis Analysis'!AJ23</f>
        <v>0</v>
      </c>
      <c r="AK118" s="675"/>
      <c r="AL118" s="675">
        <f>'Qualified Basis Analysis'!AL23</f>
        <v>0</v>
      </c>
      <c r="AM118" s="675"/>
      <c r="AN118" s="675">
        <f>'Qualified Basis Analysis'!AN23</f>
        <v>0</v>
      </c>
      <c r="AO118" s="675"/>
      <c r="AP118" s="675">
        <f>'Qualified Basis Analysis'!AP23</f>
        <v>0</v>
      </c>
      <c r="AQ118" s="675"/>
      <c r="AR118" s="675">
        <f>'Qualified Basis Analysis'!AR23</f>
        <v>0</v>
      </c>
      <c r="AS118" s="675"/>
      <c r="AT118" s="675">
        <f>'Qualified Basis Analysis'!AT23</f>
        <v>0</v>
      </c>
      <c r="CN118" s="144"/>
      <c r="CO118" s="550" t="str">
        <f>Financing!B118</f>
        <v>HDC Tax Exempt Bonds</v>
      </c>
      <c r="CP118" s="550"/>
      <c r="CQ118" s="550">
        <f>Financing!D118</f>
        <v>0</v>
      </c>
      <c r="CR118" s="550"/>
      <c r="CS118" s="550">
        <f>Financing!F118</f>
        <v>0</v>
      </c>
      <c r="CT118" s="550"/>
      <c r="CU118" s="550">
        <f>Financing!H118</f>
        <v>0</v>
      </c>
      <c r="CV118" s="550"/>
      <c r="CW118" s="550">
        <f>Financing!J118</f>
        <v>0</v>
      </c>
      <c r="CX118" s="550"/>
      <c r="CY118" s="550">
        <f>Financing!L118</f>
        <v>0</v>
      </c>
    </row>
    <row r="119" spans="1:103">
      <c r="A119" s="291"/>
      <c r="B119" s="291" t="s">
        <v>10</v>
      </c>
      <c r="C119" s="291"/>
      <c r="D119" s="655"/>
      <c r="E119" s="656"/>
      <c r="F119" s="578">
        <f>'Qualified Basis Analysis'!F24</f>
        <v>0</v>
      </c>
      <c r="G119" s="675"/>
      <c r="H119" s="675">
        <f>'Qualified Basis Analysis'!H24</f>
        <v>0</v>
      </c>
      <c r="I119" s="675"/>
      <c r="J119" s="675">
        <f>'Qualified Basis Analysis'!J24</f>
        <v>0</v>
      </c>
      <c r="K119" s="675"/>
      <c r="L119" s="675">
        <f>'Qualified Basis Analysis'!L24</f>
        <v>0</v>
      </c>
      <c r="M119" s="675"/>
      <c r="N119" s="675">
        <f>'Qualified Basis Analysis'!N24</f>
        <v>0</v>
      </c>
      <c r="O119" s="675"/>
      <c r="P119" s="675">
        <f>'Qualified Basis Analysis'!P24</f>
        <v>0</v>
      </c>
      <c r="Q119" s="675"/>
      <c r="R119" s="675">
        <f>'Qualified Basis Analysis'!R24</f>
        <v>0</v>
      </c>
      <c r="S119" s="675"/>
      <c r="T119" s="675">
        <f>'Qualified Basis Analysis'!T24</f>
        <v>0</v>
      </c>
      <c r="U119" s="675"/>
      <c r="V119" s="675">
        <f>'Qualified Basis Analysis'!V24</f>
        <v>0</v>
      </c>
      <c r="W119" s="675"/>
      <c r="X119" s="675">
        <f>'Qualified Basis Analysis'!X24</f>
        <v>0</v>
      </c>
      <c r="Y119" s="675"/>
      <c r="Z119" s="675">
        <f>'Qualified Basis Analysis'!Z24</f>
        <v>0</v>
      </c>
      <c r="AA119" s="675"/>
      <c r="AB119" s="675">
        <f>'Qualified Basis Analysis'!AB24</f>
        <v>0</v>
      </c>
      <c r="AC119" s="675"/>
      <c r="AD119" s="675">
        <f>'Qualified Basis Analysis'!AD24</f>
        <v>0</v>
      </c>
      <c r="AE119" s="675"/>
      <c r="AF119" s="675">
        <f>'Qualified Basis Analysis'!AF24</f>
        <v>0</v>
      </c>
      <c r="AG119" s="675"/>
      <c r="AH119" s="675">
        <f>'Qualified Basis Analysis'!AH24</f>
        <v>0</v>
      </c>
      <c r="AI119" s="675"/>
      <c r="AJ119" s="675">
        <f>'Qualified Basis Analysis'!AJ24</f>
        <v>0</v>
      </c>
      <c r="AK119" s="675"/>
      <c r="AL119" s="675">
        <f>'Qualified Basis Analysis'!AL24</f>
        <v>0</v>
      </c>
      <c r="AM119" s="675"/>
      <c r="AN119" s="675">
        <f>'Qualified Basis Analysis'!AN24</f>
        <v>0</v>
      </c>
      <c r="AO119" s="675"/>
      <c r="AP119" s="675">
        <f>'Qualified Basis Analysis'!AP24</f>
        <v>0</v>
      </c>
      <c r="AQ119" s="675"/>
      <c r="AR119" s="675">
        <f>'Qualified Basis Analysis'!AR24</f>
        <v>0</v>
      </c>
      <c r="AS119" s="675"/>
      <c r="AT119" s="675">
        <f>'Qualified Basis Analysis'!AT24</f>
        <v>0</v>
      </c>
      <c r="CN119" s="556"/>
      <c r="CO119" s="550" t="str">
        <f>Financing!B119</f>
        <v>HDC Loan</v>
      </c>
      <c r="CP119" s="550"/>
      <c r="CQ119" s="550">
        <f>Financing!D119</f>
        <v>0</v>
      </c>
      <c r="CR119" s="550"/>
      <c r="CS119" s="550">
        <f>Financing!F119</f>
        <v>0</v>
      </c>
      <c r="CT119" s="550"/>
      <c r="CU119" s="550">
        <f>Financing!H119</f>
        <v>0</v>
      </c>
      <c r="CV119" s="550"/>
      <c r="CW119" s="550">
        <f>Financing!J119</f>
        <v>0</v>
      </c>
      <c r="CX119" s="550"/>
      <c r="CY119" s="550">
        <f>Financing!L119</f>
        <v>0</v>
      </c>
    </row>
    <row r="120" spans="1:103">
      <c r="A120" s="291"/>
      <c r="B120" s="291" t="s">
        <v>11</v>
      </c>
      <c r="C120" s="291"/>
      <c r="D120" s="655"/>
      <c r="E120" s="656"/>
      <c r="F120" s="578">
        <f>'Qualified Basis Analysis'!F25</f>
        <v>0</v>
      </c>
      <c r="G120" s="675"/>
      <c r="H120" s="675">
        <f>'Qualified Basis Analysis'!H25</f>
        <v>0</v>
      </c>
      <c r="I120" s="675"/>
      <c r="J120" s="675">
        <f>'Qualified Basis Analysis'!J25</f>
        <v>0</v>
      </c>
      <c r="K120" s="675"/>
      <c r="L120" s="675">
        <f>'Qualified Basis Analysis'!L25</f>
        <v>0</v>
      </c>
      <c r="M120" s="675"/>
      <c r="N120" s="675">
        <f>'Qualified Basis Analysis'!N25</f>
        <v>0</v>
      </c>
      <c r="O120" s="675"/>
      <c r="P120" s="675">
        <f>'Qualified Basis Analysis'!P25</f>
        <v>0</v>
      </c>
      <c r="Q120" s="675"/>
      <c r="R120" s="675">
        <f>'Qualified Basis Analysis'!R25</f>
        <v>0</v>
      </c>
      <c r="S120" s="675"/>
      <c r="T120" s="675">
        <f>'Qualified Basis Analysis'!T25</f>
        <v>0</v>
      </c>
      <c r="U120" s="675"/>
      <c r="V120" s="675">
        <f>'Qualified Basis Analysis'!V25</f>
        <v>0</v>
      </c>
      <c r="W120" s="675"/>
      <c r="X120" s="675">
        <f>'Qualified Basis Analysis'!X25</f>
        <v>0</v>
      </c>
      <c r="Y120" s="675"/>
      <c r="Z120" s="675">
        <f>'Qualified Basis Analysis'!Z25</f>
        <v>0</v>
      </c>
      <c r="AA120" s="675"/>
      <c r="AB120" s="675">
        <f>'Qualified Basis Analysis'!AB25</f>
        <v>0</v>
      </c>
      <c r="AC120" s="675"/>
      <c r="AD120" s="675">
        <f>'Qualified Basis Analysis'!AD25</f>
        <v>0</v>
      </c>
      <c r="AE120" s="675"/>
      <c r="AF120" s="675">
        <f>'Qualified Basis Analysis'!AF25</f>
        <v>0</v>
      </c>
      <c r="AG120" s="675"/>
      <c r="AH120" s="675">
        <f>'Qualified Basis Analysis'!AH25</f>
        <v>0</v>
      </c>
      <c r="AI120" s="675"/>
      <c r="AJ120" s="675">
        <f>'Qualified Basis Analysis'!AJ25</f>
        <v>0</v>
      </c>
      <c r="AK120" s="675"/>
      <c r="AL120" s="675">
        <f>'Qualified Basis Analysis'!AL25</f>
        <v>0</v>
      </c>
      <c r="AM120" s="675"/>
      <c r="AN120" s="675">
        <f>'Qualified Basis Analysis'!AN25</f>
        <v>0</v>
      </c>
      <c r="AO120" s="675"/>
      <c r="AP120" s="675">
        <f>'Qualified Basis Analysis'!AP25</f>
        <v>0</v>
      </c>
      <c r="AQ120" s="675"/>
      <c r="AR120" s="675">
        <f>'Qualified Basis Analysis'!AR25</f>
        <v>0</v>
      </c>
      <c r="AS120" s="675"/>
      <c r="AT120" s="675">
        <f>'Qualified Basis Analysis'!AT25</f>
        <v>0</v>
      </c>
      <c r="CN120" s="144"/>
      <c r="CO120" s="550" t="str">
        <f>Financing!B120</f>
        <v>Deferred Developer Fee</v>
      </c>
      <c r="CP120" s="550"/>
      <c r="CQ120" s="550">
        <f>Financing!D120</f>
        <v>0</v>
      </c>
      <c r="CR120" s="550"/>
      <c r="CS120" s="550">
        <f>Financing!F120</f>
        <v>0</v>
      </c>
      <c r="CT120" s="550"/>
      <c r="CU120" s="550">
        <f>Financing!H120</f>
        <v>0</v>
      </c>
      <c r="CV120" s="550"/>
      <c r="CW120" s="550">
        <f>Financing!J120</f>
        <v>0</v>
      </c>
      <c r="CX120" s="550"/>
      <c r="CY120" s="550">
        <f>Financing!L120</f>
        <v>0</v>
      </c>
    </row>
    <row r="121" spans="1:103">
      <c r="A121" s="674"/>
      <c r="B121" s="291" t="s">
        <v>12</v>
      </c>
      <c r="C121" s="674"/>
      <c r="D121" s="676"/>
      <c r="E121" s="677"/>
      <c r="F121" s="578">
        <f>'Qualified Basis Analysis'!F26</f>
        <v>0</v>
      </c>
      <c r="G121" s="675"/>
      <c r="H121" s="675">
        <f>'Qualified Basis Analysis'!H26</f>
        <v>0</v>
      </c>
      <c r="I121" s="675"/>
      <c r="J121" s="675">
        <f>'Qualified Basis Analysis'!J26</f>
        <v>0</v>
      </c>
      <c r="K121" s="675"/>
      <c r="L121" s="675">
        <f>'Qualified Basis Analysis'!L26</f>
        <v>0</v>
      </c>
      <c r="M121" s="675"/>
      <c r="N121" s="675">
        <f>'Qualified Basis Analysis'!N26</f>
        <v>0</v>
      </c>
      <c r="O121" s="675"/>
      <c r="P121" s="675">
        <f>'Qualified Basis Analysis'!P26</f>
        <v>0</v>
      </c>
      <c r="Q121" s="675"/>
      <c r="R121" s="675">
        <f>'Qualified Basis Analysis'!R26</f>
        <v>0</v>
      </c>
      <c r="S121" s="675"/>
      <c r="T121" s="675">
        <f>'Qualified Basis Analysis'!T26</f>
        <v>0</v>
      </c>
      <c r="U121" s="675"/>
      <c r="V121" s="675">
        <f>'Qualified Basis Analysis'!V26</f>
        <v>0</v>
      </c>
      <c r="W121" s="675"/>
      <c r="X121" s="675">
        <f>'Qualified Basis Analysis'!X26</f>
        <v>0</v>
      </c>
      <c r="Y121" s="675"/>
      <c r="Z121" s="675">
        <f>'Qualified Basis Analysis'!Z26</f>
        <v>0</v>
      </c>
      <c r="AA121" s="675"/>
      <c r="AB121" s="675">
        <f>'Qualified Basis Analysis'!AB26</f>
        <v>0</v>
      </c>
      <c r="AC121" s="675"/>
      <c r="AD121" s="675">
        <f>'Qualified Basis Analysis'!AD26</f>
        <v>0</v>
      </c>
      <c r="AE121" s="675"/>
      <c r="AF121" s="675">
        <f>'Qualified Basis Analysis'!AF26</f>
        <v>0</v>
      </c>
      <c r="AG121" s="675"/>
      <c r="AH121" s="675">
        <f>'Qualified Basis Analysis'!AH26</f>
        <v>0</v>
      </c>
      <c r="AI121" s="675"/>
      <c r="AJ121" s="675">
        <f>'Qualified Basis Analysis'!AJ26</f>
        <v>0</v>
      </c>
      <c r="AK121" s="675"/>
      <c r="AL121" s="675">
        <f>'Qualified Basis Analysis'!AL26</f>
        <v>0</v>
      </c>
      <c r="AM121" s="675"/>
      <c r="AN121" s="675">
        <f>'Qualified Basis Analysis'!AN26</f>
        <v>0</v>
      </c>
      <c r="AO121" s="675"/>
      <c r="AP121" s="675">
        <f>'Qualified Basis Analysis'!AP26</f>
        <v>0</v>
      </c>
      <c r="AQ121" s="675"/>
      <c r="AR121" s="675">
        <f>'Qualified Basis Analysis'!AR26</f>
        <v>0</v>
      </c>
      <c r="AS121" s="675"/>
      <c r="AT121" s="675">
        <f>'Qualified Basis Analysis'!AT26</f>
        <v>0</v>
      </c>
      <c r="CN121" s="556"/>
      <c r="CO121" s="838" t="str">
        <f>Financing!B121</f>
        <v>Other (Specify)</v>
      </c>
      <c r="CP121" s="550"/>
      <c r="CQ121" s="550">
        <f>Financing!D121</f>
        <v>0</v>
      </c>
      <c r="CR121" s="550"/>
      <c r="CS121" s="550">
        <f>Financing!F121</f>
        <v>0</v>
      </c>
      <c r="CT121" s="550"/>
      <c r="CU121" s="550">
        <f>Financing!H121</f>
        <v>0</v>
      </c>
      <c r="CV121" s="550"/>
      <c r="CW121" s="550">
        <f>Financing!J121</f>
        <v>0</v>
      </c>
      <c r="CX121" s="550"/>
      <c r="CY121" s="550">
        <f>Financing!L121</f>
        <v>0</v>
      </c>
    </row>
    <row r="122" spans="1:103">
      <c r="A122" s="291"/>
      <c r="B122" s="291" t="s">
        <v>13</v>
      </c>
      <c r="C122" s="291"/>
      <c r="D122" s="655"/>
      <c r="E122" s="656"/>
      <c r="F122" s="578">
        <f>'Qualified Basis Analysis'!F27</f>
        <v>0</v>
      </c>
      <c r="G122" s="675"/>
      <c r="H122" s="675">
        <f>'Qualified Basis Analysis'!H27</f>
        <v>0</v>
      </c>
      <c r="I122" s="675"/>
      <c r="J122" s="675">
        <f>'Qualified Basis Analysis'!J27</f>
        <v>0</v>
      </c>
      <c r="K122" s="675"/>
      <c r="L122" s="675">
        <f>'Qualified Basis Analysis'!L27</f>
        <v>0</v>
      </c>
      <c r="M122" s="675"/>
      <c r="N122" s="675">
        <f>'Qualified Basis Analysis'!N27</f>
        <v>0</v>
      </c>
      <c r="O122" s="675"/>
      <c r="P122" s="675">
        <f>'Qualified Basis Analysis'!P27</f>
        <v>0</v>
      </c>
      <c r="Q122" s="675"/>
      <c r="R122" s="675">
        <f>'Qualified Basis Analysis'!R27</f>
        <v>0</v>
      </c>
      <c r="S122" s="675"/>
      <c r="T122" s="675">
        <f>'Qualified Basis Analysis'!T27</f>
        <v>0</v>
      </c>
      <c r="U122" s="675"/>
      <c r="V122" s="675">
        <f>'Qualified Basis Analysis'!V27</f>
        <v>0</v>
      </c>
      <c r="W122" s="675"/>
      <c r="X122" s="675">
        <f>'Qualified Basis Analysis'!X27</f>
        <v>0</v>
      </c>
      <c r="Y122" s="675"/>
      <c r="Z122" s="675">
        <f>'Qualified Basis Analysis'!Z27</f>
        <v>0</v>
      </c>
      <c r="AA122" s="675"/>
      <c r="AB122" s="675">
        <f>'Qualified Basis Analysis'!AB27</f>
        <v>0</v>
      </c>
      <c r="AC122" s="675"/>
      <c r="AD122" s="675">
        <f>'Qualified Basis Analysis'!AD27</f>
        <v>0</v>
      </c>
      <c r="AE122" s="675"/>
      <c r="AF122" s="675">
        <f>'Qualified Basis Analysis'!AF27</f>
        <v>0</v>
      </c>
      <c r="AG122" s="675"/>
      <c r="AH122" s="675">
        <f>'Qualified Basis Analysis'!AH27</f>
        <v>0</v>
      </c>
      <c r="AI122" s="675"/>
      <c r="AJ122" s="675">
        <f>'Qualified Basis Analysis'!AJ27</f>
        <v>0</v>
      </c>
      <c r="AK122" s="675"/>
      <c r="AL122" s="675">
        <f>'Qualified Basis Analysis'!AL27</f>
        <v>0</v>
      </c>
      <c r="AM122" s="675"/>
      <c r="AN122" s="675">
        <f>'Qualified Basis Analysis'!AN27</f>
        <v>0</v>
      </c>
      <c r="AO122" s="675"/>
      <c r="AP122" s="675">
        <f>'Qualified Basis Analysis'!AP27</f>
        <v>0</v>
      </c>
      <c r="AQ122" s="675"/>
      <c r="AR122" s="675">
        <f>'Qualified Basis Analysis'!AR27</f>
        <v>0</v>
      </c>
      <c r="AS122" s="675"/>
      <c r="AT122" s="675">
        <f>'Qualified Basis Analysis'!AT27</f>
        <v>0</v>
      </c>
      <c r="CN122" s="141"/>
      <c r="CO122" s="838" t="str">
        <f>Financing!B122</f>
        <v>Other (Specify)</v>
      </c>
      <c r="CP122" s="550"/>
      <c r="CQ122" s="550">
        <f>Financing!D122</f>
        <v>0</v>
      </c>
      <c r="CR122" s="550"/>
      <c r="CS122" s="550">
        <f>Financing!F122</f>
        <v>0</v>
      </c>
      <c r="CT122" s="550"/>
      <c r="CU122" s="550">
        <f>Financing!H122</f>
        <v>0</v>
      </c>
      <c r="CV122" s="550"/>
      <c r="CW122" s="550">
        <f>Financing!J122</f>
        <v>0</v>
      </c>
      <c r="CX122" s="550"/>
      <c r="CY122" s="550">
        <f>Financing!L122</f>
        <v>0</v>
      </c>
    </row>
    <row r="123" spans="1:103">
      <c r="A123" s="291"/>
      <c r="B123" s="291" t="s">
        <v>14</v>
      </c>
      <c r="C123" s="291"/>
      <c r="D123" s="292"/>
      <c r="E123" s="293"/>
      <c r="F123" s="578">
        <f>'Qualified Basis Analysis'!F28</f>
        <v>0</v>
      </c>
      <c r="G123" s="675"/>
      <c r="H123" s="675">
        <f>'Qualified Basis Analysis'!H28</f>
        <v>0</v>
      </c>
      <c r="I123" s="675"/>
      <c r="J123" s="675">
        <f>'Qualified Basis Analysis'!J28</f>
        <v>0</v>
      </c>
      <c r="K123" s="675"/>
      <c r="L123" s="675">
        <f>'Qualified Basis Analysis'!L28</f>
        <v>0</v>
      </c>
      <c r="M123" s="675"/>
      <c r="N123" s="675">
        <f>'Qualified Basis Analysis'!N28</f>
        <v>0</v>
      </c>
      <c r="O123" s="675"/>
      <c r="P123" s="675">
        <f>'Qualified Basis Analysis'!P28</f>
        <v>0</v>
      </c>
      <c r="Q123" s="675"/>
      <c r="R123" s="675">
        <f>'Qualified Basis Analysis'!R28</f>
        <v>0</v>
      </c>
      <c r="S123" s="675"/>
      <c r="T123" s="675">
        <f>'Qualified Basis Analysis'!T28</f>
        <v>0</v>
      </c>
      <c r="U123" s="675"/>
      <c r="V123" s="675">
        <f>'Qualified Basis Analysis'!V28</f>
        <v>0</v>
      </c>
      <c r="W123" s="675"/>
      <c r="X123" s="675">
        <f>'Qualified Basis Analysis'!X28</f>
        <v>0</v>
      </c>
      <c r="Y123" s="675"/>
      <c r="Z123" s="675">
        <f>'Qualified Basis Analysis'!Z28</f>
        <v>0</v>
      </c>
      <c r="AA123" s="675"/>
      <c r="AB123" s="675">
        <f>'Qualified Basis Analysis'!AB28</f>
        <v>0</v>
      </c>
      <c r="AC123" s="675"/>
      <c r="AD123" s="675">
        <f>'Qualified Basis Analysis'!AD28</f>
        <v>0</v>
      </c>
      <c r="AE123" s="675"/>
      <c r="AF123" s="675">
        <f>'Qualified Basis Analysis'!AF28</f>
        <v>0</v>
      </c>
      <c r="AG123" s="675"/>
      <c r="AH123" s="675">
        <f>'Qualified Basis Analysis'!AH28</f>
        <v>0</v>
      </c>
      <c r="AI123" s="675"/>
      <c r="AJ123" s="675">
        <f>'Qualified Basis Analysis'!AJ28</f>
        <v>0</v>
      </c>
      <c r="AK123" s="675"/>
      <c r="AL123" s="675">
        <f>'Qualified Basis Analysis'!AL28</f>
        <v>0</v>
      </c>
      <c r="AM123" s="675"/>
      <c r="AN123" s="675">
        <f>'Qualified Basis Analysis'!AN28</f>
        <v>0</v>
      </c>
      <c r="AO123" s="675"/>
      <c r="AP123" s="675">
        <f>'Qualified Basis Analysis'!AP28</f>
        <v>0</v>
      </c>
      <c r="AQ123" s="675"/>
      <c r="AR123" s="675">
        <f>'Qualified Basis Analysis'!AR28</f>
        <v>0</v>
      </c>
      <c r="AS123" s="675"/>
      <c r="AT123" s="675">
        <f>'Qualified Basis Analysis'!AT28</f>
        <v>0</v>
      </c>
      <c r="CN123" s="144"/>
      <c r="CO123" s="838" t="str">
        <f>Financing!B123</f>
        <v>Other (Specify)</v>
      </c>
      <c r="CP123" s="550"/>
      <c r="CQ123" s="550">
        <f>Financing!D123</f>
        <v>0</v>
      </c>
      <c r="CR123" s="550"/>
      <c r="CS123" s="550">
        <f>Financing!F123</f>
        <v>0</v>
      </c>
      <c r="CT123" s="550"/>
      <c r="CU123" s="550">
        <f>Financing!H123</f>
        <v>0</v>
      </c>
      <c r="CV123" s="550"/>
      <c r="CW123" s="550">
        <f>Financing!J123</f>
        <v>0</v>
      </c>
      <c r="CX123" s="550"/>
      <c r="CY123" s="550">
        <f>Financing!L123</f>
        <v>0</v>
      </c>
    </row>
    <row r="124" spans="1:103">
      <c r="A124" s="291"/>
      <c r="B124" s="291" t="s">
        <v>15</v>
      </c>
      <c r="C124" s="291"/>
      <c r="D124" s="292"/>
      <c r="E124" s="293"/>
      <c r="F124" s="578">
        <f>'Qualified Basis Analysis'!F29</f>
        <v>0</v>
      </c>
      <c r="G124" s="675"/>
      <c r="H124" s="675">
        <f>'Qualified Basis Analysis'!H29</f>
        <v>0</v>
      </c>
      <c r="I124" s="675"/>
      <c r="J124" s="675">
        <f>'Qualified Basis Analysis'!J29</f>
        <v>0</v>
      </c>
      <c r="K124" s="675"/>
      <c r="L124" s="675">
        <f>'Qualified Basis Analysis'!L29</f>
        <v>0</v>
      </c>
      <c r="M124" s="675"/>
      <c r="N124" s="675">
        <f>'Qualified Basis Analysis'!N29</f>
        <v>0</v>
      </c>
      <c r="O124" s="675"/>
      <c r="P124" s="675">
        <f>'Qualified Basis Analysis'!P29</f>
        <v>0</v>
      </c>
      <c r="Q124" s="675"/>
      <c r="R124" s="675">
        <f>'Qualified Basis Analysis'!R29</f>
        <v>0</v>
      </c>
      <c r="S124" s="675"/>
      <c r="T124" s="675">
        <f>'Qualified Basis Analysis'!T29</f>
        <v>0</v>
      </c>
      <c r="U124" s="675"/>
      <c r="V124" s="675">
        <f>'Qualified Basis Analysis'!V29</f>
        <v>0</v>
      </c>
      <c r="W124" s="675"/>
      <c r="X124" s="675">
        <f>'Qualified Basis Analysis'!X29</f>
        <v>0</v>
      </c>
      <c r="Y124" s="675"/>
      <c r="Z124" s="847">
        <f>'Qualified Basis Analysis'!Z29</f>
        <v>0</v>
      </c>
      <c r="AA124" s="675"/>
      <c r="AB124" s="675">
        <f>'Qualified Basis Analysis'!AB29</f>
        <v>0</v>
      </c>
      <c r="AC124" s="675"/>
      <c r="AD124" s="675">
        <f>'Qualified Basis Analysis'!AD29</f>
        <v>0</v>
      </c>
      <c r="AE124" s="675"/>
      <c r="AF124" s="675">
        <f>'Qualified Basis Analysis'!AF29</f>
        <v>0</v>
      </c>
      <c r="AG124" s="675"/>
      <c r="AH124" s="675">
        <f>'Qualified Basis Analysis'!AH29</f>
        <v>0</v>
      </c>
      <c r="AI124" s="675"/>
      <c r="AJ124" s="675">
        <f>'Qualified Basis Analysis'!AJ29</f>
        <v>0</v>
      </c>
      <c r="AK124" s="675"/>
      <c r="AL124" s="675">
        <f>'Qualified Basis Analysis'!AL29</f>
        <v>0</v>
      </c>
      <c r="AM124" s="675"/>
      <c r="AN124" s="675">
        <f>'Qualified Basis Analysis'!AN29</f>
        <v>0</v>
      </c>
      <c r="AO124" s="675"/>
      <c r="AP124" s="675">
        <f>'Qualified Basis Analysis'!AP29</f>
        <v>0</v>
      </c>
      <c r="AQ124" s="675"/>
      <c r="AR124" s="675">
        <f>'Qualified Basis Analysis'!AR29</f>
        <v>0</v>
      </c>
      <c r="AS124" s="675"/>
      <c r="AT124" s="675">
        <f>'Qualified Basis Analysis'!AT29</f>
        <v>0</v>
      </c>
      <c r="CN124" s="144"/>
      <c r="CO124" s="838" t="str">
        <f>Financing!B124</f>
        <v>Other (Specify)</v>
      </c>
      <c r="CP124" s="550"/>
      <c r="CQ124" s="550">
        <f>Financing!D124</f>
        <v>0</v>
      </c>
      <c r="CR124" s="550"/>
      <c r="CS124" s="550">
        <f>Financing!F124</f>
        <v>0</v>
      </c>
      <c r="CT124" s="550"/>
      <c r="CU124" s="550">
        <f>Financing!H124</f>
        <v>0</v>
      </c>
      <c r="CV124" s="550"/>
      <c r="CW124" s="550">
        <f>Financing!J124</f>
        <v>0</v>
      </c>
      <c r="CX124" s="550"/>
      <c r="CY124" s="550">
        <f>Financing!L124</f>
        <v>0</v>
      </c>
    </row>
    <row r="125" spans="1:103" s="821" customFormat="1">
      <c r="A125" s="538"/>
      <c r="B125" s="538"/>
      <c r="C125" s="538"/>
      <c r="D125" s="818"/>
      <c r="E125" s="819"/>
      <c r="F125" s="815"/>
      <c r="G125" s="820" t="s">
        <v>342</v>
      </c>
      <c r="H125" s="840">
        <f>G4</f>
        <v>0</v>
      </c>
      <c r="I125" s="820" t="s">
        <v>342</v>
      </c>
      <c r="J125" s="840">
        <f>G4</f>
        <v>0</v>
      </c>
      <c r="K125" s="820" t="s">
        <v>342</v>
      </c>
      <c r="L125" s="840">
        <f>G4</f>
        <v>0</v>
      </c>
      <c r="M125" s="820" t="s">
        <v>342</v>
      </c>
      <c r="N125" s="840">
        <f>G4</f>
        <v>0</v>
      </c>
      <c r="O125" s="820" t="s">
        <v>342</v>
      </c>
      <c r="P125" s="840">
        <f>G4</f>
        <v>0</v>
      </c>
      <c r="Q125" s="820" t="s">
        <v>342</v>
      </c>
      <c r="R125" s="840">
        <f>G4</f>
        <v>0</v>
      </c>
      <c r="S125" s="820" t="s">
        <v>342</v>
      </c>
      <c r="T125" s="840">
        <f>G4</f>
        <v>0</v>
      </c>
      <c r="U125" s="820" t="s">
        <v>342</v>
      </c>
      <c r="V125" s="840">
        <f>G4</f>
        <v>0</v>
      </c>
      <c r="W125" s="820" t="s">
        <v>342</v>
      </c>
      <c r="X125" s="840">
        <f>G4</f>
        <v>0</v>
      </c>
      <c r="Y125" s="820" t="s">
        <v>342</v>
      </c>
      <c r="Z125" s="840">
        <f>G4</f>
        <v>0</v>
      </c>
      <c r="AA125" s="820" t="s">
        <v>342</v>
      </c>
      <c r="AB125" s="840">
        <f>G4</f>
        <v>0</v>
      </c>
      <c r="AC125" s="820" t="s">
        <v>342</v>
      </c>
      <c r="AD125" s="840">
        <f>G4</f>
        <v>0</v>
      </c>
      <c r="AE125" s="820" t="s">
        <v>342</v>
      </c>
      <c r="AF125" s="840">
        <f>G4</f>
        <v>0</v>
      </c>
      <c r="AG125" s="820" t="s">
        <v>342</v>
      </c>
      <c r="AH125" s="840">
        <f>G4</f>
        <v>0</v>
      </c>
      <c r="AI125" s="820" t="s">
        <v>342</v>
      </c>
      <c r="AJ125" s="840">
        <f>G4</f>
        <v>0</v>
      </c>
      <c r="AK125" s="820" t="s">
        <v>342</v>
      </c>
      <c r="AL125" s="840">
        <f>G4</f>
        <v>0</v>
      </c>
      <c r="AM125" s="820" t="s">
        <v>342</v>
      </c>
      <c r="AN125" s="840">
        <f>G4</f>
        <v>0</v>
      </c>
      <c r="AO125" s="820" t="s">
        <v>342</v>
      </c>
      <c r="AP125" s="840">
        <f>G4</f>
        <v>0</v>
      </c>
      <c r="AQ125" s="820" t="s">
        <v>342</v>
      </c>
      <c r="AR125" s="840">
        <f>G4</f>
        <v>0</v>
      </c>
      <c r="AS125" s="820" t="s">
        <v>342</v>
      </c>
      <c r="AT125" s="840">
        <f>G4</f>
        <v>0</v>
      </c>
      <c r="CN125" s="144"/>
      <c r="CO125" s="550"/>
      <c r="CP125" s="550"/>
      <c r="CQ125" s="550"/>
      <c r="CR125" s="550"/>
      <c r="CS125" s="550"/>
      <c r="CT125" s="550"/>
      <c r="CU125" s="550"/>
      <c r="CV125" s="550"/>
      <c r="CW125" s="550"/>
      <c r="CX125" s="550"/>
      <c r="CY125" s="550"/>
    </row>
    <row r="126" spans="1:103">
      <c r="A126" s="291"/>
      <c r="B126" s="291"/>
      <c r="C126" s="291"/>
      <c r="D126" s="292"/>
      <c r="E126" s="293"/>
      <c r="F126" s="324"/>
      <c r="G126" s="576" t="s">
        <v>96</v>
      </c>
      <c r="H126" s="844">
        <f>D176</f>
        <v>0</v>
      </c>
      <c r="I126" s="576" t="s">
        <v>96</v>
      </c>
      <c r="J126" s="844">
        <f>D177</f>
        <v>0</v>
      </c>
      <c r="K126" s="576" t="s">
        <v>96</v>
      </c>
      <c r="L126" s="844">
        <f>D178</f>
        <v>0</v>
      </c>
      <c r="M126" s="576" t="s">
        <v>96</v>
      </c>
      <c r="N126" s="844">
        <f>D179</f>
        <v>0</v>
      </c>
      <c r="O126" s="576" t="s">
        <v>96</v>
      </c>
      <c r="P126" s="844">
        <f>D180</f>
        <v>0</v>
      </c>
      <c r="Q126" s="576" t="s">
        <v>96</v>
      </c>
      <c r="R126" s="844">
        <f>D181</f>
        <v>0</v>
      </c>
      <c r="S126" s="576" t="s">
        <v>96</v>
      </c>
      <c r="T126" s="844">
        <f>D182</f>
        <v>0</v>
      </c>
      <c r="U126" s="576" t="s">
        <v>96</v>
      </c>
      <c r="V126" s="844">
        <f>D183</f>
        <v>0</v>
      </c>
      <c r="W126" s="576" t="s">
        <v>96</v>
      </c>
      <c r="X126" s="844">
        <f>D184</f>
        <v>0</v>
      </c>
      <c r="Y126" s="576" t="s">
        <v>96</v>
      </c>
      <c r="Z126" s="844">
        <f>D185</f>
        <v>0</v>
      </c>
      <c r="AA126" s="576" t="s">
        <v>96</v>
      </c>
      <c r="AB126" s="844">
        <f>D186</f>
        <v>0</v>
      </c>
      <c r="AC126" s="576" t="s">
        <v>96</v>
      </c>
      <c r="AD126" s="844">
        <f>D187</f>
        <v>0</v>
      </c>
      <c r="AE126" s="576" t="s">
        <v>96</v>
      </c>
      <c r="AF126" s="844">
        <f>D188</f>
        <v>0</v>
      </c>
      <c r="AG126" s="576" t="s">
        <v>96</v>
      </c>
      <c r="AH126" s="844">
        <f>D189</f>
        <v>0</v>
      </c>
      <c r="AI126" s="576" t="s">
        <v>96</v>
      </c>
      <c r="AJ126" s="844">
        <f>D190</f>
        <v>0</v>
      </c>
      <c r="AK126" s="576" t="s">
        <v>96</v>
      </c>
      <c r="AL126" s="844">
        <f>D191</f>
        <v>0</v>
      </c>
      <c r="AM126" s="576" t="s">
        <v>96</v>
      </c>
      <c r="AN126" s="844">
        <f>D192</f>
        <v>0</v>
      </c>
      <c r="AO126" s="576" t="s">
        <v>96</v>
      </c>
      <c r="AP126" s="844">
        <f>D193</f>
        <v>0</v>
      </c>
      <c r="AQ126" s="576" t="s">
        <v>96</v>
      </c>
      <c r="AR126" s="844">
        <f>D194</f>
        <v>0</v>
      </c>
      <c r="AS126" s="576" t="s">
        <v>96</v>
      </c>
      <c r="AT126" s="844">
        <f>D195</f>
        <v>0</v>
      </c>
      <c r="CN126" s="144"/>
      <c r="CO126" s="838" t="str">
        <f>Financing!B125</f>
        <v>Other (Specify)</v>
      </c>
      <c r="CP126" s="550"/>
      <c r="CQ126" s="550">
        <f>Financing!D125</f>
        <v>0</v>
      </c>
      <c r="CR126" s="550"/>
      <c r="CS126" s="550">
        <f>Financing!F125</f>
        <v>0</v>
      </c>
      <c r="CT126" s="550"/>
      <c r="CU126" s="550">
        <f>Financing!H125</f>
        <v>0</v>
      </c>
      <c r="CV126" s="550"/>
      <c r="CW126" s="550">
        <f>Financing!J125</f>
        <v>0</v>
      </c>
      <c r="CX126" s="550"/>
      <c r="CY126" s="550">
        <f>Financing!L125</f>
        <v>0</v>
      </c>
    </row>
    <row r="127" spans="1:103">
      <c r="A127" s="291"/>
      <c r="B127" s="291" t="s">
        <v>16</v>
      </c>
      <c r="C127" s="291"/>
      <c r="D127" s="292"/>
      <c r="E127" s="293"/>
      <c r="F127" s="288">
        <f>'Qualified Basis Analysis'!F31</f>
        <v>0</v>
      </c>
      <c r="G127" s="288"/>
      <c r="H127" s="845">
        <f>'Qualified Basis Analysis'!H31</f>
        <v>0</v>
      </c>
      <c r="I127" s="288"/>
      <c r="J127" s="845">
        <f>'Qualified Basis Analysis'!J31</f>
        <v>0</v>
      </c>
      <c r="K127" s="288"/>
      <c r="L127" s="845">
        <f>'Qualified Basis Analysis'!L31</f>
        <v>0</v>
      </c>
      <c r="M127" s="288"/>
      <c r="N127" s="845">
        <f>'Qualified Basis Analysis'!N31</f>
        <v>0</v>
      </c>
      <c r="O127" s="288"/>
      <c r="P127" s="845">
        <f>'Qualified Basis Analysis'!P31</f>
        <v>0</v>
      </c>
      <c r="Q127" s="288"/>
      <c r="R127" s="845">
        <f>'Qualified Basis Analysis'!R31</f>
        <v>0</v>
      </c>
      <c r="S127" s="288"/>
      <c r="T127" s="845">
        <f>'Qualified Basis Analysis'!T31</f>
        <v>0</v>
      </c>
      <c r="U127" s="288"/>
      <c r="V127" s="845">
        <f>'Qualified Basis Analysis'!V31</f>
        <v>0</v>
      </c>
      <c r="W127" s="288"/>
      <c r="X127" s="845">
        <f>'Qualified Basis Analysis'!X31</f>
        <v>0</v>
      </c>
      <c r="Y127" s="288"/>
      <c r="Z127" s="845">
        <f>'Qualified Basis Analysis'!Z31</f>
        <v>0</v>
      </c>
      <c r="AA127" s="288"/>
      <c r="AB127" s="845">
        <f>'Qualified Basis Analysis'!AB31</f>
        <v>0</v>
      </c>
      <c r="AC127" s="288"/>
      <c r="AD127" s="845">
        <f>'Qualified Basis Analysis'!AD31</f>
        <v>0</v>
      </c>
      <c r="AE127" s="288"/>
      <c r="AF127" s="845">
        <f>'Qualified Basis Analysis'!AF31</f>
        <v>0</v>
      </c>
      <c r="AG127" s="288"/>
      <c r="AH127" s="845">
        <f>'Qualified Basis Analysis'!AH31</f>
        <v>0</v>
      </c>
      <c r="AI127" s="288"/>
      <c r="AJ127" s="845">
        <f>'Qualified Basis Analysis'!AJ31</f>
        <v>0</v>
      </c>
      <c r="AK127" s="288"/>
      <c r="AL127" s="845">
        <f>'Qualified Basis Analysis'!AL31</f>
        <v>0</v>
      </c>
      <c r="AM127" s="288"/>
      <c r="AN127" s="845">
        <f>'Qualified Basis Analysis'!AN31</f>
        <v>0</v>
      </c>
      <c r="AO127" s="288"/>
      <c r="AP127" s="845">
        <f>'Qualified Basis Analysis'!AP31</f>
        <v>0</v>
      </c>
      <c r="AQ127" s="288"/>
      <c r="AR127" s="845">
        <f>'Qualified Basis Analysis'!AR31</f>
        <v>0</v>
      </c>
      <c r="AS127" s="288"/>
      <c r="AT127" s="845">
        <f>'Qualified Basis Analysis'!AT31</f>
        <v>0</v>
      </c>
      <c r="CN127" s="144"/>
      <c r="CO127" s="550" t="str">
        <f>Financing!B126</f>
        <v>Total Permanent Financing</v>
      </c>
      <c r="CP127" s="550"/>
      <c r="CQ127" s="550">
        <f>Financing!D126</f>
        <v>0</v>
      </c>
      <c r="CR127" s="550"/>
      <c r="CS127" s="550">
        <f>Financing!F126</f>
        <v>0</v>
      </c>
      <c r="CT127" s="550"/>
      <c r="CU127" s="550">
        <f>Financing!H126</f>
        <v>0</v>
      </c>
      <c r="CV127" s="550"/>
      <c r="CW127" s="550">
        <f>Financing!J126</f>
        <v>0</v>
      </c>
      <c r="CX127" s="550"/>
      <c r="CY127" s="550">
        <f>Financing!L126</f>
        <v>0</v>
      </c>
    </row>
    <row r="128" spans="1:103">
      <c r="A128" s="291"/>
      <c r="B128" s="291" t="s">
        <v>17</v>
      </c>
      <c r="C128" s="291"/>
      <c r="D128" s="292"/>
      <c r="E128" s="293"/>
      <c r="F128" s="288">
        <f>'Qualified Basis Analysis'!F32</f>
        <v>0</v>
      </c>
      <c r="G128" s="288"/>
      <c r="H128" s="845">
        <f>'Qualified Basis Analysis'!H32</f>
        <v>0</v>
      </c>
      <c r="I128" s="288"/>
      <c r="J128" s="845">
        <f>'Qualified Basis Analysis'!J32</f>
        <v>0</v>
      </c>
      <c r="K128" s="288"/>
      <c r="L128" s="845">
        <f>'Qualified Basis Analysis'!L32</f>
        <v>0</v>
      </c>
      <c r="M128" s="288"/>
      <c r="N128" s="845">
        <f>'Qualified Basis Analysis'!N32</f>
        <v>0</v>
      </c>
      <c r="O128" s="288"/>
      <c r="P128" s="845">
        <f>'Qualified Basis Analysis'!P32</f>
        <v>0</v>
      </c>
      <c r="Q128" s="288"/>
      <c r="R128" s="845">
        <f>'Qualified Basis Analysis'!R32</f>
        <v>0</v>
      </c>
      <c r="S128" s="288"/>
      <c r="T128" s="845">
        <f>'Qualified Basis Analysis'!T32</f>
        <v>0</v>
      </c>
      <c r="U128" s="288"/>
      <c r="V128" s="845">
        <f>'Qualified Basis Analysis'!V32</f>
        <v>0</v>
      </c>
      <c r="W128" s="288"/>
      <c r="X128" s="845">
        <f>'Qualified Basis Analysis'!X32</f>
        <v>0</v>
      </c>
      <c r="Y128" s="288"/>
      <c r="Z128" s="845">
        <f>'Qualified Basis Analysis'!Z32</f>
        <v>0</v>
      </c>
      <c r="AA128" s="288"/>
      <c r="AB128" s="845">
        <f>'Qualified Basis Analysis'!AB32</f>
        <v>0</v>
      </c>
      <c r="AC128" s="288"/>
      <c r="AD128" s="845">
        <f>'Qualified Basis Analysis'!AD32</f>
        <v>0</v>
      </c>
      <c r="AE128" s="288"/>
      <c r="AF128" s="845">
        <f>'Qualified Basis Analysis'!AF32</f>
        <v>0</v>
      </c>
      <c r="AG128" s="288"/>
      <c r="AH128" s="845">
        <f>'Qualified Basis Analysis'!AH32</f>
        <v>0</v>
      </c>
      <c r="AI128" s="288"/>
      <c r="AJ128" s="845">
        <f>'Qualified Basis Analysis'!AJ32</f>
        <v>0</v>
      </c>
      <c r="AK128" s="288"/>
      <c r="AL128" s="845">
        <f>'Qualified Basis Analysis'!AL32</f>
        <v>0</v>
      </c>
      <c r="AM128" s="288"/>
      <c r="AN128" s="845">
        <f>'Qualified Basis Analysis'!AN32</f>
        <v>0</v>
      </c>
      <c r="AO128" s="288"/>
      <c r="AP128" s="845">
        <f>'Qualified Basis Analysis'!AP32</f>
        <v>0</v>
      </c>
      <c r="AQ128" s="288"/>
      <c r="AR128" s="845">
        <f>'Qualified Basis Analysis'!AR32</f>
        <v>0</v>
      </c>
      <c r="AS128" s="288"/>
      <c r="AT128" s="845">
        <f>'Qualified Basis Analysis'!AT32</f>
        <v>0</v>
      </c>
      <c r="CN128" s="144"/>
      <c r="CO128" s="553"/>
      <c r="CP128" s="141"/>
      <c r="CQ128" s="141"/>
      <c r="CR128" s="141"/>
      <c r="CS128" s="141"/>
      <c r="CT128" s="141"/>
      <c r="CU128" s="141"/>
      <c r="CV128" s="141"/>
      <c r="CW128" s="141"/>
      <c r="CX128" s="141"/>
      <c r="CY128" s="554"/>
    </row>
    <row r="129" spans="1:103">
      <c r="A129" s="291"/>
      <c r="B129" s="291" t="s">
        <v>18</v>
      </c>
      <c r="C129" s="291"/>
      <c r="D129" s="292"/>
      <c r="E129" s="293"/>
      <c r="F129" s="288">
        <f>'Qualified Basis Analysis'!F33</f>
        <v>0</v>
      </c>
      <c r="G129" s="288"/>
      <c r="H129" s="845">
        <f>'Qualified Basis Analysis'!H33</f>
        <v>0</v>
      </c>
      <c r="I129" s="288"/>
      <c r="J129" s="845">
        <f>'Qualified Basis Analysis'!J33</f>
        <v>0</v>
      </c>
      <c r="K129" s="288"/>
      <c r="L129" s="845">
        <f>'Qualified Basis Analysis'!L33</f>
        <v>0</v>
      </c>
      <c r="M129" s="288"/>
      <c r="N129" s="845">
        <f>'Qualified Basis Analysis'!N33</f>
        <v>0</v>
      </c>
      <c r="O129" s="288"/>
      <c r="P129" s="845">
        <f>'Qualified Basis Analysis'!P33</f>
        <v>0</v>
      </c>
      <c r="Q129" s="288"/>
      <c r="R129" s="845">
        <f>'Qualified Basis Analysis'!R33</f>
        <v>0</v>
      </c>
      <c r="S129" s="288"/>
      <c r="T129" s="845">
        <f>'Qualified Basis Analysis'!T33</f>
        <v>0</v>
      </c>
      <c r="U129" s="288"/>
      <c r="V129" s="845">
        <f>'Qualified Basis Analysis'!V33</f>
        <v>0</v>
      </c>
      <c r="W129" s="288"/>
      <c r="X129" s="845">
        <f>'Qualified Basis Analysis'!X33</f>
        <v>0</v>
      </c>
      <c r="Y129" s="288"/>
      <c r="Z129" s="845">
        <f>'Qualified Basis Analysis'!Z33</f>
        <v>0</v>
      </c>
      <c r="AA129" s="288"/>
      <c r="AB129" s="845">
        <f>'Qualified Basis Analysis'!AB33</f>
        <v>0</v>
      </c>
      <c r="AC129" s="288"/>
      <c r="AD129" s="845">
        <f>'Qualified Basis Analysis'!AD33</f>
        <v>0</v>
      </c>
      <c r="AE129" s="288"/>
      <c r="AF129" s="845">
        <f>'Qualified Basis Analysis'!AF33</f>
        <v>0</v>
      </c>
      <c r="AG129" s="288"/>
      <c r="AH129" s="845">
        <f>'Qualified Basis Analysis'!AH33</f>
        <v>0</v>
      </c>
      <c r="AI129" s="288"/>
      <c r="AJ129" s="845">
        <f>'Qualified Basis Analysis'!AJ33</f>
        <v>0</v>
      </c>
      <c r="AK129" s="288"/>
      <c r="AL129" s="845">
        <f>'Qualified Basis Analysis'!AL33</f>
        <v>0</v>
      </c>
      <c r="AM129" s="288"/>
      <c r="AN129" s="845">
        <f>'Qualified Basis Analysis'!AN33</f>
        <v>0</v>
      </c>
      <c r="AO129" s="288"/>
      <c r="AP129" s="845">
        <f>'Qualified Basis Analysis'!AP33</f>
        <v>0</v>
      </c>
      <c r="AQ129" s="288"/>
      <c r="AR129" s="845">
        <f>'Qualified Basis Analysis'!AR33</f>
        <v>0</v>
      </c>
      <c r="AS129" s="288"/>
      <c r="AT129" s="845">
        <f>'Qualified Basis Analysis'!AT33</f>
        <v>0</v>
      </c>
      <c r="CN129" s="141"/>
      <c r="CO129" s="555" t="s">
        <v>163</v>
      </c>
      <c r="CP129" s="539" t="s">
        <v>342</v>
      </c>
      <c r="CQ129" s="141">
        <f>G4</f>
        <v>0</v>
      </c>
      <c r="CR129" s="141"/>
      <c r="CS129" s="141"/>
      <c r="CT129" s="141"/>
      <c r="CU129" s="556"/>
      <c r="CV129" s="556"/>
      <c r="CW129" s="141"/>
      <c r="CX129" s="141"/>
      <c r="CY129" s="554"/>
    </row>
    <row r="130" spans="1:103">
      <c r="A130" s="291"/>
      <c r="B130" s="291" t="s">
        <v>19</v>
      </c>
      <c r="C130" s="291"/>
      <c r="D130" s="292"/>
      <c r="E130" s="293"/>
      <c r="F130" s="288">
        <f>'Qualified Basis Analysis'!F34</f>
        <v>0</v>
      </c>
      <c r="G130" s="288"/>
      <c r="H130" s="845">
        <f>'Qualified Basis Analysis'!H34</f>
        <v>0</v>
      </c>
      <c r="I130" s="288"/>
      <c r="J130" s="845">
        <f>'Qualified Basis Analysis'!J34</f>
        <v>0</v>
      </c>
      <c r="K130" s="288"/>
      <c r="L130" s="845">
        <f>'Qualified Basis Analysis'!L34</f>
        <v>0</v>
      </c>
      <c r="M130" s="288"/>
      <c r="N130" s="845">
        <f>'Qualified Basis Analysis'!N34</f>
        <v>0</v>
      </c>
      <c r="O130" s="288"/>
      <c r="P130" s="845">
        <f>'Qualified Basis Analysis'!P34</f>
        <v>0</v>
      </c>
      <c r="Q130" s="288"/>
      <c r="R130" s="845">
        <f>'Qualified Basis Analysis'!R34</f>
        <v>0</v>
      </c>
      <c r="S130" s="288"/>
      <c r="T130" s="845">
        <f>'Qualified Basis Analysis'!T34</f>
        <v>0</v>
      </c>
      <c r="U130" s="288"/>
      <c r="V130" s="845">
        <f>'Qualified Basis Analysis'!V34</f>
        <v>0</v>
      </c>
      <c r="W130" s="288"/>
      <c r="X130" s="845">
        <f>'Qualified Basis Analysis'!X34</f>
        <v>0</v>
      </c>
      <c r="Y130" s="288"/>
      <c r="Z130" s="845">
        <f>'Qualified Basis Analysis'!Z34</f>
        <v>0</v>
      </c>
      <c r="AA130" s="288"/>
      <c r="AB130" s="845">
        <f>'Qualified Basis Analysis'!AB34</f>
        <v>0</v>
      </c>
      <c r="AC130" s="288"/>
      <c r="AD130" s="845">
        <f>'Qualified Basis Analysis'!AD34</f>
        <v>0</v>
      </c>
      <c r="AE130" s="288"/>
      <c r="AF130" s="845">
        <f>'Qualified Basis Analysis'!AF34</f>
        <v>0</v>
      </c>
      <c r="AG130" s="288"/>
      <c r="AH130" s="845">
        <f>'Qualified Basis Analysis'!AH34</f>
        <v>0</v>
      </c>
      <c r="AI130" s="288"/>
      <c r="AJ130" s="845">
        <f>'Qualified Basis Analysis'!AJ34</f>
        <v>0</v>
      </c>
      <c r="AK130" s="288"/>
      <c r="AL130" s="845">
        <f>'Qualified Basis Analysis'!AL34</f>
        <v>0</v>
      </c>
      <c r="AM130" s="288"/>
      <c r="AN130" s="845">
        <f>'Qualified Basis Analysis'!AN34</f>
        <v>0</v>
      </c>
      <c r="AO130" s="288"/>
      <c r="AP130" s="845">
        <f>'Qualified Basis Analysis'!AP34</f>
        <v>0</v>
      </c>
      <c r="AQ130" s="288"/>
      <c r="AR130" s="845">
        <f>'Qualified Basis Analysis'!AR34</f>
        <v>0</v>
      </c>
      <c r="AS130" s="288"/>
      <c r="AT130" s="845">
        <f>'Qualified Basis Analysis'!AT34</f>
        <v>0</v>
      </c>
      <c r="CN130" s="141"/>
      <c r="CO130" s="557" t="s">
        <v>130</v>
      </c>
      <c r="CP130" s="538" t="s">
        <v>96</v>
      </c>
      <c r="CQ130" s="141">
        <f>D177</f>
        <v>0</v>
      </c>
      <c r="CR130" s="141"/>
      <c r="CS130" s="141"/>
      <c r="CT130" s="141"/>
      <c r="CU130" s="556"/>
      <c r="CV130" s="556"/>
      <c r="CW130" s="141"/>
      <c r="CX130" s="141"/>
      <c r="CY130" s="554"/>
    </row>
    <row r="131" spans="1:103">
      <c r="A131" s="291"/>
      <c r="B131" s="291" t="s">
        <v>20</v>
      </c>
      <c r="C131" s="291"/>
      <c r="D131" s="292"/>
      <c r="E131" s="293"/>
      <c r="F131" s="288">
        <f>'Qualified Basis Analysis'!F35</f>
        <v>0</v>
      </c>
      <c r="G131" s="288"/>
      <c r="H131" s="845">
        <f>'Qualified Basis Analysis'!H35</f>
        <v>0</v>
      </c>
      <c r="I131" s="288"/>
      <c r="J131" s="845">
        <f>'Qualified Basis Analysis'!J35</f>
        <v>0</v>
      </c>
      <c r="K131" s="288"/>
      <c r="L131" s="845">
        <f>'Qualified Basis Analysis'!L35</f>
        <v>0</v>
      </c>
      <c r="M131" s="288"/>
      <c r="N131" s="845">
        <f>'Qualified Basis Analysis'!N35</f>
        <v>0</v>
      </c>
      <c r="O131" s="288"/>
      <c r="P131" s="845">
        <f>'Qualified Basis Analysis'!P35</f>
        <v>0</v>
      </c>
      <c r="Q131" s="288"/>
      <c r="R131" s="845">
        <f>'Qualified Basis Analysis'!R35</f>
        <v>0</v>
      </c>
      <c r="S131" s="288"/>
      <c r="T131" s="845">
        <f>'Qualified Basis Analysis'!T35</f>
        <v>0</v>
      </c>
      <c r="U131" s="288"/>
      <c r="V131" s="845">
        <f>'Qualified Basis Analysis'!V35</f>
        <v>0</v>
      </c>
      <c r="W131" s="288"/>
      <c r="X131" s="845">
        <f>'Qualified Basis Analysis'!X35</f>
        <v>0</v>
      </c>
      <c r="Y131" s="288"/>
      <c r="Z131" s="845">
        <f>'Qualified Basis Analysis'!Z35</f>
        <v>0</v>
      </c>
      <c r="AA131" s="288"/>
      <c r="AB131" s="845">
        <f>'Qualified Basis Analysis'!AB35</f>
        <v>0</v>
      </c>
      <c r="AC131" s="288"/>
      <c r="AD131" s="845">
        <f>'Qualified Basis Analysis'!AD35</f>
        <v>0</v>
      </c>
      <c r="AE131" s="288"/>
      <c r="AF131" s="845">
        <f>'Qualified Basis Analysis'!AF35</f>
        <v>0</v>
      </c>
      <c r="AG131" s="288"/>
      <c r="AH131" s="845">
        <f>'Qualified Basis Analysis'!AH35</f>
        <v>0</v>
      </c>
      <c r="AI131" s="288"/>
      <c r="AJ131" s="845">
        <f>'Qualified Basis Analysis'!AJ35</f>
        <v>0</v>
      </c>
      <c r="AK131" s="288"/>
      <c r="AL131" s="845">
        <f>'Qualified Basis Analysis'!AL35</f>
        <v>0</v>
      </c>
      <c r="AM131" s="288"/>
      <c r="AN131" s="845">
        <f>'Qualified Basis Analysis'!AN35</f>
        <v>0</v>
      </c>
      <c r="AO131" s="288"/>
      <c r="AP131" s="845">
        <f>'Qualified Basis Analysis'!AP35</f>
        <v>0</v>
      </c>
      <c r="AQ131" s="288"/>
      <c r="AR131" s="845">
        <f>'Qualified Basis Analysis'!AR35</f>
        <v>0</v>
      </c>
      <c r="AS131" s="288"/>
      <c r="AT131" s="845">
        <f>'Qualified Basis Analysis'!AT35</f>
        <v>0</v>
      </c>
      <c r="CN131" s="141"/>
      <c r="CO131" s="553">
        <f>CO100</f>
        <v>0</v>
      </c>
      <c r="CP131" s="144"/>
      <c r="CQ131" s="141"/>
      <c r="CR131" s="141"/>
      <c r="CS131" s="141"/>
      <c r="CT131" s="141"/>
      <c r="CU131" s="556"/>
      <c r="CV131" s="556"/>
      <c r="CW131" s="141"/>
      <c r="CX131" s="141"/>
      <c r="CY131" s="554"/>
    </row>
    <row r="132" spans="1:103">
      <c r="A132" s="291"/>
      <c r="B132" s="291" t="s">
        <v>21</v>
      </c>
      <c r="C132" s="291"/>
      <c r="D132" s="292"/>
      <c r="E132" s="293"/>
      <c r="F132" s="288">
        <f>'Qualified Basis Analysis'!F36</f>
        <v>0</v>
      </c>
      <c r="G132" s="288"/>
      <c r="H132" s="845">
        <f>'Qualified Basis Analysis'!H36</f>
        <v>0</v>
      </c>
      <c r="I132" s="288"/>
      <c r="J132" s="845">
        <f>'Qualified Basis Analysis'!J36</f>
        <v>0</v>
      </c>
      <c r="K132" s="288"/>
      <c r="L132" s="845">
        <f>'Qualified Basis Analysis'!L36</f>
        <v>0</v>
      </c>
      <c r="M132" s="288"/>
      <c r="N132" s="845">
        <f>'Qualified Basis Analysis'!N36</f>
        <v>0</v>
      </c>
      <c r="O132" s="288"/>
      <c r="P132" s="845">
        <f>'Qualified Basis Analysis'!P36</f>
        <v>0</v>
      </c>
      <c r="Q132" s="288"/>
      <c r="R132" s="845">
        <f>'Qualified Basis Analysis'!R36</f>
        <v>0</v>
      </c>
      <c r="S132" s="288"/>
      <c r="T132" s="845">
        <f>'Qualified Basis Analysis'!T36</f>
        <v>0</v>
      </c>
      <c r="U132" s="288"/>
      <c r="V132" s="845">
        <f>'Qualified Basis Analysis'!V36</f>
        <v>0</v>
      </c>
      <c r="W132" s="288"/>
      <c r="X132" s="845">
        <f>'Qualified Basis Analysis'!X36</f>
        <v>0</v>
      </c>
      <c r="Y132" s="288"/>
      <c r="Z132" s="845">
        <f>'Qualified Basis Analysis'!Z36</f>
        <v>0</v>
      </c>
      <c r="AA132" s="288"/>
      <c r="AB132" s="845">
        <f>'Qualified Basis Analysis'!AB36</f>
        <v>0</v>
      </c>
      <c r="AC132" s="288"/>
      <c r="AD132" s="845">
        <f>'Qualified Basis Analysis'!AD36</f>
        <v>0</v>
      </c>
      <c r="AE132" s="288"/>
      <c r="AF132" s="845">
        <f>'Qualified Basis Analysis'!AF36</f>
        <v>0</v>
      </c>
      <c r="AG132" s="288"/>
      <c r="AH132" s="845">
        <f>'Qualified Basis Analysis'!AH36</f>
        <v>0</v>
      </c>
      <c r="AI132" s="288"/>
      <c r="AJ132" s="845">
        <f>'Qualified Basis Analysis'!AJ36</f>
        <v>0</v>
      </c>
      <c r="AK132" s="288"/>
      <c r="AL132" s="845">
        <f>'Qualified Basis Analysis'!AL36</f>
        <v>0</v>
      </c>
      <c r="AM132" s="288"/>
      <c r="AN132" s="845">
        <f>'Qualified Basis Analysis'!AN36</f>
        <v>0</v>
      </c>
      <c r="AO132" s="288"/>
      <c r="AP132" s="845">
        <f>'Qualified Basis Analysis'!AP36</f>
        <v>0</v>
      </c>
      <c r="AQ132" s="288"/>
      <c r="AR132" s="845">
        <f>'Qualified Basis Analysis'!AR36</f>
        <v>0</v>
      </c>
      <c r="AS132" s="288"/>
      <c r="AT132" s="845">
        <f>'Qualified Basis Analysis'!AT36</f>
        <v>0</v>
      </c>
      <c r="CN132" s="141"/>
      <c r="CO132" s="553" t="s">
        <v>171</v>
      </c>
      <c r="CP132" s="144"/>
      <c r="CQ132" s="141"/>
      <c r="CR132" s="141"/>
      <c r="CS132" s="141"/>
      <c r="CT132" s="141"/>
      <c r="CU132" s="556"/>
      <c r="CV132" s="556"/>
      <c r="CW132" s="141"/>
      <c r="CX132" s="141"/>
      <c r="CY132" s="554"/>
    </row>
    <row r="133" spans="1:103">
      <c r="A133" s="291"/>
      <c r="B133" s="291" t="s">
        <v>22</v>
      </c>
      <c r="C133" s="291"/>
      <c r="D133" s="678"/>
      <c r="E133" s="679"/>
      <c r="F133" s="288">
        <f>'Qualified Basis Analysis'!F37</f>
        <v>0</v>
      </c>
      <c r="G133" s="288"/>
      <c r="H133" s="288">
        <f>'Qualified Basis Analysis'!H37</f>
        <v>0</v>
      </c>
      <c r="I133" s="288"/>
      <c r="J133" s="288">
        <f>'Qualified Basis Analysis'!J37</f>
        <v>0</v>
      </c>
      <c r="K133" s="288"/>
      <c r="L133" s="288">
        <f>'Qualified Basis Analysis'!L37</f>
        <v>0</v>
      </c>
      <c r="M133" s="288"/>
      <c r="N133" s="288">
        <f>'Qualified Basis Analysis'!N37</f>
        <v>0</v>
      </c>
      <c r="O133" s="288"/>
      <c r="P133" s="288">
        <f>'Qualified Basis Analysis'!P37</f>
        <v>0</v>
      </c>
      <c r="Q133" s="288"/>
      <c r="R133" s="288">
        <f>'Qualified Basis Analysis'!R37</f>
        <v>0</v>
      </c>
      <c r="S133" s="288"/>
      <c r="T133" s="288">
        <f>'Qualified Basis Analysis'!T37</f>
        <v>0</v>
      </c>
      <c r="U133" s="288"/>
      <c r="V133" s="288">
        <f>'Qualified Basis Analysis'!V37</f>
        <v>0</v>
      </c>
      <c r="W133" s="288"/>
      <c r="X133" s="288">
        <f>'Qualified Basis Analysis'!X37</f>
        <v>0</v>
      </c>
      <c r="Y133" s="288"/>
      <c r="Z133" s="288">
        <f>'Qualified Basis Analysis'!Z37</f>
        <v>0</v>
      </c>
      <c r="AA133" s="288"/>
      <c r="AB133" s="288">
        <f>'Qualified Basis Analysis'!AB37</f>
        <v>0</v>
      </c>
      <c r="AC133" s="288"/>
      <c r="AD133" s="288">
        <f>'Qualified Basis Analysis'!AD37</f>
        <v>0</v>
      </c>
      <c r="AE133" s="288"/>
      <c r="AF133" s="288">
        <f>'Qualified Basis Analysis'!AF37</f>
        <v>0</v>
      </c>
      <c r="AG133" s="288"/>
      <c r="AH133" s="288">
        <f>'Qualified Basis Analysis'!AH37</f>
        <v>0</v>
      </c>
      <c r="AI133" s="288"/>
      <c r="AJ133" s="288">
        <f>'Qualified Basis Analysis'!AJ37</f>
        <v>0</v>
      </c>
      <c r="AK133" s="288"/>
      <c r="AL133" s="288">
        <f>'Qualified Basis Analysis'!AL37</f>
        <v>0</v>
      </c>
      <c r="AM133" s="288"/>
      <c r="AN133" s="288">
        <f>'Qualified Basis Analysis'!AN37</f>
        <v>0</v>
      </c>
      <c r="AO133" s="288"/>
      <c r="AP133" s="288">
        <f>'Qualified Basis Analysis'!AP37</f>
        <v>0</v>
      </c>
      <c r="AQ133" s="288"/>
      <c r="AR133" s="288">
        <f>'Qualified Basis Analysis'!AR37</f>
        <v>0</v>
      </c>
      <c r="AS133" s="288"/>
      <c r="AT133" s="288">
        <f>'Qualified Basis Analysis'!AT37</f>
        <v>0</v>
      </c>
      <c r="CN133" s="141"/>
      <c r="CO133" s="553"/>
      <c r="CP133" s="144"/>
      <c r="CQ133" s="141"/>
      <c r="CR133" s="141"/>
      <c r="CS133" s="141"/>
      <c r="CT133" s="141"/>
      <c r="CU133" s="556"/>
      <c r="CV133" s="556"/>
      <c r="CW133" s="141"/>
      <c r="CX133" s="141"/>
      <c r="CY133" s="554"/>
    </row>
    <row r="134" spans="1:103">
      <c r="CN134" s="141"/>
      <c r="CO134" s="558" t="s">
        <v>173</v>
      </c>
      <c r="CP134" s="559"/>
      <c r="CQ134" s="560"/>
      <c r="CR134" s="560"/>
      <c r="CS134" s="560"/>
      <c r="CT134" s="559"/>
      <c r="CU134" s="561" t="s">
        <v>172</v>
      </c>
      <c r="CV134" s="556"/>
      <c r="CW134" s="141"/>
      <c r="CX134" s="141"/>
      <c r="CY134" s="554"/>
    </row>
    <row r="135" spans="1:103" ht="15.75">
      <c r="B135" s="680"/>
      <c r="P135" s="643"/>
      <c r="CN135" s="141"/>
      <c r="CO135" s="562" t="s">
        <v>164</v>
      </c>
      <c r="CP135" s="141"/>
      <c r="CQ135" s="141"/>
      <c r="CR135" s="141"/>
      <c r="CS135" s="141"/>
      <c r="CT135" s="141"/>
      <c r="CU135" s="534">
        <f>Financing!H134</f>
        <v>0</v>
      </c>
      <c r="CV135" s="141"/>
      <c r="CW135" s="141"/>
      <c r="CX135" s="141"/>
      <c r="CY135" s="554"/>
    </row>
    <row r="136" spans="1:103" ht="15.75">
      <c r="B136" s="680"/>
      <c r="CN136" s="144"/>
      <c r="CO136" s="563" t="s">
        <v>110</v>
      </c>
      <c r="CP136" s="141"/>
      <c r="CQ136" s="141"/>
      <c r="CR136" s="141"/>
      <c r="CS136" s="141"/>
      <c r="CT136" s="141"/>
      <c r="CU136" s="534">
        <f>Financing!H135</f>
        <v>0</v>
      </c>
      <c r="CV136" s="141"/>
      <c r="CW136" s="141"/>
      <c r="CX136" s="141"/>
      <c r="CY136" s="554"/>
    </row>
    <row r="137" spans="1:103">
      <c r="B137" s="537" t="s">
        <v>342</v>
      </c>
      <c r="C137" s="826">
        <f>G4</f>
        <v>0</v>
      </c>
      <c r="CN137" s="144"/>
      <c r="CO137" s="563" t="s">
        <v>165</v>
      </c>
      <c r="CP137" s="141"/>
      <c r="CQ137" s="141"/>
      <c r="CR137" s="141"/>
      <c r="CS137" s="141"/>
      <c r="CT137" s="141"/>
      <c r="CU137" s="534">
        <f>Financing!H136</f>
        <v>0</v>
      </c>
      <c r="CV137" s="141"/>
      <c r="CW137" s="141"/>
      <c r="CX137" s="141"/>
      <c r="CY137" s="554"/>
    </row>
    <row r="138" spans="1:103" ht="13.5" thickBot="1">
      <c r="B138" s="537" t="s">
        <v>150</v>
      </c>
      <c r="K138" s="627"/>
      <c r="CN138" s="556"/>
      <c r="CO138" s="563" t="s">
        <v>166</v>
      </c>
      <c r="CP138" s="141"/>
      <c r="CQ138" s="141"/>
      <c r="CR138" s="141"/>
      <c r="CS138" s="141"/>
      <c r="CT138" s="141"/>
      <c r="CU138" s="534">
        <f>Financing!H137</f>
        <v>0</v>
      </c>
      <c r="CV138" s="141"/>
      <c r="CW138" s="141"/>
      <c r="CX138" s="141"/>
      <c r="CY138" s="554"/>
    </row>
    <row r="139" spans="1:103" ht="13.5" thickBot="1">
      <c r="B139" s="827" t="s">
        <v>97</v>
      </c>
      <c r="C139" s="828">
        <f>'Applicant Information'!C2</f>
        <v>0</v>
      </c>
      <c r="D139" s="683"/>
      <c r="E139" s="684"/>
      <c r="F139" s="684"/>
      <c r="G139" s="684"/>
      <c r="H139" s="684"/>
      <c r="I139" s="684"/>
      <c r="J139" s="684"/>
      <c r="K139" s="684"/>
      <c r="L139" s="684"/>
      <c r="M139" s="684"/>
      <c r="N139" s="684"/>
      <c r="O139" s="684"/>
      <c r="P139" s="685"/>
      <c r="CN139" s="556"/>
      <c r="CO139" s="563" t="s">
        <v>167</v>
      </c>
      <c r="CP139" s="141"/>
      <c r="CQ139" s="141"/>
      <c r="CR139" s="141"/>
      <c r="CS139" s="141"/>
      <c r="CT139" s="141"/>
      <c r="CU139" s="534">
        <f>Financing!H138</f>
        <v>0</v>
      </c>
      <c r="CV139" s="141"/>
      <c r="CW139" s="141"/>
      <c r="CX139" s="141"/>
      <c r="CY139" s="554"/>
    </row>
    <row r="140" spans="1:103" ht="13.5" thickBot="1">
      <c r="B140" s="686" t="s">
        <v>23</v>
      </c>
      <c r="C140" s="828">
        <f>'Applicant Information'!C3</f>
        <v>0</v>
      </c>
      <c r="D140" s="687"/>
      <c r="E140" s="627"/>
      <c r="F140" s="627"/>
      <c r="G140" s="627"/>
      <c r="H140" s="627"/>
      <c r="I140" s="627"/>
      <c r="J140" s="627"/>
      <c r="K140" s="627"/>
      <c r="L140" s="627"/>
      <c r="M140" s="627"/>
      <c r="N140" s="627"/>
      <c r="O140" s="627"/>
      <c r="P140" s="688"/>
      <c r="CN140" s="141"/>
      <c r="CO140" s="563" t="s">
        <v>169</v>
      </c>
      <c r="CP140" s="141"/>
      <c r="CQ140" s="536" t="str">
        <f>Financing!D139</f>
        <v>(Specify Source)</v>
      </c>
      <c r="CR140" s="536"/>
      <c r="CS140" s="536"/>
      <c r="CT140" s="141"/>
      <c r="CU140" s="534">
        <f>Financing!H139</f>
        <v>0</v>
      </c>
      <c r="CV140" s="141"/>
      <c r="CW140" s="141"/>
      <c r="CX140" s="141"/>
      <c r="CY140" s="554"/>
    </row>
    <row r="141" spans="1:103" ht="13.5" thickBot="1">
      <c r="B141" s="686" t="s">
        <v>100</v>
      </c>
      <c r="C141" s="828">
        <f>'Applicant Information'!C4</f>
        <v>0</v>
      </c>
      <c r="D141" s="682"/>
      <c r="E141" s="682" t="str">
        <f>'Applicant Information'!E4</f>
        <v>Owner City:</v>
      </c>
      <c r="F141" s="828">
        <f>'Applicant Information'!F4</f>
        <v>0</v>
      </c>
      <c r="G141" s="682" t="str">
        <f>'Applicant Information'!G4</f>
        <v>Owner State:</v>
      </c>
      <c r="H141" s="828">
        <f>'Applicant Information'!H4</f>
        <v>0</v>
      </c>
      <c r="I141" s="682" t="str">
        <f>'Applicant Information'!I4</f>
        <v>Owner Zip:</v>
      </c>
      <c r="J141" s="828">
        <f>'Applicant Information'!J4</f>
        <v>0</v>
      </c>
      <c r="K141" s="627"/>
      <c r="L141" s="627"/>
      <c r="M141" s="627"/>
      <c r="N141" s="627"/>
      <c r="O141" s="627"/>
      <c r="P141" s="688"/>
      <c r="CN141" s="556"/>
      <c r="CO141" s="563" t="s">
        <v>168</v>
      </c>
      <c r="CP141" s="141"/>
      <c r="CQ141" s="536" t="str">
        <f>Financing!D140</f>
        <v>(Specify Source)</v>
      </c>
      <c r="CR141" s="536"/>
      <c r="CS141" s="536"/>
      <c r="CT141" s="141"/>
      <c r="CU141" s="534">
        <f>Financing!H140</f>
        <v>0</v>
      </c>
      <c r="CV141" s="141"/>
      <c r="CW141" s="141"/>
      <c r="CX141" s="141"/>
      <c r="CY141" s="554"/>
    </row>
    <row r="142" spans="1:103" ht="13.5" thickBot="1">
      <c r="B142" s="686" t="s">
        <v>111</v>
      </c>
      <c r="C142" s="828">
        <f>'Applicant Information'!C5</f>
        <v>0</v>
      </c>
      <c r="D142" s="687"/>
      <c r="E142" s="627"/>
      <c r="F142" s="627"/>
      <c r="G142" s="627"/>
      <c r="H142" s="627"/>
      <c r="I142" s="627"/>
      <c r="J142" s="627"/>
      <c r="K142" s="627"/>
      <c r="L142" s="627"/>
      <c r="M142" s="627"/>
      <c r="N142" s="627"/>
      <c r="O142" s="627"/>
      <c r="P142" s="688"/>
      <c r="CN142" s="144"/>
      <c r="CO142" s="563" t="s">
        <v>168</v>
      </c>
      <c r="CP142" s="141"/>
      <c r="CQ142" s="536" t="str">
        <f>Financing!D141</f>
        <v>(Specify Source)</v>
      </c>
      <c r="CR142" s="536"/>
      <c r="CS142" s="536"/>
      <c r="CT142" s="141"/>
      <c r="CU142" s="534">
        <f>Financing!H141</f>
        <v>0</v>
      </c>
      <c r="CV142" s="141"/>
      <c r="CW142" s="141"/>
      <c r="CX142" s="141"/>
      <c r="CY142" s="554"/>
    </row>
    <row r="143" spans="1:103" ht="13.5" thickBot="1">
      <c r="B143" s="686" t="s">
        <v>98</v>
      </c>
      <c r="C143" s="828">
        <f>'Applicant Information'!C6</f>
        <v>0</v>
      </c>
      <c r="D143" s="687"/>
      <c r="E143" s="627"/>
      <c r="F143" s="627"/>
      <c r="G143" s="627"/>
      <c r="H143" s="627"/>
      <c r="I143" s="627"/>
      <c r="J143" s="627"/>
      <c r="K143" s="627"/>
      <c r="L143" s="627"/>
      <c r="M143" s="627"/>
      <c r="N143" s="627"/>
      <c r="O143" s="627"/>
      <c r="P143" s="688"/>
      <c r="CN143" s="556"/>
      <c r="CO143" s="563" t="s">
        <v>168</v>
      </c>
      <c r="CP143" s="141"/>
      <c r="CQ143" s="536" t="str">
        <f>Financing!D142</f>
        <v>(Specify Source)</v>
      </c>
      <c r="CR143" s="536"/>
      <c r="CS143" s="536"/>
      <c r="CT143" s="141"/>
      <c r="CU143" s="534">
        <f>Financing!H142</f>
        <v>0</v>
      </c>
      <c r="CV143" s="141"/>
      <c r="CW143" s="141"/>
      <c r="CX143" s="141"/>
      <c r="CY143" s="554"/>
    </row>
    <row r="144" spans="1:103" ht="13.5" thickBot="1">
      <c r="B144" s="686" t="s">
        <v>99</v>
      </c>
      <c r="C144" s="828">
        <f>'Applicant Information'!C7</f>
        <v>0</v>
      </c>
      <c r="D144" s="687"/>
      <c r="E144" s="627"/>
      <c r="F144" s="627"/>
      <c r="G144" s="627"/>
      <c r="H144" s="627"/>
      <c r="I144" s="627"/>
      <c r="J144" s="627"/>
      <c r="K144" s="627"/>
      <c r="L144" s="627"/>
      <c r="M144" s="627"/>
      <c r="N144" s="627"/>
      <c r="O144" s="627"/>
      <c r="P144" s="688"/>
      <c r="CN144" s="144"/>
      <c r="CO144" s="564" t="s">
        <v>168</v>
      </c>
      <c r="CP144" s="565"/>
      <c r="CQ144" s="536" t="str">
        <f>Financing!D143</f>
        <v>(Specify Source)</v>
      </c>
      <c r="CR144" s="536"/>
      <c r="CS144" s="536"/>
      <c r="CT144" s="565"/>
      <c r="CU144" s="534">
        <f>Financing!H143</f>
        <v>0</v>
      </c>
      <c r="CV144" s="565"/>
      <c r="CW144" s="565"/>
      <c r="CX144" s="565"/>
      <c r="CY144" s="566"/>
    </row>
    <row r="145" spans="2:103" ht="13.5" thickBot="1">
      <c r="B145" s="686" t="s">
        <v>228</v>
      </c>
      <c r="C145" s="828">
        <f>'Applicant Information'!C8</f>
        <v>0</v>
      </c>
      <c r="D145" s="687"/>
      <c r="E145" s="627" t="str">
        <f>IF(C145="9% Competitive","Enter the credit amount per the Carryover Allocation document:","")</f>
        <v/>
      </c>
      <c r="F145" s="634"/>
      <c r="G145" s="627"/>
      <c r="H145" s="634"/>
      <c r="I145" s="687"/>
      <c r="J145" s="627"/>
      <c r="K145" s="829">
        <f>'Applicant Information'!I8</f>
        <v>0</v>
      </c>
      <c r="L145" s="627"/>
      <c r="M145" s="627"/>
      <c r="N145" s="627"/>
      <c r="O145" s="627"/>
      <c r="P145" s="688"/>
      <c r="CN145" s="291"/>
    </row>
    <row r="146" spans="2:103" ht="13.5" thickBot="1">
      <c r="B146" s="686"/>
      <c r="C146" s="682">
        <f>'Applicant Information'!C9</f>
        <v>0</v>
      </c>
      <c r="D146" s="689"/>
      <c r="E146" s="627"/>
      <c r="F146" s="627"/>
      <c r="G146" s="627"/>
      <c r="H146" s="627"/>
      <c r="I146" s="627"/>
      <c r="J146" s="627"/>
      <c r="K146" s="627"/>
      <c r="L146" s="627"/>
      <c r="M146" s="627"/>
      <c r="N146" s="627"/>
      <c r="O146" s="627"/>
      <c r="P146" s="688"/>
      <c r="CN146" s="291"/>
    </row>
    <row r="147" spans="2:103" ht="13.5" thickBot="1">
      <c r="B147" s="690"/>
      <c r="C147" s="691"/>
      <c r="D147" s="691"/>
      <c r="E147" s="692"/>
      <c r="F147" s="692"/>
      <c r="G147" s="692"/>
      <c r="H147" s="692"/>
      <c r="I147" s="692"/>
      <c r="J147" s="692"/>
      <c r="K147" s="692"/>
      <c r="L147" s="692"/>
      <c r="M147" s="692"/>
      <c r="N147" s="692"/>
      <c r="O147" s="692"/>
      <c r="P147" s="693"/>
      <c r="CN147" s="291"/>
      <c r="CO147" s="541" t="s">
        <v>156</v>
      </c>
      <c r="CP147" s="539" t="s">
        <v>342</v>
      </c>
      <c r="CQ147" s="540">
        <f>G4</f>
        <v>0</v>
      </c>
      <c r="CR147" s="540"/>
      <c r="CS147" s="542"/>
      <c r="CT147" s="542"/>
    </row>
    <row r="148" spans="2:103">
      <c r="B148" s="537" t="s">
        <v>342</v>
      </c>
      <c r="C148" s="830">
        <f>G4</f>
        <v>0</v>
      </c>
      <c r="D148" s="627"/>
      <c r="E148" s="627"/>
      <c r="F148" s="627"/>
      <c r="G148" s="627"/>
      <c r="H148" s="627"/>
      <c r="I148" s="627"/>
      <c r="J148" s="627"/>
      <c r="K148" s="627"/>
      <c r="CN148" s="291"/>
      <c r="CO148" s="567" t="s">
        <v>131</v>
      </c>
      <c r="CP148" s="538" t="s">
        <v>96</v>
      </c>
      <c r="CQ148" s="538">
        <f>D178</f>
        <v>0</v>
      </c>
      <c r="CR148" s="544"/>
      <c r="CS148" s="540"/>
      <c r="CT148" s="540"/>
    </row>
    <row r="149" spans="2:103" ht="13.5" thickBot="1">
      <c r="B149" s="537" t="s">
        <v>231</v>
      </c>
      <c r="CN149" s="291"/>
      <c r="CO149" s="568">
        <f>'Unit Distribution'!CO7</f>
        <v>0</v>
      </c>
      <c r="CQ149" s="544"/>
      <c r="CR149" s="544"/>
      <c r="CS149" s="540"/>
      <c r="CT149" s="540"/>
    </row>
    <row r="150" spans="2:103" ht="13.5" thickBot="1">
      <c r="B150" s="681" t="s">
        <v>234</v>
      </c>
      <c r="C150" s="831">
        <f>'Applicant Information'!C13</f>
        <v>0</v>
      </c>
      <c r="D150" s="684"/>
      <c r="E150" s="684"/>
      <c r="F150" s="684"/>
      <c r="G150" s="684"/>
      <c r="H150" s="684"/>
      <c r="I150" s="684"/>
      <c r="J150" s="684"/>
      <c r="K150" s="684"/>
      <c r="L150" s="684"/>
      <c r="M150" s="684"/>
      <c r="N150" s="684"/>
      <c r="O150" s="684"/>
      <c r="P150" s="685"/>
      <c r="CN150" s="291"/>
      <c r="CO150" s="545" t="s">
        <v>157</v>
      </c>
      <c r="CP150" s="546"/>
      <c r="CQ150" s="547" t="s">
        <v>158</v>
      </c>
      <c r="CR150" s="547"/>
      <c r="CS150" s="547" t="s">
        <v>159</v>
      </c>
      <c r="CT150" s="547"/>
      <c r="CU150" s="547" t="s">
        <v>177</v>
      </c>
      <c r="CV150" s="547"/>
      <c r="CW150" s="547" t="s">
        <v>160</v>
      </c>
      <c r="CX150" s="548"/>
      <c r="CY150" s="549" t="s">
        <v>161</v>
      </c>
    </row>
    <row r="151" spans="2:103" ht="13.5" thickBot="1">
      <c r="B151" s="686" t="s">
        <v>233</v>
      </c>
      <c r="C151" s="831">
        <f>'Applicant Information'!C14</f>
        <v>0</v>
      </c>
      <c r="D151" s="627"/>
      <c r="E151" s="627"/>
      <c r="F151" s="627"/>
      <c r="G151" s="627"/>
      <c r="H151" s="627"/>
      <c r="I151" s="627"/>
      <c r="J151" s="627"/>
      <c r="K151" s="627"/>
      <c r="L151" s="627"/>
      <c r="M151" s="627"/>
      <c r="N151" s="627"/>
      <c r="O151" s="627"/>
      <c r="P151" s="688"/>
      <c r="CN151" s="291"/>
      <c r="CO151" s="550" t="str">
        <f>Financing!B150</f>
        <v>HPD Loan</v>
      </c>
      <c r="CP151" s="550"/>
      <c r="CQ151" s="550">
        <f>Financing!D150</f>
        <v>0</v>
      </c>
      <c r="CR151" s="550"/>
      <c r="CS151" s="550">
        <f>Financing!F150</f>
        <v>0</v>
      </c>
      <c r="CT151" s="550"/>
      <c r="CU151" s="550">
        <f>Financing!H150</f>
        <v>0</v>
      </c>
      <c r="CV151" s="550"/>
      <c r="CW151" s="550">
        <f>Financing!J150</f>
        <v>0</v>
      </c>
      <c r="CX151" s="550"/>
      <c r="CY151" s="550">
        <f>Financing!L150</f>
        <v>0</v>
      </c>
    </row>
    <row r="152" spans="2:103">
      <c r="B152" s="686" t="s">
        <v>232</v>
      </c>
      <c r="C152" s="831">
        <f>'Applicant Information'!C15</f>
        <v>0</v>
      </c>
      <c r="D152" s="627"/>
      <c r="E152" s="627"/>
      <c r="F152" s="627"/>
      <c r="G152" s="627"/>
      <c r="H152" s="627"/>
      <c r="I152" s="627"/>
      <c r="J152" s="627"/>
      <c r="K152" s="627"/>
      <c r="L152" s="627"/>
      <c r="M152" s="627"/>
      <c r="N152" s="627"/>
      <c r="O152" s="627"/>
      <c r="P152" s="688"/>
      <c r="CN152" s="537"/>
      <c r="CO152" s="550" t="str">
        <f>Financing!B151</f>
        <v>HDC Tax Exempt Bonds</v>
      </c>
      <c r="CP152" s="550"/>
      <c r="CQ152" s="550">
        <f>Financing!D151</f>
        <v>0</v>
      </c>
      <c r="CR152" s="550"/>
      <c r="CS152" s="550">
        <f>Financing!F151</f>
        <v>0</v>
      </c>
      <c r="CT152" s="550"/>
      <c r="CU152" s="550">
        <f>Financing!H151</f>
        <v>0</v>
      </c>
      <c r="CV152" s="550"/>
      <c r="CW152" s="550">
        <f>Financing!J151</f>
        <v>0</v>
      </c>
      <c r="CX152" s="550"/>
      <c r="CY152" s="550">
        <f>Financing!L151</f>
        <v>0</v>
      </c>
    </row>
    <row r="153" spans="2:103" ht="13.5" thickBot="1">
      <c r="B153" s="695"/>
      <c r="C153" s="692"/>
      <c r="D153" s="692"/>
      <c r="E153" s="692"/>
      <c r="F153" s="692"/>
      <c r="G153" s="692"/>
      <c r="H153" s="692"/>
      <c r="I153" s="692"/>
      <c r="J153" s="692"/>
      <c r="K153" s="692"/>
      <c r="L153" s="692"/>
      <c r="M153" s="692"/>
      <c r="N153" s="692"/>
      <c r="O153" s="692"/>
      <c r="P153" s="693"/>
      <c r="CN153" s="291"/>
      <c r="CO153" s="550" t="str">
        <f>Financing!B152</f>
        <v>HDC Loan</v>
      </c>
      <c r="CP153" s="550"/>
      <c r="CQ153" s="550">
        <f>Financing!D152</f>
        <v>0</v>
      </c>
      <c r="CR153" s="550"/>
      <c r="CS153" s="550">
        <f>Financing!F152</f>
        <v>0</v>
      </c>
      <c r="CT153" s="550"/>
      <c r="CU153" s="550">
        <f>Financing!H152</f>
        <v>0</v>
      </c>
      <c r="CV153" s="550"/>
      <c r="CW153" s="550">
        <f>Financing!J152</f>
        <v>0</v>
      </c>
      <c r="CX153" s="550"/>
      <c r="CY153" s="550">
        <f>Financing!L152</f>
        <v>0</v>
      </c>
    </row>
    <row r="154" spans="2:103">
      <c r="B154" s="537" t="s">
        <v>342</v>
      </c>
      <c r="C154" s="826">
        <f>G4</f>
        <v>0</v>
      </c>
      <c r="CN154" s="606"/>
      <c r="CO154" s="550" t="str">
        <f>Financing!B153</f>
        <v>Deferred Developer Fee</v>
      </c>
      <c r="CP154" s="550"/>
      <c r="CQ154" s="550">
        <f>Financing!D153</f>
        <v>0</v>
      </c>
      <c r="CR154" s="550"/>
      <c r="CS154" s="550">
        <f>Financing!F153</f>
        <v>0</v>
      </c>
      <c r="CT154" s="550"/>
      <c r="CU154" s="550">
        <f>Financing!H153</f>
        <v>0</v>
      </c>
      <c r="CV154" s="550"/>
      <c r="CW154" s="550">
        <f>Financing!J153</f>
        <v>0</v>
      </c>
      <c r="CX154" s="550"/>
      <c r="CY154" s="550">
        <f>Financing!L153</f>
        <v>0</v>
      </c>
    </row>
    <row r="155" spans="2:103" ht="13.5" thickBot="1">
      <c r="B155" s="537" t="s">
        <v>286</v>
      </c>
      <c r="C155" s="627"/>
      <c r="CN155" s="537"/>
      <c r="CO155" s="838" t="str">
        <f>Financing!B154</f>
        <v>Other (Specify)</v>
      </c>
      <c r="CP155" s="550"/>
      <c r="CQ155" s="550">
        <f>Financing!D154</f>
        <v>0</v>
      </c>
      <c r="CR155" s="550"/>
      <c r="CS155" s="550">
        <f>Financing!F154</f>
        <v>0</v>
      </c>
      <c r="CT155" s="550"/>
      <c r="CU155" s="550">
        <f>Financing!H154</f>
        <v>0</v>
      </c>
      <c r="CV155" s="550"/>
      <c r="CW155" s="550">
        <f>Financing!J154</f>
        <v>0</v>
      </c>
      <c r="CX155" s="550"/>
      <c r="CY155" s="550">
        <f>Financing!L154</f>
        <v>0</v>
      </c>
    </row>
    <row r="156" spans="2:103" ht="13.5" thickBot="1">
      <c r="B156" s="681" t="s">
        <v>234</v>
      </c>
      <c r="C156" s="831">
        <f>'Applicant Information'!C19</f>
        <v>0</v>
      </c>
      <c r="D156" s="684"/>
      <c r="E156" s="684"/>
      <c r="F156" s="684"/>
      <c r="G156" s="684"/>
      <c r="H156" s="684"/>
      <c r="I156" s="684"/>
      <c r="J156" s="684"/>
      <c r="K156" s="684"/>
      <c r="L156" s="684"/>
      <c r="M156" s="684"/>
      <c r="N156" s="684"/>
      <c r="O156" s="684"/>
      <c r="P156" s="685"/>
      <c r="CN156" s="606"/>
      <c r="CO156" s="838" t="str">
        <f>Financing!B155</f>
        <v>Other (Specify)</v>
      </c>
      <c r="CP156" s="550"/>
      <c r="CQ156" s="550">
        <f>Financing!D155</f>
        <v>0</v>
      </c>
      <c r="CR156" s="550"/>
      <c r="CS156" s="550">
        <f>Financing!F155</f>
        <v>0</v>
      </c>
      <c r="CT156" s="550"/>
      <c r="CU156" s="550">
        <f>Financing!H155</f>
        <v>0</v>
      </c>
      <c r="CV156" s="550"/>
      <c r="CW156" s="550">
        <f>Financing!J155</f>
        <v>0</v>
      </c>
      <c r="CX156" s="550"/>
      <c r="CY156" s="550">
        <f>Financing!L155</f>
        <v>0</v>
      </c>
    </row>
    <row r="157" spans="2:103" ht="13.5" thickBot="1">
      <c r="B157" s="686" t="s">
        <v>289</v>
      </c>
      <c r="C157" s="831">
        <f>'Applicant Information'!C20</f>
        <v>0</v>
      </c>
      <c r="D157" s="627"/>
      <c r="E157" s="627"/>
      <c r="F157" s="627"/>
      <c r="G157" s="627"/>
      <c r="H157" s="627"/>
      <c r="I157" s="627"/>
      <c r="J157" s="627"/>
      <c r="K157" s="627"/>
      <c r="L157" s="627"/>
      <c r="M157" s="627"/>
      <c r="N157" s="627"/>
      <c r="O157" s="627"/>
      <c r="P157" s="688"/>
      <c r="CN157" s="537"/>
      <c r="CO157" s="838" t="str">
        <f>Financing!B156</f>
        <v>Other (Specify)</v>
      </c>
      <c r="CP157" s="550"/>
      <c r="CQ157" s="550">
        <f>Financing!D156</f>
        <v>0</v>
      </c>
      <c r="CR157" s="550"/>
      <c r="CS157" s="550">
        <f>Financing!F156</f>
        <v>0</v>
      </c>
      <c r="CT157" s="550"/>
      <c r="CU157" s="550">
        <f>Financing!H156</f>
        <v>0</v>
      </c>
      <c r="CV157" s="550"/>
      <c r="CW157" s="550">
        <f>Financing!J156</f>
        <v>0</v>
      </c>
      <c r="CX157" s="550"/>
      <c r="CY157" s="550">
        <f>Financing!L156</f>
        <v>0</v>
      </c>
    </row>
    <row r="158" spans="2:103" ht="13.5" thickBot="1">
      <c r="B158" s="686" t="s">
        <v>288</v>
      </c>
      <c r="C158" s="831">
        <f>'Applicant Information'!C21</f>
        <v>0</v>
      </c>
      <c r="D158" s="627"/>
      <c r="E158" s="627"/>
      <c r="F158" s="627"/>
      <c r="G158" s="627"/>
      <c r="H158" s="627"/>
      <c r="I158" s="627"/>
      <c r="J158" s="627"/>
      <c r="K158" s="627"/>
      <c r="L158" s="627"/>
      <c r="M158" s="627"/>
      <c r="N158" s="627"/>
      <c r="O158" s="627"/>
      <c r="P158" s="688"/>
      <c r="CN158" s="537"/>
      <c r="CO158" s="838" t="str">
        <f>Financing!B157</f>
        <v>Other (Specify)</v>
      </c>
      <c r="CP158" s="550"/>
      <c r="CQ158" s="550">
        <f>Financing!D157</f>
        <v>0</v>
      </c>
      <c r="CR158" s="550"/>
      <c r="CS158" s="550">
        <f>Financing!F157</f>
        <v>0</v>
      </c>
      <c r="CT158" s="550"/>
      <c r="CU158" s="550">
        <f>Financing!H157</f>
        <v>0</v>
      </c>
      <c r="CV158" s="550"/>
      <c r="CW158" s="550">
        <f>Financing!J157</f>
        <v>0</v>
      </c>
      <c r="CX158" s="550"/>
      <c r="CY158" s="550">
        <f>Financing!L157</f>
        <v>0</v>
      </c>
    </row>
    <row r="159" spans="2:103" ht="13.5" thickBot="1">
      <c r="B159" s="686" t="s">
        <v>287</v>
      </c>
      <c r="C159" s="831">
        <f>'Applicant Information'!C22</f>
        <v>0</v>
      </c>
      <c r="D159" s="627"/>
      <c r="E159" s="627"/>
      <c r="F159" s="627"/>
      <c r="G159" s="627"/>
      <c r="H159" s="627"/>
      <c r="I159" s="627"/>
      <c r="J159" s="627"/>
      <c r="K159" s="627"/>
      <c r="L159" s="627"/>
      <c r="M159" s="627"/>
      <c r="N159" s="627"/>
      <c r="O159" s="627"/>
      <c r="P159" s="688"/>
      <c r="CN159" s="606"/>
      <c r="CO159" s="838" t="str">
        <f>Financing!B158</f>
        <v>Other (Specify)</v>
      </c>
      <c r="CP159" s="550"/>
      <c r="CQ159" s="550">
        <f>Financing!D158</f>
        <v>0</v>
      </c>
      <c r="CR159" s="550"/>
      <c r="CS159" s="550">
        <f>Financing!F158</f>
        <v>0</v>
      </c>
      <c r="CT159" s="550"/>
      <c r="CU159" s="550">
        <f>Financing!H158</f>
        <v>0</v>
      </c>
      <c r="CV159" s="550"/>
      <c r="CW159" s="550">
        <f>Financing!J158</f>
        <v>0</v>
      </c>
      <c r="CX159" s="550"/>
      <c r="CY159" s="550">
        <f>Financing!L158</f>
        <v>0</v>
      </c>
    </row>
    <row r="160" spans="2:103" ht="13.5" thickBot="1">
      <c r="B160" s="686" t="s">
        <v>233</v>
      </c>
      <c r="C160" s="831">
        <f>'Applicant Information'!C23</f>
        <v>0</v>
      </c>
      <c r="D160" s="627"/>
      <c r="E160" s="627"/>
      <c r="F160" s="627"/>
      <c r="G160" s="627"/>
      <c r="H160" s="627"/>
      <c r="I160" s="627"/>
      <c r="J160" s="627"/>
      <c r="K160" s="627"/>
      <c r="L160" s="627"/>
      <c r="M160" s="627"/>
      <c r="N160" s="627"/>
      <c r="O160" s="627"/>
      <c r="P160" s="688"/>
      <c r="CN160" s="537"/>
      <c r="CO160" s="550" t="str">
        <f>Financing!B159</f>
        <v>Total Construction Financing</v>
      </c>
      <c r="CP160" s="550"/>
      <c r="CQ160" s="550">
        <f>Financing!D159</f>
        <v>0</v>
      </c>
      <c r="CR160" s="550"/>
      <c r="CS160" s="550">
        <f>Financing!F159</f>
        <v>0</v>
      </c>
      <c r="CT160" s="550"/>
      <c r="CU160" s="550">
        <f>Financing!H159</f>
        <v>0</v>
      </c>
      <c r="CV160" s="550"/>
      <c r="CW160" s="550">
        <f>Financing!J159</f>
        <v>0</v>
      </c>
      <c r="CX160" s="550"/>
      <c r="CY160" s="550">
        <f>Financing!L159</f>
        <v>0</v>
      </c>
    </row>
    <row r="161" spans="2:103" ht="13.5" thickBot="1">
      <c r="B161" s="695" t="s">
        <v>232</v>
      </c>
      <c r="C161" s="831">
        <f>'Applicant Information'!C24</f>
        <v>0</v>
      </c>
      <c r="D161" s="692"/>
      <c r="E161" s="692"/>
      <c r="F161" s="692"/>
      <c r="G161" s="692"/>
      <c r="H161" s="692"/>
      <c r="I161" s="692"/>
      <c r="J161" s="692"/>
      <c r="K161" s="692"/>
      <c r="L161" s="692"/>
      <c r="M161" s="692"/>
      <c r="N161" s="692"/>
      <c r="O161" s="692"/>
      <c r="P161" s="693"/>
      <c r="CN161" s="556"/>
      <c r="CO161" s="550"/>
      <c r="CP161" s="550"/>
      <c r="CQ161" s="550"/>
      <c r="CR161" s="550"/>
      <c r="CS161" s="550"/>
      <c r="CT161" s="550"/>
      <c r="CU161" s="550"/>
      <c r="CV161" s="550"/>
      <c r="CW161" s="550"/>
      <c r="CX161" s="550"/>
      <c r="CY161" s="550"/>
    </row>
    <row r="162" spans="2:103">
      <c r="B162" s="537" t="s">
        <v>342</v>
      </c>
      <c r="C162" s="830">
        <f>G4</f>
        <v>0</v>
      </c>
      <c r="D162" s="627"/>
      <c r="E162" s="627"/>
      <c r="F162" s="627"/>
      <c r="G162" s="627"/>
      <c r="H162" s="627"/>
      <c r="I162" s="627"/>
      <c r="J162" s="627"/>
      <c r="K162" s="627"/>
      <c r="CN162" s="144"/>
      <c r="CO162" s="550" t="str">
        <f>Financing!B161</f>
        <v>Permanent Financing</v>
      </c>
      <c r="CP162" s="539" t="s">
        <v>342</v>
      </c>
      <c r="CQ162" s="550">
        <f>G4</f>
        <v>0</v>
      </c>
      <c r="CR162" s="550"/>
      <c r="CS162" s="550"/>
      <c r="CT162" s="550"/>
      <c r="CU162" s="550"/>
      <c r="CV162" s="550"/>
      <c r="CW162" s="550"/>
      <c r="CX162" s="550"/>
      <c r="CY162" s="550"/>
    </row>
    <row r="163" spans="2:103" ht="13.5" thickBot="1">
      <c r="B163" s="144" t="s">
        <v>290</v>
      </c>
      <c r="CN163" s="144"/>
      <c r="CO163" s="550" t="str">
        <f>Financing!B162</f>
        <v>Building 3</v>
      </c>
      <c r="CP163" s="538" t="s">
        <v>96</v>
      </c>
      <c r="CQ163" s="550">
        <f>D178</f>
        <v>0</v>
      </c>
      <c r="CR163" s="550"/>
      <c r="CS163" s="550"/>
      <c r="CT163" s="550"/>
      <c r="CU163" s="550"/>
      <c r="CV163" s="550"/>
      <c r="CW163" s="550"/>
      <c r="CX163" s="550"/>
      <c r="CY163" s="550"/>
    </row>
    <row r="164" spans="2:103" ht="13.5" thickBot="1">
      <c r="B164" s="681" t="s">
        <v>234</v>
      </c>
      <c r="C164" s="831">
        <f>'Applicant Information'!C27</f>
        <v>0</v>
      </c>
      <c r="D164" s="684"/>
      <c r="E164" s="684"/>
      <c r="F164" s="684"/>
      <c r="G164" s="684"/>
      <c r="H164" s="684"/>
      <c r="I164" s="684"/>
      <c r="J164" s="684"/>
      <c r="K164" s="684"/>
      <c r="L164" s="684"/>
      <c r="M164" s="684"/>
      <c r="N164" s="684"/>
      <c r="O164" s="684"/>
      <c r="P164" s="685"/>
      <c r="CN164" s="144"/>
      <c r="CO164" s="550" t="str">
        <f>Financing!B163</f>
        <v xml:space="preserve"> </v>
      </c>
      <c r="CP164" s="550"/>
      <c r="CQ164" s="550"/>
      <c r="CR164" s="550"/>
      <c r="CS164" s="550"/>
      <c r="CT164" s="550"/>
      <c r="CU164" s="550"/>
      <c r="CV164" s="550"/>
      <c r="CW164" s="550"/>
      <c r="CX164" s="550"/>
      <c r="CY164" s="550"/>
    </row>
    <row r="165" spans="2:103" ht="13.5" thickBot="1">
      <c r="B165" s="686" t="s">
        <v>289</v>
      </c>
      <c r="C165" s="831">
        <f>'Applicant Information'!C28</f>
        <v>0</v>
      </c>
      <c r="D165" s="627"/>
      <c r="E165" s="627"/>
      <c r="F165" s="627"/>
      <c r="G165" s="627"/>
      <c r="H165" s="627"/>
      <c r="I165" s="627"/>
      <c r="J165" s="627"/>
      <c r="K165" s="627"/>
      <c r="L165" s="627"/>
      <c r="M165" s="627"/>
      <c r="N165" s="627"/>
      <c r="O165" s="627"/>
      <c r="P165" s="688"/>
      <c r="CN165" s="144"/>
      <c r="CO165" s="550" t="str">
        <f>Financing!B164</f>
        <v>Lender/ Source</v>
      </c>
      <c r="CP165" s="550"/>
      <c r="CQ165" s="550" t="str">
        <f>Financing!D164</f>
        <v>Amount of Funds</v>
      </c>
      <c r="CR165" s="550"/>
      <c r="CS165" s="550" t="str">
        <f>Financing!F164</f>
        <v>Type</v>
      </c>
      <c r="CT165" s="550"/>
      <c r="CU165" s="550" t="str">
        <f>Financing!H164</f>
        <v>Interest Rate(%)</v>
      </c>
      <c r="CV165" s="550"/>
      <c r="CW165" s="550" t="str">
        <f>Financing!J164</f>
        <v>Term (yrs.)</v>
      </c>
      <c r="CX165" s="550"/>
      <c r="CY165" s="550" t="str">
        <f>Financing!L164</f>
        <v>Annual Debt Service</v>
      </c>
    </row>
    <row r="166" spans="2:103" ht="13.5" thickBot="1">
      <c r="B166" s="686" t="s">
        <v>288</v>
      </c>
      <c r="C166" s="694">
        <f>'Applicant Information'!C29</f>
        <v>0</v>
      </c>
      <c r="D166" s="627"/>
      <c r="E166" s="627"/>
      <c r="F166" s="627"/>
      <c r="G166" s="627"/>
      <c r="H166" s="627"/>
      <c r="I166" s="627"/>
      <c r="J166" s="627"/>
      <c r="K166" s="627"/>
      <c r="L166" s="627"/>
      <c r="M166" s="627"/>
      <c r="N166" s="627"/>
      <c r="O166" s="627"/>
      <c r="P166" s="688"/>
      <c r="CN166" s="144"/>
      <c r="CO166" s="550" t="str">
        <f>Financing!B165</f>
        <v>HPD Loan</v>
      </c>
      <c r="CP166" s="550"/>
      <c r="CQ166" s="550">
        <f>Financing!D165</f>
        <v>0</v>
      </c>
      <c r="CR166" s="550"/>
      <c r="CS166" s="550">
        <f>Financing!F165</f>
        <v>0</v>
      </c>
      <c r="CT166" s="550"/>
      <c r="CU166" s="550">
        <f>Financing!H165</f>
        <v>0</v>
      </c>
      <c r="CV166" s="550"/>
      <c r="CW166" s="550">
        <f>Financing!J165</f>
        <v>0</v>
      </c>
      <c r="CX166" s="550"/>
      <c r="CY166" s="550">
        <f>Financing!L165</f>
        <v>0</v>
      </c>
    </row>
    <row r="167" spans="2:103" ht="13.5" thickBot="1">
      <c r="B167" s="686" t="s">
        <v>287</v>
      </c>
      <c r="C167" s="694">
        <f>'Applicant Information'!C30</f>
        <v>0</v>
      </c>
      <c r="D167" s="627"/>
      <c r="E167" s="627"/>
      <c r="F167" s="627"/>
      <c r="G167" s="627"/>
      <c r="H167" s="627"/>
      <c r="I167" s="627"/>
      <c r="J167" s="627"/>
      <c r="K167" s="627"/>
      <c r="L167" s="627"/>
      <c r="M167" s="627"/>
      <c r="N167" s="627"/>
      <c r="O167" s="627"/>
      <c r="P167" s="688"/>
      <c r="CN167" s="144"/>
      <c r="CO167" s="550" t="str">
        <f>Financing!B166</f>
        <v>HDC Tax Exempt Bonds</v>
      </c>
      <c r="CP167" s="550"/>
      <c r="CQ167" s="550">
        <f>Financing!D166</f>
        <v>0</v>
      </c>
      <c r="CR167" s="550"/>
      <c r="CS167" s="550">
        <f>Financing!F166</f>
        <v>0</v>
      </c>
      <c r="CT167" s="550"/>
      <c r="CU167" s="550">
        <f>Financing!H166</f>
        <v>0</v>
      </c>
      <c r="CV167" s="550"/>
      <c r="CW167" s="550">
        <f>Financing!J166</f>
        <v>0</v>
      </c>
      <c r="CX167" s="550"/>
      <c r="CY167" s="550">
        <f>Financing!L166</f>
        <v>0</v>
      </c>
    </row>
    <row r="168" spans="2:103">
      <c r="B168" s="686" t="s">
        <v>233</v>
      </c>
      <c r="C168" s="831">
        <f>'Applicant Information'!C31</f>
        <v>0</v>
      </c>
      <c r="D168" s="627"/>
      <c r="E168" s="627"/>
      <c r="F168" s="627"/>
      <c r="G168" s="627"/>
      <c r="H168" s="627"/>
      <c r="I168" s="627"/>
      <c r="J168" s="627"/>
      <c r="K168" s="627"/>
      <c r="L168" s="627"/>
      <c r="M168" s="627"/>
      <c r="N168" s="627"/>
      <c r="O168" s="627"/>
      <c r="P168" s="688"/>
      <c r="CN168" s="556"/>
      <c r="CO168" s="550" t="str">
        <f>Financing!B167</f>
        <v>HDC Loan</v>
      </c>
      <c r="CP168" s="550"/>
      <c r="CQ168" s="550">
        <f>Financing!D167</f>
        <v>0</v>
      </c>
      <c r="CR168" s="550"/>
      <c r="CS168" s="550">
        <f>Financing!F167</f>
        <v>0</v>
      </c>
      <c r="CT168" s="550"/>
      <c r="CU168" s="550">
        <f>Financing!H167</f>
        <v>0</v>
      </c>
      <c r="CV168" s="550"/>
      <c r="CW168" s="550">
        <f>Financing!J167</f>
        <v>0</v>
      </c>
      <c r="CX168" s="550"/>
      <c r="CY168" s="550">
        <f>Financing!L167</f>
        <v>0</v>
      </c>
    </row>
    <row r="169" spans="2:103" ht="13.5" thickBot="1">
      <c r="B169" s="695"/>
      <c r="C169" s="692"/>
      <c r="D169" s="692"/>
      <c r="E169" s="692"/>
      <c r="F169" s="692"/>
      <c r="G169" s="692"/>
      <c r="H169" s="692"/>
      <c r="I169" s="692"/>
      <c r="J169" s="692"/>
      <c r="K169" s="692"/>
      <c r="L169" s="692"/>
      <c r="M169" s="692"/>
      <c r="N169" s="692"/>
      <c r="O169" s="692"/>
      <c r="P169" s="693"/>
      <c r="CN169" s="144"/>
      <c r="CO169" s="550" t="str">
        <f>Financing!B168</f>
        <v>Deferred Developer Fee</v>
      </c>
      <c r="CP169" s="550"/>
      <c r="CQ169" s="550">
        <f>Financing!D168</f>
        <v>0</v>
      </c>
      <c r="CR169" s="550"/>
      <c r="CS169" s="550">
        <f>Financing!F168</f>
        <v>0</v>
      </c>
      <c r="CT169" s="550"/>
      <c r="CU169" s="550">
        <f>Financing!H168</f>
        <v>0</v>
      </c>
      <c r="CV169" s="550"/>
      <c r="CW169" s="550">
        <f>Financing!J168</f>
        <v>0</v>
      </c>
      <c r="CX169" s="550"/>
      <c r="CY169" s="550">
        <f>Financing!L168</f>
        <v>0</v>
      </c>
    </row>
    <row r="170" spans="2:103">
      <c r="CN170" s="556"/>
      <c r="CO170" s="838" t="str">
        <f>Financing!B169</f>
        <v>Other (Specify)</v>
      </c>
      <c r="CP170" s="550"/>
      <c r="CQ170" s="550">
        <f>Financing!D169</f>
        <v>0</v>
      </c>
      <c r="CR170" s="550"/>
      <c r="CS170" s="550">
        <f>Financing!F169</f>
        <v>0</v>
      </c>
      <c r="CT170" s="550"/>
      <c r="CU170" s="550">
        <f>Financing!H169</f>
        <v>0</v>
      </c>
      <c r="CV170" s="550"/>
      <c r="CW170" s="550">
        <f>Financing!J169</f>
        <v>0</v>
      </c>
      <c r="CX170" s="550"/>
      <c r="CY170" s="550">
        <f>Financing!L169</f>
        <v>0</v>
      </c>
    </row>
    <row r="171" spans="2:103">
      <c r="CN171" s="141"/>
      <c r="CO171" s="838" t="str">
        <f>Financing!B170</f>
        <v>Other (Specify)</v>
      </c>
      <c r="CP171" s="550"/>
      <c r="CQ171" s="550">
        <f>Financing!D170</f>
        <v>0</v>
      </c>
      <c r="CR171" s="550"/>
      <c r="CS171" s="550">
        <f>Financing!F170</f>
        <v>0</v>
      </c>
      <c r="CT171" s="550"/>
      <c r="CU171" s="550">
        <f>Financing!H170</f>
        <v>0</v>
      </c>
      <c r="CV171" s="550"/>
      <c r="CW171" s="550">
        <f>Financing!J170</f>
        <v>0</v>
      </c>
      <c r="CX171" s="550"/>
      <c r="CY171" s="550">
        <f>Financing!L170</f>
        <v>0</v>
      </c>
    </row>
    <row r="172" spans="2:103" ht="14.25">
      <c r="B172" s="696"/>
      <c r="C172" s="537" t="s">
        <v>108</v>
      </c>
      <c r="D172" s="537"/>
      <c r="E172" s="537"/>
      <c r="O172" s="627"/>
      <c r="P172" s="627"/>
      <c r="Q172" s="627"/>
      <c r="U172" s="697"/>
      <c r="V172" s="697"/>
      <c r="CN172" s="144"/>
      <c r="CO172" s="838" t="str">
        <f>Financing!B171</f>
        <v>Other (Specify)</v>
      </c>
      <c r="CP172" s="550"/>
      <c r="CQ172" s="550">
        <f>Financing!D171</f>
        <v>0</v>
      </c>
      <c r="CR172" s="550"/>
      <c r="CS172" s="550">
        <f>Financing!F171</f>
        <v>0</v>
      </c>
      <c r="CT172" s="550"/>
      <c r="CU172" s="550">
        <f>Financing!H171</f>
        <v>0</v>
      </c>
      <c r="CV172" s="550"/>
      <c r="CW172" s="550">
        <f>Financing!J171</f>
        <v>0</v>
      </c>
      <c r="CX172" s="550"/>
      <c r="CY172" s="550">
        <f>Financing!L171</f>
        <v>0</v>
      </c>
    </row>
    <row r="173" spans="2:103" ht="14.25">
      <c r="B173" s="696"/>
      <c r="C173" s="537"/>
      <c r="D173" s="537"/>
      <c r="E173" s="537"/>
      <c r="M173" s="698" t="s">
        <v>65</v>
      </c>
      <c r="N173" s="699"/>
      <c r="O173" s="700"/>
      <c r="P173" s="698" t="s">
        <v>66</v>
      </c>
      <c r="Q173" s="699"/>
      <c r="R173" s="700"/>
      <c r="S173" s="701"/>
      <c r="T173" s="701"/>
      <c r="U173" s="697"/>
      <c r="V173" s="697"/>
      <c r="CN173" s="144"/>
      <c r="CO173" s="838" t="str">
        <f>Financing!B172</f>
        <v>Other (Specify)</v>
      </c>
      <c r="CP173" s="550"/>
      <c r="CQ173" s="550">
        <f>Financing!D172</f>
        <v>0</v>
      </c>
      <c r="CR173" s="550"/>
      <c r="CS173" s="550">
        <f>Financing!F172</f>
        <v>0</v>
      </c>
      <c r="CT173" s="550"/>
      <c r="CU173" s="550">
        <f>Financing!H172</f>
        <v>0</v>
      </c>
      <c r="CV173" s="550"/>
      <c r="CW173" s="550">
        <f>Financing!J172</f>
        <v>0</v>
      </c>
      <c r="CX173" s="550"/>
      <c r="CY173" s="550">
        <f>Financing!L172</f>
        <v>0</v>
      </c>
    </row>
    <row r="174" spans="2:103">
      <c r="B174" s="702"/>
      <c r="C174" s="703" t="s">
        <v>96</v>
      </c>
      <c r="D174" s="704"/>
      <c r="E174" s="705" t="s">
        <v>214</v>
      </c>
      <c r="F174" s="705" t="s">
        <v>221</v>
      </c>
      <c r="G174" s="705" t="s">
        <v>149</v>
      </c>
      <c r="H174" s="705" t="s">
        <v>203</v>
      </c>
      <c r="I174" s="705" t="s">
        <v>104</v>
      </c>
      <c r="J174" s="705" t="s">
        <v>105</v>
      </c>
      <c r="K174" s="705" t="s">
        <v>106</v>
      </c>
      <c r="L174" s="706" t="s">
        <v>107</v>
      </c>
      <c r="M174" s="703" t="s">
        <v>151</v>
      </c>
      <c r="N174" s="707"/>
      <c r="O174" s="704"/>
      <c r="P174" s="703" t="s">
        <v>151</v>
      </c>
      <c r="Q174" s="707"/>
      <c r="R174" s="704"/>
      <c r="S174" s="703" t="s">
        <v>202</v>
      </c>
      <c r="T174" s="707"/>
      <c r="U174" s="704"/>
      <c r="V174" s="708" t="s">
        <v>206</v>
      </c>
      <c r="CN174" s="144"/>
      <c r="CO174" s="838" t="str">
        <f>Financing!B173</f>
        <v>Other (Specify)</v>
      </c>
      <c r="CP174" s="550"/>
      <c r="CQ174" s="550">
        <f>Financing!D173</f>
        <v>0</v>
      </c>
      <c r="CR174" s="550"/>
      <c r="CS174" s="550">
        <f>Financing!F173</f>
        <v>0</v>
      </c>
      <c r="CT174" s="550"/>
      <c r="CU174" s="550">
        <f>Financing!H173</f>
        <v>0</v>
      </c>
      <c r="CV174" s="550"/>
      <c r="CW174" s="550">
        <f>Financing!J173</f>
        <v>0</v>
      </c>
      <c r="CX174" s="550"/>
      <c r="CY174" s="550">
        <f>Financing!L173</f>
        <v>0</v>
      </c>
    </row>
    <row r="175" spans="2:103">
      <c r="B175" s="702"/>
      <c r="C175" s="709"/>
      <c r="D175" s="709" t="s">
        <v>220</v>
      </c>
      <c r="E175" s="709"/>
      <c r="F175" s="710"/>
      <c r="G175" s="709"/>
      <c r="H175" s="710" t="s">
        <v>205</v>
      </c>
      <c r="I175" s="709"/>
      <c r="J175" s="709"/>
      <c r="K175" s="709"/>
      <c r="L175" s="709"/>
      <c r="M175" s="711" t="s">
        <v>222</v>
      </c>
      <c r="N175" s="712"/>
      <c r="O175" s="713"/>
      <c r="P175" s="711" t="s">
        <v>222</v>
      </c>
      <c r="Q175" s="712"/>
      <c r="R175" s="713"/>
      <c r="S175" s="711" t="s">
        <v>222</v>
      </c>
      <c r="T175" s="712"/>
      <c r="U175" s="713"/>
      <c r="V175" s="714" t="s">
        <v>207</v>
      </c>
      <c r="CN175" s="144"/>
      <c r="CO175" s="550" t="str">
        <f>Financing!B174</f>
        <v>Total Permanent Financing</v>
      </c>
      <c r="CP175" s="550"/>
      <c r="CQ175" s="550">
        <f>Financing!D174</f>
        <v>0</v>
      </c>
      <c r="CR175" s="550"/>
      <c r="CS175" s="550">
        <f>Financing!F174</f>
        <v>0</v>
      </c>
      <c r="CT175" s="550"/>
      <c r="CU175" s="550">
        <f>Financing!H174</f>
        <v>0</v>
      </c>
      <c r="CV175" s="550"/>
      <c r="CW175" s="550">
        <f>Financing!J174</f>
        <v>0</v>
      </c>
      <c r="CX175" s="550"/>
      <c r="CY175" s="550">
        <f>Financing!L174</f>
        <v>0</v>
      </c>
    </row>
    <row r="176" spans="2:103">
      <c r="B176" s="702">
        <v>1</v>
      </c>
      <c r="C176" s="715" t="s">
        <v>204</v>
      </c>
      <c r="D176" s="716">
        <f>'Building Information'!C5</f>
        <v>0</v>
      </c>
      <c r="E176" s="716">
        <f>'Building Information'!D5</f>
        <v>0</v>
      </c>
      <c r="F176" s="716">
        <f>'Building Information'!E5</f>
        <v>0</v>
      </c>
      <c r="G176" s="716">
        <f>'Building Information'!F5</f>
        <v>0</v>
      </c>
      <c r="H176" s="716" t="str">
        <f>'Building Information'!G5</f>
        <v>NY</v>
      </c>
      <c r="I176" s="832">
        <f>'Building Information'!H5</f>
        <v>0</v>
      </c>
      <c r="J176" s="832">
        <f>'Building Information'!I5</f>
        <v>0</v>
      </c>
      <c r="K176" s="832">
        <f>'Building Information'!J5</f>
        <v>0</v>
      </c>
      <c r="L176" s="832">
        <f>'Building Information'!K5</f>
        <v>0</v>
      </c>
      <c r="M176" s="832" t="str">
        <f>CONCATENATE('Building Information'!L5,"/",'Building Information'!M5,"/",'Building Information'!N5)</f>
        <v>//</v>
      </c>
      <c r="N176" s="716">
        <f>'Building Information'!M5</f>
        <v>0</v>
      </c>
      <c r="O176" s="716">
        <f>'Building Information'!N5</f>
        <v>0</v>
      </c>
      <c r="P176" s="832" t="str">
        <f>CONCATENATE('Building Information'!O5,"/",'Building Information'!P5,"/",'Building Information'!Q5)</f>
        <v>//</v>
      </c>
      <c r="Q176" s="716">
        <f>'Building Information'!P5</f>
        <v>0</v>
      </c>
      <c r="R176" s="716">
        <f>'Building Information'!Q5</f>
        <v>0</v>
      </c>
      <c r="S176" s="832" t="str">
        <f>CONCATENATE('Building Information'!R5,"/",'Building Information'!S5,"/",'Building Information'!T5)</f>
        <v>//</v>
      </c>
      <c r="T176" s="716">
        <f>'Building Information'!S5</f>
        <v>0</v>
      </c>
      <c r="U176" s="716">
        <f>'Building Information'!T5</f>
        <v>0</v>
      </c>
      <c r="V176" s="832">
        <f>'Building Information'!U5</f>
        <v>0</v>
      </c>
      <c r="W176" s="823" t="s">
        <v>342</v>
      </c>
      <c r="X176" s="833">
        <f>G4</f>
        <v>0</v>
      </c>
      <c r="Y176" s="579">
        <v>1</v>
      </c>
      <c r="CN176" s="144"/>
      <c r="CO176" s="553"/>
      <c r="CP176" s="141"/>
      <c r="CQ176" s="141"/>
      <c r="CR176" s="141"/>
      <c r="CS176" s="141"/>
      <c r="CT176" s="141"/>
      <c r="CU176" s="141"/>
      <c r="CV176" s="141"/>
      <c r="CW176" s="141"/>
      <c r="CX176" s="141"/>
      <c r="CY176" s="554"/>
    </row>
    <row r="177" spans="2:103">
      <c r="B177" s="702">
        <v>2</v>
      </c>
      <c r="C177" s="715" t="s">
        <v>204</v>
      </c>
      <c r="D177" s="716">
        <f>'Building Information'!C6</f>
        <v>0</v>
      </c>
      <c r="E177" s="716">
        <f>'Building Information'!D6</f>
        <v>0</v>
      </c>
      <c r="F177" s="716">
        <f>'Building Information'!E6</f>
        <v>0</v>
      </c>
      <c r="G177" s="716">
        <f>'Building Information'!F6</f>
        <v>0</v>
      </c>
      <c r="H177" s="716" t="str">
        <f>'Building Information'!G6</f>
        <v>NY</v>
      </c>
      <c r="I177" s="832">
        <f>'Building Information'!H6</f>
        <v>0</v>
      </c>
      <c r="J177" s="832">
        <f>'Building Information'!I6</f>
        <v>0</v>
      </c>
      <c r="K177" s="832">
        <f>'Building Information'!J6</f>
        <v>0</v>
      </c>
      <c r="L177" s="832">
        <f>'Building Information'!K6</f>
        <v>0</v>
      </c>
      <c r="M177" s="832" t="str">
        <f>CONCATENATE('Building Information'!L6,"/",'Building Information'!M6,"/",'Building Information'!N6)</f>
        <v>//</v>
      </c>
      <c r="N177" s="716">
        <f>'Building Information'!M6</f>
        <v>0</v>
      </c>
      <c r="O177" s="716">
        <f>'Building Information'!N6</f>
        <v>0</v>
      </c>
      <c r="P177" s="832" t="str">
        <f>CONCATENATE('Building Information'!O6,"/",'Building Information'!P6,"/",'Building Information'!Q6)</f>
        <v>//</v>
      </c>
      <c r="Q177" s="716">
        <f>'Building Information'!P6</f>
        <v>0</v>
      </c>
      <c r="R177" s="716">
        <f>'Building Information'!Q6</f>
        <v>0</v>
      </c>
      <c r="S177" s="832" t="str">
        <f>CONCATENATE('Building Information'!R6,"/",'Building Information'!S6,"/",'Building Information'!T6)</f>
        <v>//</v>
      </c>
      <c r="T177" s="716">
        <f>'Building Information'!S6</f>
        <v>0</v>
      </c>
      <c r="U177" s="716">
        <f>'Building Information'!T6</f>
        <v>0</v>
      </c>
      <c r="V177" s="832">
        <f>'Building Information'!U6</f>
        <v>0</v>
      </c>
      <c r="W177" s="823" t="s">
        <v>342</v>
      </c>
      <c r="X177" s="833">
        <f>G4</f>
        <v>0</v>
      </c>
      <c r="Y177" s="579">
        <v>2</v>
      </c>
      <c r="CN177" s="141"/>
      <c r="CO177" s="555" t="s">
        <v>163</v>
      </c>
      <c r="CP177" s="539" t="s">
        <v>342</v>
      </c>
      <c r="CQ177" s="141">
        <f>G4</f>
        <v>0</v>
      </c>
      <c r="CR177" s="141"/>
      <c r="CS177" s="141"/>
      <c r="CT177" s="141"/>
      <c r="CU177" s="556"/>
      <c r="CV177" s="556"/>
      <c r="CW177" s="141"/>
      <c r="CX177" s="141"/>
      <c r="CY177" s="554"/>
    </row>
    <row r="178" spans="2:103">
      <c r="B178" s="702">
        <v>3</v>
      </c>
      <c r="C178" s="715" t="s">
        <v>204</v>
      </c>
      <c r="D178" s="832">
        <f>'Building Information'!C7</f>
        <v>0</v>
      </c>
      <c r="E178" s="832">
        <f>'Building Information'!D7</f>
        <v>0</v>
      </c>
      <c r="F178" s="832">
        <f>'Building Information'!E7</f>
        <v>0</v>
      </c>
      <c r="G178" s="832">
        <f>'Building Information'!F7</f>
        <v>0</v>
      </c>
      <c r="H178" s="716" t="str">
        <f>'Building Information'!G7</f>
        <v>NY</v>
      </c>
      <c r="I178" s="832">
        <f>'Building Information'!H7</f>
        <v>0</v>
      </c>
      <c r="J178" s="832">
        <f>'Building Information'!I7</f>
        <v>0</v>
      </c>
      <c r="K178" s="832">
        <f>'Building Information'!J7</f>
        <v>0</v>
      </c>
      <c r="L178" s="832">
        <f>'Building Information'!K7</f>
        <v>0</v>
      </c>
      <c r="M178" s="832" t="str">
        <f>CONCATENATE('Building Information'!L7,"/",'Building Information'!M7,"/",'Building Information'!N7)</f>
        <v>//</v>
      </c>
      <c r="N178" s="716">
        <f>'Building Information'!M7</f>
        <v>0</v>
      </c>
      <c r="O178" s="716">
        <f>'Building Information'!N7</f>
        <v>0</v>
      </c>
      <c r="P178" s="832" t="str">
        <f>CONCATENATE('Building Information'!O7,"/",'Building Information'!P7,"/",'Building Information'!Q7)</f>
        <v>//</v>
      </c>
      <c r="Q178" s="716">
        <f>'Building Information'!P7</f>
        <v>0</v>
      </c>
      <c r="R178" s="716">
        <f>'Building Information'!Q7</f>
        <v>0</v>
      </c>
      <c r="S178" s="832" t="str">
        <f>CONCATENATE('Building Information'!R7,"/",'Building Information'!S7,"/",'Building Information'!T7)</f>
        <v>//</v>
      </c>
      <c r="T178" s="716">
        <f>'Building Information'!S7</f>
        <v>0</v>
      </c>
      <c r="U178" s="716">
        <f>'Building Information'!T7</f>
        <v>0</v>
      </c>
      <c r="V178" s="832">
        <f>'Building Information'!U7</f>
        <v>0</v>
      </c>
      <c r="W178" s="823" t="s">
        <v>342</v>
      </c>
      <c r="X178" s="833">
        <f>G4</f>
        <v>0</v>
      </c>
      <c r="Y178" s="579">
        <v>3</v>
      </c>
      <c r="CN178" s="141"/>
      <c r="CO178" s="557" t="s">
        <v>131</v>
      </c>
      <c r="CP178" s="538" t="s">
        <v>96</v>
      </c>
      <c r="CQ178" s="141">
        <f>D178</f>
        <v>0</v>
      </c>
      <c r="CR178" s="141"/>
      <c r="CS178" s="141"/>
      <c r="CT178" s="141"/>
      <c r="CU178" s="556"/>
      <c r="CV178" s="556"/>
      <c r="CW178" s="141"/>
      <c r="CX178" s="141"/>
      <c r="CY178" s="554"/>
    </row>
    <row r="179" spans="2:103">
      <c r="B179" s="702">
        <v>4</v>
      </c>
      <c r="C179" s="715" t="s">
        <v>204</v>
      </c>
      <c r="D179" s="832">
        <f>'Building Information'!C8</f>
        <v>0</v>
      </c>
      <c r="E179" s="832">
        <f>'Building Information'!D8</f>
        <v>0</v>
      </c>
      <c r="F179" s="832">
        <f>'Building Information'!E8</f>
        <v>0</v>
      </c>
      <c r="G179" s="832">
        <f>'Building Information'!F8</f>
        <v>0</v>
      </c>
      <c r="H179" s="716" t="str">
        <f>'Building Information'!G8</f>
        <v>NY</v>
      </c>
      <c r="I179" s="832">
        <f>'Building Information'!H8</f>
        <v>0</v>
      </c>
      <c r="J179" s="832">
        <f>'Building Information'!I8</f>
        <v>0</v>
      </c>
      <c r="K179" s="832">
        <f>'Building Information'!J8</f>
        <v>0</v>
      </c>
      <c r="L179" s="832">
        <f>'Building Information'!K8</f>
        <v>0</v>
      </c>
      <c r="M179" s="832" t="str">
        <f>CONCATENATE('Building Information'!L8,"/",'Building Information'!M8,"/",'Building Information'!N8)</f>
        <v>//</v>
      </c>
      <c r="N179" s="716">
        <f>'Building Information'!M8</f>
        <v>0</v>
      </c>
      <c r="O179" s="716">
        <f>'Building Information'!N8</f>
        <v>0</v>
      </c>
      <c r="P179" s="832" t="str">
        <f>CONCATENATE('Building Information'!O8,"/",'Building Information'!P8,"/",'Building Information'!Q8)</f>
        <v>//</v>
      </c>
      <c r="Q179" s="716">
        <f>'Building Information'!P8</f>
        <v>0</v>
      </c>
      <c r="R179" s="716">
        <f>'Building Information'!Q8</f>
        <v>0</v>
      </c>
      <c r="S179" s="832" t="str">
        <f>CONCATENATE('Building Information'!R8,"/",'Building Information'!S8,"/",'Building Information'!T8)</f>
        <v>//</v>
      </c>
      <c r="T179" s="716">
        <f>'Building Information'!S8</f>
        <v>0</v>
      </c>
      <c r="U179" s="716">
        <f>'Building Information'!T8</f>
        <v>0</v>
      </c>
      <c r="V179" s="832">
        <f>'Building Information'!U8</f>
        <v>0</v>
      </c>
      <c r="W179" s="823" t="s">
        <v>342</v>
      </c>
      <c r="X179" s="833">
        <f>G4</f>
        <v>0</v>
      </c>
      <c r="Y179" s="579">
        <v>4</v>
      </c>
      <c r="CN179" s="141"/>
      <c r="CO179" s="553">
        <f>CO149</f>
        <v>0</v>
      </c>
      <c r="CP179" s="144"/>
      <c r="CQ179" s="141"/>
      <c r="CR179" s="141"/>
      <c r="CS179" s="141"/>
      <c r="CT179" s="141"/>
      <c r="CU179" s="556"/>
      <c r="CV179" s="556"/>
      <c r="CW179" s="141"/>
      <c r="CX179" s="141"/>
      <c r="CY179" s="554"/>
    </row>
    <row r="180" spans="2:103">
      <c r="B180" s="702">
        <v>5</v>
      </c>
      <c r="C180" s="715" t="s">
        <v>204</v>
      </c>
      <c r="D180" s="832">
        <f>'Building Information'!C9</f>
        <v>0</v>
      </c>
      <c r="E180" s="832">
        <f>'Building Information'!D9</f>
        <v>0</v>
      </c>
      <c r="F180" s="832">
        <f>'Building Information'!E9</f>
        <v>0</v>
      </c>
      <c r="G180" s="832">
        <f>'Building Information'!F9</f>
        <v>0</v>
      </c>
      <c r="H180" s="716" t="str">
        <f>'Building Information'!G9</f>
        <v>NY</v>
      </c>
      <c r="I180" s="832">
        <f>'Building Information'!H9</f>
        <v>0</v>
      </c>
      <c r="J180" s="832">
        <f>'Building Information'!I9</f>
        <v>0</v>
      </c>
      <c r="K180" s="832">
        <f>'Building Information'!J9</f>
        <v>0</v>
      </c>
      <c r="L180" s="832">
        <f>'Building Information'!K9</f>
        <v>0</v>
      </c>
      <c r="M180" s="832" t="str">
        <f>CONCATENATE('Building Information'!L9,"/",'Building Information'!M9,"/",'Building Information'!N9)</f>
        <v>//</v>
      </c>
      <c r="N180" s="716">
        <f>'Building Information'!M9</f>
        <v>0</v>
      </c>
      <c r="O180" s="716">
        <f>'Building Information'!N9</f>
        <v>0</v>
      </c>
      <c r="P180" s="832" t="str">
        <f>CONCATENATE('Building Information'!O9,"/",'Building Information'!P9,"/",'Building Information'!Q9)</f>
        <v>//</v>
      </c>
      <c r="Q180" s="716">
        <f>'Building Information'!P9</f>
        <v>0</v>
      </c>
      <c r="R180" s="716">
        <f>'Building Information'!Q9</f>
        <v>0</v>
      </c>
      <c r="S180" s="832" t="str">
        <f>CONCATENATE('Building Information'!R9,"/",'Building Information'!S9,"/",'Building Information'!T9)</f>
        <v>//</v>
      </c>
      <c r="T180" s="716">
        <f>'Building Information'!S9</f>
        <v>0</v>
      </c>
      <c r="U180" s="716">
        <f>'Building Information'!T9</f>
        <v>0</v>
      </c>
      <c r="V180" s="832">
        <f>'Building Information'!U9</f>
        <v>0</v>
      </c>
      <c r="W180" s="823" t="s">
        <v>342</v>
      </c>
      <c r="X180" s="833">
        <f>G4</f>
        <v>0</v>
      </c>
      <c r="Y180" s="579">
        <v>5</v>
      </c>
      <c r="CN180" s="141"/>
      <c r="CO180" s="553" t="s">
        <v>171</v>
      </c>
      <c r="CP180" s="144"/>
      <c r="CQ180" s="141"/>
      <c r="CR180" s="141"/>
      <c r="CS180" s="141"/>
      <c r="CT180" s="141"/>
      <c r="CU180" s="556"/>
      <c r="CV180" s="556"/>
      <c r="CW180" s="141"/>
      <c r="CX180" s="141"/>
      <c r="CY180" s="554"/>
    </row>
    <row r="181" spans="2:103">
      <c r="B181" s="702">
        <v>6</v>
      </c>
      <c r="C181" s="715" t="s">
        <v>204</v>
      </c>
      <c r="D181" s="832">
        <f>'Building Information'!C10</f>
        <v>0</v>
      </c>
      <c r="E181" s="832">
        <f>'Building Information'!D10</f>
        <v>0</v>
      </c>
      <c r="F181" s="832">
        <f>'Building Information'!E10</f>
        <v>0</v>
      </c>
      <c r="G181" s="832">
        <f>'Building Information'!F10</f>
        <v>0</v>
      </c>
      <c r="H181" s="716" t="str">
        <f>'Building Information'!G10</f>
        <v>NY</v>
      </c>
      <c r="I181" s="832">
        <f>'Building Information'!H10</f>
        <v>0</v>
      </c>
      <c r="J181" s="832">
        <f>'Building Information'!I10</f>
        <v>0</v>
      </c>
      <c r="K181" s="832">
        <f>'Building Information'!J10</f>
        <v>0</v>
      </c>
      <c r="L181" s="832">
        <f>'Building Information'!K10</f>
        <v>0</v>
      </c>
      <c r="M181" s="832" t="str">
        <f>CONCATENATE('Building Information'!L10,"/",'Building Information'!M10,"/",'Building Information'!N10)</f>
        <v>//</v>
      </c>
      <c r="N181" s="716">
        <f>'Building Information'!M10</f>
        <v>0</v>
      </c>
      <c r="O181" s="716">
        <f>'Building Information'!N10</f>
        <v>0</v>
      </c>
      <c r="P181" s="832" t="str">
        <f>CONCATENATE('Building Information'!O10,"/",'Building Information'!P10,"/",'Building Information'!Q10)</f>
        <v>//</v>
      </c>
      <c r="Q181" s="716">
        <f>'Building Information'!P10</f>
        <v>0</v>
      </c>
      <c r="R181" s="716">
        <f>'Building Information'!Q10</f>
        <v>0</v>
      </c>
      <c r="S181" s="832" t="str">
        <f>CONCATENATE('Building Information'!R10,"/",'Building Information'!S10,"/",'Building Information'!T10)</f>
        <v>//</v>
      </c>
      <c r="T181" s="716">
        <f>'Building Information'!S10</f>
        <v>0</v>
      </c>
      <c r="U181" s="716">
        <f>'Building Information'!T10</f>
        <v>0</v>
      </c>
      <c r="V181" s="832">
        <f>'Building Information'!U10</f>
        <v>0</v>
      </c>
      <c r="W181" s="823" t="s">
        <v>342</v>
      </c>
      <c r="X181" s="833">
        <f>G4</f>
        <v>0</v>
      </c>
      <c r="Y181" s="579">
        <v>6</v>
      </c>
      <c r="CN181" s="141"/>
      <c r="CO181" s="553"/>
      <c r="CP181" s="144"/>
      <c r="CQ181" s="141"/>
      <c r="CR181" s="141"/>
      <c r="CS181" s="141"/>
      <c r="CT181" s="141"/>
      <c r="CU181" s="556"/>
      <c r="CV181" s="556"/>
      <c r="CW181" s="141"/>
      <c r="CX181" s="141"/>
      <c r="CY181" s="554"/>
    </row>
    <row r="182" spans="2:103">
      <c r="B182" s="702">
        <v>7</v>
      </c>
      <c r="C182" s="715" t="s">
        <v>204</v>
      </c>
      <c r="D182" s="832">
        <f>'Building Information'!C11</f>
        <v>0</v>
      </c>
      <c r="E182" s="832">
        <f>'Building Information'!D11</f>
        <v>0</v>
      </c>
      <c r="F182" s="832">
        <f>'Building Information'!E11</f>
        <v>0</v>
      </c>
      <c r="G182" s="832">
        <f>'Building Information'!F11</f>
        <v>0</v>
      </c>
      <c r="H182" s="716" t="str">
        <f>'Building Information'!G11</f>
        <v>NY</v>
      </c>
      <c r="I182" s="832">
        <f>'Building Information'!H11</f>
        <v>0</v>
      </c>
      <c r="J182" s="832">
        <f>'Building Information'!I11</f>
        <v>0</v>
      </c>
      <c r="K182" s="832">
        <f>'Building Information'!J11</f>
        <v>0</v>
      </c>
      <c r="L182" s="832">
        <f>'Building Information'!K11</f>
        <v>0</v>
      </c>
      <c r="M182" s="832" t="str">
        <f>CONCATENATE('Building Information'!L11,"/",'Building Information'!M11,"/",'Building Information'!N11)</f>
        <v>//</v>
      </c>
      <c r="N182" s="716">
        <f>'Building Information'!M11</f>
        <v>0</v>
      </c>
      <c r="O182" s="716">
        <f>'Building Information'!N11</f>
        <v>0</v>
      </c>
      <c r="P182" s="832" t="str">
        <f>CONCATENATE('Building Information'!O11,"/",'Building Information'!P11,"/",'Building Information'!Q11)</f>
        <v>//</v>
      </c>
      <c r="Q182" s="716">
        <f>'Building Information'!P11</f>
        <v>0</v>
      </c>
      <c r="R182" s="716">
        <f>'Building Information'!Q11</f>
        <v>0</v>
      </c>
      <c r="S182" s="832" t="str">
        <f>CONCATENATE('Building Information'!R11,"/",'Building Information'!S11,"/",'Building Information'!T11)</f>
        <v>//</v>
      </c>
      <c r="T182" s="716">
        <f>'Building Information'!S11</f>
        <v>0</v>
      </c>
      <c r="U182" s="716">
        <f>'Building Information'!T11</f>
        <v>0</v>
      </c>
      <c r="V182" s="832">
        <f>'Building Information'!U11</f>
        <v>0</v>
      </c>
      <c r="W182" s="823" t="s">
        <v>342</v>
      </c>
      <c r="X182" s="833">
        <f>G4</f>
        <v>0</v>
      </c>
      <c r="Y182" s="579">
        <v>7</v>
      </c>
      <c r="CN182" s="141"/>
      <c r="CO182" s="558" t="s">
        <v>173</v>
      </c>
      <c r="CP182" s="559"/>
      <c r="CQ182" s="560"/>
      <c r="CR182" s="560"/>
      <c r="CS182" s="560"/>
      <c r="CT182" s="559"/>
      <c r="CU182" s="561" t="s">
        <v>172</v>
      </c>
      <c r="CV182" s="556"/>
      <c r="CW182" s="141"/>
      <c r="CX182" s="141"/>
      <c r="CY182" s="554"/>
    </row>
    <row r="183" spans="2:103">
      <c r="B183" s="702">
        <v>8</v>
      </c>
      <c r="C183" s="715" t="s">
        <v>204</v>
      </c>
      <c r="D183" s="832">
        <f>'Building Information'!C12</f>
        <v>0</v>
      </c>
      <c r="E183" s="832">
        <f>'Building Information'!D12</f>
        <v>0</v>
      </c>
      <c r="F183" s="832">
        <f>'Building Information'!E12</f>
        <v>0</v>
      </c>
      <c r="G183" s="832">
        <f>'Building Information'!F12</f>
        <v>0</v>
      </c>
      <c r="H183" s="716" t="str">
        <f>'Building Information'!G12</f>
        <v>NY</v>
      </c>
      <c r="I183" s="832">
        <f>'Building Information'!H12</f>
        <v>0</v>
      </c>
      <c r="J183" s="832">
        <f>'Building Information'!I12</f>
        <v>0</v>
      </c>
      <c r="K183" s="832">
        <f>'Building Information'!J12</f>
        <v>0</v>
      </c>
      <c r="L183" s="832">
        <f>'Building Information'!K12</f>
        <v>0</v>
      </c>
      <c r="M183" s="832" t="str">
        <f>CONCATENATE('Building Information'!L12,"/",'Building Information'!M12,"/",'Building Information'!N12)</f>
        <v>//</v>
      </c>
      <c r="N183" s="716">
        <f>'Building Information'!M12</f>
        <v>0</v>
      </c>
      <c r="O183" s="716">
        <f>'Building Information'!N12</f>
        <v>0</v>
      </c>
      <c r="P183" s="832" t="str">
        <f>CONCATENATE('Building Information'!O12,"/",'Building Information'!P12,"/",'Building Information'!Q12)</f>
        <v>//</v>
      </c>
      <c r="Q183" s="716">
        <f>'Building Information'!P12</f>
        <v>0</v>
      </c>
      <c r="R183" s="716">
        <f>'Building Information'!Q12</f>
        <v>0</v>
      </c>
      <c r="S183" s="832" t="str">
        <f>CONCATENATE('Building Information'!R12,"/",'Building Information'!S12,"/",'Building Information'!T12)</f>
        <v>//</v>
      </c>
      <c r="T183" s="716">
        <f>'Building Information'!S12</f>
        <v>0</v>
      </c>
      <c r="U183" s="716">
        <f>'Building Information'!T12</f>
        <v>0</v>
      </c>
      <c r="V183" s="832">
        <f>'Building Information'!U12</f>
        <v>0</v>
      </c>
      <c r="W183" s="823" t="s">
        <v>342</v>
      </c>
      <c r="X183" s="833">
        <f>G4</f>
        <v>0</v>
      </c>
      <c r="Y183" s="579">
        <v>8</v>
      </c>
      <c r="CN183" s="141"/>
      <c r="CO183" s="562" t="s">
        <v>164</v>
      </c>
      <c r="CP183" s="141"/>
      <c r="CQ183" s="141"/>
      <c r="CR183" s="141"/>
      <c r="CS183" s="141"/>
      <c r="CT183" s="141"/>
      <c r="CU183" s="534">
        <f>Financing!H182</f>
        <v>0</v>
      </c>
      <c r="CV183" s="141"/>
      <c r="CW183" s="141"/>
      <c r="CX183" s="141"/>
      <c r="CY183" s="554"/>
    </row>
    <row r="184" spans="2:103">
      <c r="B184" s="702">
        <v>9</v>
      </c>
      <c r="C184" s="715" t="s">
        <v>204</v>
      </c>
      <c r="D184" s="832">
        <f>'Building Information'!C13</f>
        <v>0</v>
      </c>
      <c r="E184" s="832">
        <f>'Building Information'!D13</f>
        <v>0</v>
      </c>
      <c r="F184" s="832">
        <f>'Building Information'!E13</f>
        <v>0</v>
      </c>
      <c r="G184" s="832">
        <f>'Building Information'!F13</f>
        <v>0</v>
      </c>
      <c r="H184" s="716" t="str">
        <f>'Building Information'!G13</f>
        <v>NY</v>
      </c>
      <c r="I184" s="832">
        <f>'Building Information'!H13</f>
        <v>0</v>
      </c>
      <c r="J184" s="832">
        <f>'Building Information'!I13</f>
        <v>0</v>
      </c>
      <c r="K184" s="832">
        <f>'Building Information'!J13</f>
        <v>0</v>
      </c>
      <c r="L184" s="832">
        <f>'Building Information'!K13</f>
        <v>0</v>
      </c>
      <c r="M184" s="832" t="str">
        <f>CONCATENATE('Building Information'!L13,"/",'Building Information'!M13,"/",'Building Information'!N13)</f>
        <v>//</v>
      </c>
      <c r="N184" s="716">
        <f>'Building Information'!M13</f>
        <v>0</v>
      </c>
      <c r="O184" s="716">
        <f>'Building Information'!N13</f>
        <v>0</v>
      </c>
      <c r="P184" s="832" t="str">
        <f>CONCATENATE('Building Information'!O13,"/",'Building Information'!P13,"/",'Building Information'!Q13)</f>
        <v>//</v>
      </c>
      <c r="Q184" s="716">
        <f>'Building Information'!P13</f>
        <v>0</v>
      </c>
      <c r="R184" s="716">
        <f>'Building Information'!Q13</f>
        <v>0</v>
      </c>
      <c r="S184" s="832" t="str">
        <f>CONCATENATE('Building Information'!R13,"/",'Building Information'!S13,"/",'Building Information'!T13)</f>
        <v>//</v>
      </c>
      <c r="T184" s="716">
        <f>'Building Information'!S13</f>
        <v>0</v>
      </c>
      <c r="U184" s="716">
        <f>'Building Information'!T13</f>
        <v>0</v>
      </c>
      <c r="V184" s="832">
        <f>'Building Information'!U13</f>
        <v>0</v>
      </c>
      <c r="W184" s="823" t="s">
        <v>342</v>
      </c>
      <c r="X184" s="833">
        <f>G4</f>
        <v>0</v>
      </c>
      <c r="Y184" s="579">
        <v>9</v>
      </c>
      <c r="CN184" s="144"/>
      <c r="CO184" s="563" t="s">
        <v>110</v>
      </c>
      <c r="CP184" s="141"/>
      <c r="CQ184" s="141"/>
      <c r="CR184" s="141"/>
      <c r="CS184" s="141"/>
      <c r="CT184" s="141"/>
      <c r="CU184" s="534">
        <f>Financing!H183</f>
        <v>0</v>
      </c>
      <c r="CV184" s="141"/>
      <c r="CW184" s="141"/>
      <c r="CX184" s="141"/>
      <c r="CY184" s="554"/>
    </row>
    <row r="185" spans="2:103">
      <c r="B185" s="702">
        <v>10</v>
      </c>
      <c r="C185" s="715" t="s">
        <v>204</v>
      </c>
      <c r="D185" s="832">
        <f>'Building Information'!C14</f>
        <v>0</v>
      </c>
      <c r="E185" s="832">
        <f>'Building Information'!D14</f>
        <v>0</v>
      </c>
      <c r="F185" s="832">
        <f>'Building Information'!E14</f>
        <v>0</v>
      </c>
      <c r="G185" s="832">
        <f>'Building Information'!F14</f>
        <v>0</v>
      </c>
      <c r="H185" s="716" t="str">
        <f>'Building Information'!G14</f>
        <v>NY</v>
      </c>
      <c r="I185" s="832">
        <f>'Building Information'!H14</f>
        <v>0</v>
      </c>
      <c r="J185" s="832">
        <f>'Building Information'!I14</f>
        <v>0</v>
      </c>
      <c r="K185" s="832">
        <f>'Building Information'!J14</f>
        <v>0</v>
      </c>
      <c r="L185" s="832">
        <f>'Building Information'!K14</f>
        <v>0</v>
      </c>
      <c r="M185" s="832" t="str">
        <f>CONCATENATE('Building Information'!L14,"/",'Building Information'!M14,"/",'Building Information'!N14)</f>
        <v>//</v>
      </c>
      <c r="N185" s="716">
        <f>'Building Information'!M14</f>
        <v>0</v>
      </c>
      <c r="O185" s="716">
        <f>'Building Information'!N14</f>
        <v>0</v>
      </c>
      <c r="P185" s="832" t="str">
        <f>CONCATENATE('Building Information'!O14,"/",'Building Information'!P14,"/",'Building Information'!Q14)</f>
        <v>//</v>
      </c>
      <c r="Q185" s="716">
        <f>'Building Information'!P14</f>
        <v>0</v>
      </c>
      <c r="R185" s="716">
        <f>'Building Information'!Q14</f>
        <v>0</v>
      </c>
      <c r="S185" s="832" t="str">
        <f>CONCATENATE('Building Information'!R14,"/",'Building Information'!S14,"/",'Building Information'!T14)</f>
        <v>//</v>
      </c>
      <c r="T185" s="716">
        <f>'Building Information'!S14</f>
        <v>0</v>
      </c>
      <c r="U185" s="716">
        <f>'Building Information'!T14</f>
        <v>0</v>
      </c>
      <c r="V185" s="832">
        <f>'Building Information'!U14</f>
        <v>0</v>
      </c>
      <c r="W185" s="823" t="s">
        <v>342</v>
      </c>
      <c r="X185" s="833">
        <f>G4</f>
        <v>0</v>
      </c>
      <c r="Y185" s="579">
        <v>10</v>
      </c>
      <c r="CN185" s="144"/>
      <c r="CO185" s="563" t="s">
        <v>165</v>
      </c>
      <c r="CP185" s="141"/>
      <c r="CQ185" s="141"/>
      <c r="CR185" s="141"/>
      <c r="CS185" s="141"/>
      <c r="CT185" s="141"/>
      <c r="CU185" s="534">
        <f>Financing!H184</f>
        <v>0</v>
      </c>
      <c r="CV185" s="141"/>
      <c r="CW185" s="141"/>
      <c r="CX185" s="141"/>
      <c r="CY185" s="554"/>
    </row>
    <row r="186" spans="2:103">
      <c r="B186" s="702">
        <v>11</v>
      </c>
      <c r="C186" s="715" t="s">
        <v>204</v>
      </c>
      <c r="D186" s="832">
        <f>'Building Information'!C15</f>
        <v>0</v>
      </c>
      <c r="E186" s="832">
        <f>'Building Information'!D15</f>
        <v>0</v>
      </c>
      <c r="F186" s="832">
        <f>'Building Information'!E15</f>
        <v>0</v>
      </c>
      <c r="G186" s="832">
        <f>'Building Information'!F15</f>
        <v>0</v>
      </c>
      <c r="H186" s="716" t="str">
        <f>'Building Information'!G15</f>
        <v>NY</v>
      </c>
      <c r="I186" s="832">
        <f>'Building Information'!H15</f>
        <v>0</v>
      </c>
      <c r="J186" s="832">
        <f>'Building Information'!I15</f>
        <v>0</v>
      </c>
      <c r="K186" s="832">
        <f>'Building Information'!J15</f>
        <v>0</v>
      </c>
      <c r="L186" s="832">
        <f>'Building Information'!K15</f>
        <v>0</v>
      </c>
      <c r="M186" s="832" t="str">
        <f>CONCATENATE('Building Information'!L15,"/",'Building Information'!M15,"/",'Building Information'!N15)</f>
        <v>//</v>
      </c>
      <c r="N186" s="716">
        <f>'Building Information'!M15</f>
        <v>0</v>
      </c>
      <c r="O186" s="716">
        <f>'Building Information'!N15</f>
        <v>0</v>
      </c>
      <c r="P186" s="832" t="str">
        <f>CONCATENATE('Building Information'!O15,"/",'Building Information'!P15,"/",'Building Information'!Q15)</f>
        <v>//</v>
      </c>
      <c r="Q186" s="716">
        <f>'Building Information'!P15</f>
        <v>0</v>
      </c>
      <c r="R186" s="716">
        <f>'Building Information'!Q15</f>
        <v>0</v>
      </c>
      <c r="S186" s="832" t="str">
        <f>CONCATENATE('Building Information'!R15,"/",'Building Information'!S15,"/",'Building Information'!T15)</f>
        <v>//</v>
      </c>
      <c r="T186" s="716">
        <f>'Building Information'!S15</f>
        <v>0</v>
      </c>
      <c r="U186" s="716">
        <f>'Building Information'!T15</f>
        <v>0</v>
      </c>
      <c r="V186" s="832">
        <f>'Building Information'!U15</f>
        <v>0</v>
      </c>
      <c r="W186" s="823" t="s">
        <v>342</v>
      </c>
      <c r="X186" s="833">
        <f>G4</f>
        <v>0</v>
      </c>
      <c r="Y186" s="579">
        <v>11</v>
      </c>
      <c r="CN186" s="556"/>
      <c r="CO186" s="563" t="s">
        <v>166</v>
      </c>
      <c r="CP186" s="141"/>
      <c r="CQ186" s="141"/>
      <c r="CR186" s="141"/>
      <c r="CS186" s="141"/>
      <c r="CT186" s="141"/>
      <c r="CU186" s="534">
        <f>Financing!H185</f>
        <v>0</v>
      </c>
      <c r="CV186" s="141"/>
      <c r="CW186" s="141"/>
      <c r="CX186" s="141"/>
      <c r="CY186" s="554"/>
    </row>
    <row r="187" spans="2:103">
      <c r="B187" s="702">
        <v>12</v>
      </c>
      <c r="C187" s="715" t="s">
        <v>204</v>
      </c>
      <c r="D187" s="832">
        <f>'Building Information'!C16</f>
        <v>0</v>
      </c>
      <c r="E187" s="832">
        <f>'Building Information'!D16</f>
        <v>0</v>
      </c>
      <c r="F187" s="832">
        <f>'Building Information'!E16</f>
        <v>0</v>
      </c>
      <c r="G187" s="832">
        <f>'Building Information'!F16</f>
        <v>0</v>
      </c>
      <c r="H187" s="716" t="str">
        <f>'Building Information'!G16</f>
        <v>NY</v>
      </c>
      <c r="I187" s="832">
        <f>'Building Information'!H16</f>
        <v>0</v>
      </c>
      <c r="J187" s="832">
        <f>'Building Information'!I16</f>
        <v>0</v>
      </c>
      <c r="K187" s="832">
        <f>'Building Information'!J16</f>
        <v>0</v>
      </c>
      <c r="L187" s="832">
        <f>'Building Information'!K16</f>
        <v>0</v>
      </c>
      <c r="M187" s="832" t="str">
        <f>CONCATENATE('Building Information'!L16,"/",'Building Information'!M16,"/",'Building Information'!N16)</f>
        <v>//</v>
      </c>
      <c r="N187" s="716">
        <f>'Building Information'!M16</f>
        <v>0</v>
      </c>
      <c r="O187" s="716">
        <f>'Building Information'!N16</f>
        <v>0</v>
      </c>
      <c r="P187" s="832" t="str">
        <f>CONCATENATE('Building Information'!O16,"/",'Building Information'!P16,"/",'Building Information'!Q16)</f>
        <v>//</v>
      </c>
      <c r="Q187" s="716">
        <f>'Building Information'!P16</f>
        <v>0</v>
      </c>
      <c r="R187" s="716">
        <f>'Building Information'!Q16</f>
        <v>0</v>
      </c>
      <c r="S187" s="832" t="str">
        <f>CONCATENATE('Building Information'!R16,"/",'Building Information'!S16,"/",'Building Information'!T16)</f>
        <v>//</v>
      </c>
      <c r="T187" s="716">
        <f>'Building Information'!S16</f>
        <v>0</v>
      </c>
      <c r="U187" s="716">
        <f>'Building Information'!T16</f>
        <v>0</v>
      </c>
      <c r="V187" s="832">
        <f>'Building Information'!U16</f>
        <v>0</v>
      </c>
      <c r="W187" s="823" t="s">
        <v>342</v>
      </c>
      <c r="X187" s="833">
        <f>G4</f>
        <v>0</v>
      </c>
      <c r="Y187" s="579">
        <v>12</v>
      </c>
      <c r="CN187" s="556"/>
      <c r="CO187" s="563" t="s">
        <v>167</v>
      </c>
      <c r="CP187" s="141"/>
      <c r="CQ187" s="141"/>
      <c r="CR187" s="141"/>
      <c r="CS187" s="141"/>
      <c r="CT187" s="141"/>
      <c r="CU187" s="534">
        <f>Financing!H186</f>
        <v>0</v>
      </c>
      <c r="CV187" s="141"/>
      <c r="CW187" s="141"/>
      <c r="CX187" s="141"/>
      <c r="CY187" s="554"/>
    </row>
    <row r="188" spans="2:103">
      <c r="B188" s="702">
        <v>13</v>
      </c>
      <c r="C188" s="715" t="s">
        <v>204</v>
      </c>
      <c r="D188" s="832">
        <f>'Building Information'!C17</f>
        <v>0</v>
      </c>
      <c r="E188" s="832">
        <f>'Building Information'!D17</f>
        <v>0</v>
      </c>
      <c r="F188" s="832">
        <f>'Building Information'!E17</f>
        <v>0</v>
      </c>
      <c r="G188" s="832">
        <f>'Building Information'!F17</f>
        <v>0</v>
      </c>
      <c r="H188" s="716" t="str">
        <f>'Building Information'!G17</f>
        <v>NY</v>
      </c>
      <c r="I188" s="832">
        <f>'Building Information'!H17</f>
        <v>0</v>
      </c>
      <c r="J188" s="832">
        <f>'Building Information'!I17</f>
        <v>0</v>
      </c>
      <c r="K188" s="832">
        <f>'Building Information'!J17</f>
        <v>0</v>
      </c>
      <c r="L188" s="832">
        <f>'Building Information'!K17</f>
        <v>0</v>
      </c>
      <c r="M188" s="832" t="str">
        <f>CONCATENATE('Building Information'!L17,"/",'Building Information'!M17,"/",'Building Information'!N17)</f>
        <v>//</v>
      </c>
      <c r="N188" s="716">
        <f>'Building Information'!M17</f>
        <v>0</v>
      </c>
      <c r="O188" s="716">
        <f>'Building Information'!N17</f>
        <v>0</v>
      </c>
      <c r="P188" s="832" t="str">
        <f>CONCATENATE('Building Information'!O17,"/",'Building Information'!P17,"/",'Building Information'!Q17)</f>
        <v>//</v>
      </c>
      <c r="Q188" s="716">
        <f>'Building Information'!P17</f>
        <v>0</v>
      </c>
      <c r="R188" s="716">
        <f>'Building Information'!Q17</f>
        <v>0</v>
      </c>
      <c r="S188" s="832" t="str">
        <f>CONCATENATE('Building Information'!R17,"/",'Building Information'!S17,"/",'Building Information'!T17)</f>
        <v>//</v>
      </c>
      <c r="T188" s="716">
        <f>'Building Information'!S17</f>
        <v>0</v>
      </c>
      <c r="U188" s="716">
        <f>'Building Information'!T17</f>
        <v>0</v>
      </c>
      <c r="V188" s="832">
        <f>'Building Information'!U17</f>
        <v>0</v>
      </c>
      <c r="W188" s="823" t="s">
        <v>342</v>
      </c>
      <c r="X188" s="833">
        <f>G4</f>
        <v>0</v>
      </c>
      <c r="Y188" s="579">
        <v>13</v>
      </c>
      <c r="CN188" s="141"/>
      <c r="CO188" s="563" t="s">
        <v>169</v>
      </c>
      <c r="CP188" s="141"/>
      <c r="CQ188" s="536" t="str">
        <f>Financing!D187</f>
        <v>(Specify Source)</v>
      </c>
      <c r="CR188" s="536"/>
      <c r="CS188" s="536"/>
      <c r="CT188" s="141"/>
      <c r="CU188" s="534">
        <f>Financing!H187</f>
        <v>0</v>
      </c>
      <c r="CV188" s="141"/>
      <c r="CW188" s="141"/>
      <c r="CX188" s="141"/>
      <c r="CY188" s="554"/>
    </row>
    <row r="189" spans="2:103">
      <c r="B189" s="702">
        <v>14</v>
      </c>
      <c r="C189" s="715" t="s">
        <v>204</v>
      </c>
      <c r="D189" s="832">
        <f>'Building Information'!C18</f>
        <v>0</v>
      </c>
      <c r="E189" s="832">
        <f>'Building Information'!D18</f>
        <v>0</v>
      </c>
      <c r="F189" s="832">
        <f>'Building Information'!E18</f>
        <v>0</v>
      </c>
      <c r="G189" s="832">
        <f>'Building Information'!F18</f>
        <v>0</v>
      </c>
      <c r="H189" s="716" t="str">
        <f>'Building Information'!G18</f>
        <v>NY</v>
      </c>
      <c r="I189" s="832">
        <f>'Building Information'!H18</f>
        <v>0</v>
      </c>
      <c r="J189" s="832">
        <f>'Building Information'!I18</f>
        <v>0</v>
      </c>
      <c r="K189" s="832">
        <f>'Building Information'!J18</f>
        <v>0</v>
      </c>
      <c r="L189" s="832">
        <f>'Building Information'!K18</f>
        <v>0</v>
      </c>
      <c r="M189" s="832" t="str">
        <f>CONCATENATE('Building Information'!L18,"/",'Building Information'!M18,"/",'Building Information'!N18)</f>
        <v>//</v>
      </c>
      <c r="N189" s="716">
        <f>'Building Information'!M18</f>
        <v>0</v>
      </c>
      <c r="O189" s="716">
        <f>'Building Information'!N18</f>
        <v>0</v>
      </c>
      <c r="P189" s="832" t="str">
        <f>CONCATENATE('Building Information'!O18,"/",'Building Information'!P18,"/",'Building Information'!Q18)</f>
        <v>//</v>
      </c>
      <c r="Q189" s="716">
        <f>'Building Information'!P18</f>
        <v>0</v>
      </c>
      <c r="R189" s="716">
        <f>'Building Information'!Q18</f>
        <v>0</v>
      </c>
      <c r="S189" s="832" t="str">
        <f>CONCATENATE('Building Information'!R18,"/",'Building Information'!S18,"/",'Building Information'!T18)</f>
        <v>//</v>
      </c>
      <c r="T189" s="716">
        <f>'Building Information'!S18</f>
        <v>0</v>
      </c>
      <c r="U189" s="716">
        <f>'Building Information'!T18</f>
        <v>0</v>
      </c>
      <c r="V189" s="832">
        <f>'Building Information'!U18</f>
        <v>0</v>
      </c>
      <c r="W189" s="823" t="s">
        <v>342</v>
      </c>
      <c r="X189" s="833">
        <f>G4</f>
        <v>0</v>
      </c>
      <c r="Y189" s="579">
        <v>14</v>
      </c>
      <c r="CN189" s="556"/>
      <c r="CO189" s="563" t="s">
        <v>168</v>
      </c>
      <c r="CP189" s="141"/>
      <c r="CQ189" s="536" t="str">
        <f>Financing!D188</f>
        <v>(Specify Source)</v>
      </c>
      <c r="CR189" s="536"/>
      <c r="CS189" s="536"/>
      <c r="CT189" s="141"/>
      <c r="CU189" s="534">
        <f>Financing!H188</f>
        <v>0</v>
      </c>
      <c r="CV189" s="141"/>
      <c r="CW189" s="141"/>
      <c r="CX189" s="141"/>
      <c r="CY189" s="554"/>
    </row>
    <row r="190" spans="2:103">
      <c r="B190" s="702">
        <v>15</v>
      </c>
      <c r="C190" s="715" t="s">
        <v>204</v>
      </c>
      <c r="D190" s="832">
        <f>'Building Information'!C19</f>
        <v>0</v>
      </c>
      <c r="E190" s="832">
        <f>'Building Information'!D19</f>
        <v>0</v>
      </c>
      <c r="F190" s="832">
        <f>'Building Information'!E19</f>
        <v>0</v>
      </c>
      <c r="G190" s="832">
        <f>'Building Information'!F19</f>
        <v>0</v>
      </c>
      <c r="H190" s="716" t="str">
        <f>'Building Information'!G19</f>
        <v>NY</v>
      </c>
      <c r="I190" s="832">
        <f>'Building Information'!H19</f>
        <v>0</v>
      </c>
      <c r="J190" s="832">
        <f>'Building Information'!I19</f>
        <v>0</v>
      </c>
      <c r="K190" s="832">
        <f>'Building Information'!J19</f>
        <v>0</v>
      </c>
      <c r="L190" s="832">
        <f>'Building Information'!K19</f>
        <v>0</v>
      </c>
      <c r="M190" s="832" t="str">
        <f>CONCATENATE('Building Information'!L19,"/",'Building Information'!M19,"/",'Building Information'!N19)</f>
        <v>//</v>
      </c>
      <c r="N190" s="716">
        <f>'Building Information'!M19</f>
        <v>0</v>
      </c>
      <c r="O190" s="716">
        <f>'Building Information'!N19</f>
        <v>0</v>
      </c>
      <c r="P190" s="832" t="str">
        <f>CONCATENATE('Building Information'!O19,"/",'Building Information'!P19,"/",'Building Information'!Q19)</f>
        <v>//</v>
      </c>
      <c r="Q190" s="716">
        <f>'Building Information'!P19</f>
        <v>0</v>
      </c>
      <c r="R190" s="716">
        <f>'Building Information'!Q19</f>
        <v>0</v>
      </c>
      <c r="S190" s="832" t="str">
        <f>CONCATENATE('Building Information'!R19,"/",'Building Information'!S19,"/",'Building Information'!T19)</f>
        <v>//</v>
      </c>
      <c r="T190" s="716">
        <f>'Building Information'!S19</f>
        <v>0</v>
      </c>
      <c r="U190" s="716">
        <f>'Building Information'!T19</f>
        <v>0</v>
      </c>
      <c r="V190" s="832">
        <f>'Building Information'!U19</f>
        <v>0</v>
      </c>
      <c r="W190" s="823" t="s">
        <v>342</v>
      </c>
      <c r="X190" s="833">
        <f>G4</f>
        <v>0</v>
      </c>
      <c r="Y190" s="579">
        <v>15</v>
      </c>
      <c r="CN190" s="144"/>
      <c r="CO190" s="563" t="s">
        <v>168</v>
      </c>
      <c r="CP190" s="141"/>
      <c r="CQ190" s="536" t="str">
        <f>Financing!D189</f>
        <v>(Specify Source)</v>
      </c>
      <c r="CR190" s="536"/>
      <c r="CS190" s="536"/>
      <c r="CT190" s="141"/>
      <c r="CU190" s="534">
        <f>Financing!H189</f>
        <v>0</v>
      </c>
      <c r="CV190" s="141"/>
      <c r="CW190" s="141"/>
      <c r="CX190" s="141"/>
      <c r="CY190" s="554"/>
    </row>
    <row r="191" spans="2:103">
      <c r="B191" s="702">
        <v>16</v>
      </c>
      <c r="C191" s="715" t="s">
        <v>204</v>
      </c>
      <c r="D191" s="832">
        <f>'Building Information'!C20</f>
        <v>0</v>
      </c>
      <c r="E191" s="832">
        <f>'Building Information'!D20</f>
        <v>0</v>
      </c>
      <c r="F191" s="832">
        <f>'Building Information'!E20</f>
        <v>0</v>
      </c>
      <c r="G191" s="832">
        <f>'Building Information'!F20</f>
        <v>0</v>
      </c>
      <c r="H191" s="716" t="str">
        <f>'Building Information'!G20</f>
        <v>NY</v>
      </c>
      <c r="I191" s="832">
        <f>'Building Information'!H20</f>
        <v>0</v>
      </c>
      <c r="J191" s="832">
        <f>'Building Information'!I20</f>
        <v>0</v>
      </c>
      <c r="K191" s="832">
        <f>'Building Information'!J20</f>
        <v>0</v>
      </c>
      <c r="L191" s="832">
        <f>'Building Information'!K20</f>
        <v>0</v>
      </c>
      <c r="M191" s="832" t="str">
        <f>CONCATENATE('Building Information'!L20,"/",'Building Information'!M20,"/",'Building Information'!N20)</f>
        <v>//</v>
      </c>
      <c r="N191" s="716">
        <f>'Building Information'!M20</f>
        <v>0</v>
      </c>
      <c r="O191" s="716">
        <f>'Building Information'!N20</f>
        <v>0</v>
      </c>
      <c r="P191" s="832" t="str">
        <f>CONCATENATE('Building Information'!O20,"/",'Building Information'!P20,"/",'Building Information'!Q20)</f>
        <v>//</v>
      </c>
      <c r="Q191" s="716">
        <f>'Building Information'!P20</f>
        <v>0</v>
      </c>
      <c r="R191" s="716">
        <f>'Building Information'!Q20</f>
        <v>0</v>
      </c>
      <c r="S191" s="832" t="str">
        <f>CONCATENATE('Building Information'!R20,"/",'Building Information'!S20,"/",'Building Information'!T20)</f>
        <v>//</v>
      </c>
      <c r="T191" s="716">
        <f>'Building Information'!S20</f>
        <v>0</v>
      </c>
      <c r="U191" s="716">
        <f>'Building Information'!T20</f>
        <v>0</v>
      </c>
      <c r="V191" s="832">
        <f>'Building Information'!U20</f>
        <v>0</v>
      </c>
      <c r="W191" s="823" t="s">
        <v>342</v>
      </c>
      <c r="X191" s="833">
        <f>G4</f>
        <v>0</v>
      </c>
      <c r="Y191" s="579">
        <v>16</v>
      </c>
      <c r="CN191" s="556"/>
      <c r="CO191" s="563" t="s">
        <v>168</v>
      </c>
      <c r="CP191" s="141"/>
      <c r="CQ191" s="536" t="str">
        <f>Financing!D190</f>
        <v>(Specify Source)</v>
      </c>
      <c r="CR191" s="536"/>
      <c r="CS191" s="536"/>
      <c r="CT191" s="141"/>
      <c r="CU191" s="534">
        <f>Financing!H190</f>
        <v>0</v>
      </c>
      <c r="CV191" s="141"/>
      <c r="CW191" s="141"/>
      <c r="CX191" s="141"/>
      <c r="CY191" s="554"/>
    </row>
    <row r="192" spans="2:103" ht="13.5" thickBot="1">
      <c r="B192" s="702">
        <v>17</v>
      </c>
      <c r="C192" s="715" t="s">
        <v>204</v>
      </c>
      <c r="D192" s="832">
        <f>'Building Information'!C21</f>
        <v>0</v>
      </c>
      <c r="E192" s="832">
        <f>'Building Information'!D21</f>
        <v>0</v>
      </c>
      <c r="F192" s="832">
        <f>'Building Information'!E21</f>
        <v>0</v>
      </c>
      <c r="G192" s="832">
        <f>'Building Information'!F21</f>
        <v>0</v>
      </c>
      <c r="H192" s="716" t="str">
        <f>'Building Information'!G21</f>
        <v>NY</v>
      </c>
      <c r="I192" s="832">
        <f>'Building Information'!H21</f>
        <v>0</v>
      </c>
      <c r="J192" s="832">
        <f>'Building Information'!I21</f>
        <v>0</v>
      </c>
      <c r="K192" s="832">
        <f>'Building Information'!J21</f>
        <v>0</v>
      </c>
      <c r="L192" s="832">
        <f>'Building Information'!K21</f>
        <v>0</v>
      </c>
      <c r="M192" s="832" t="str">
        <f>CONCATENATE('Building Information'!L21,"/",'Building Information'!M21,"/",'Building Information'!N21)</f>
        <v>//</v>
      </c>
      <c r="N192" s="716">
        <f>'Building Information'!M21</f>
        <v>0</v>
      </c>
      <c r="O192" s="716">
        <f>'Building Information'!N21</f>
        <v>0</v>
      </c>
      <c r="P192" s="832" t="str">
        <f>CONCATENATE('Building Information'!O21,"/",'Building Information'!P21,"/",'Building Information'!Q21)</f>
        <v>//</v>
      </c>
      <c r="Q192" s="716">
        <f>'Building Information'!P21</f>
        <v>0</v>
      </c>
      <c r="R192" s="716">
        <f>'Building Information'!Q21</f>
        <v>0</v>
      </c>
      <c r="S192" s="832" t="str">
        <f>CONCATENATE('Building Information'!R21,"/",'Building Information'!S21,"/",'Building Information'!T21)</f>
        <v>//</v>
      </c>
      <c r="T192" s="716">
        <f>'Building Information'!S21</f>
        <v>0</v>
      </c>
      <c r="U192" s="716">
        <f>'Building Information'!T21</f>
        <v>0</v>
      </c>
      <c r="V192" s="832">
        <f>'Building Information'!U21</f>
        <v>0</v>
      </c>
      <c r="W192" s="823" t="s">
        <v>342</v>
      </c>
      <c r="X192" s="833">
        <f>G4</f>
        <v>0</v>
      </c>
      <c r="Y192" s="579">
        <v>17</v>
      </c>
      <c r="CN192" s="144"/>
      <c r="CO192" s="564" t="s">
        <v>168</v>
      </c>
      <c r="CP192" s="565"/>
      <c r="CQ192" s="536" t="str">
        <f>Financing!D191</f>
        <v>(Specify Source)</v>
      </c>
      <c r="CR192" s="536"/>
      <c r="CS192" s="536"/>
      <c r="CT192" s="565"/>
      <c r="CU192" s="534">
        <f>Financing!H191</f>
        <v>0</v>
      </c>
      <c r="CV192" s="565"/>
      <c r="CW192" s="565"/>
      <c r="CX192" s="565"/>
      <c r="CY192" s="566"/>
    </row>
    <row r="193" spans="2:103">
      <c r="B193" s="702">
        <v>18</v>
      </c>
      <c r="C193" s="715" t="s">
        <v>204</v>
      </c>
      <c r="D193" s="832">
        <f>'Building Information'!C22</f>
        <v>0</v>
      </c>
      <c r="E193" s="832">
        <f>'Building Information'!D22</f>
        <v>0</v>
      </c>
      <c r="F193" s="832">
        <f>'Building Information'!E22</f>
        <v>0</v>
      </c>
      <c r="G193" s="832">
        <f>'Building Information'!F22</f>
        <v>0</v>
      </c>
      <c r="H193" s="716" t="str">
        <f>'Building Information'!G22</f>
        <v>NY</v>
      </c>
      <c r="I193" s="832">
        <f>'Building Information'!H22</f>
        <v>0</v>
      </c>
      <c r="J193" s="832">
        <f>'Building Information'!I22</f>
        <v>0</v>
      </c>
      <c r="K193" s="832">
        <f>'Building Information'!J22</f>
        <v>0</v>
      </c>
      <c r="L193" s="832">
        <f>'Building Information'!K22</f>
        <v>0</v>
      </c>
      <c r="M193" s="832" t="str">
        <f>CONCATENATE('Building Information'!L22,"/",'Building Information'!M22,"/",'Building Information'!N22)</f>
        <v>//</v>
      </c>
      <c r="N193" s="716">
        <f>'Building Information'!M22</f>
        <v>0</v>
      </c>
      <c r="O193" s="716">
        <f>'Building Information'!N22</f>
        <v>0</v>
      </c>
      <c r="P193" s="832" t="str">
        <f>CONCATENATE('Building Information'!O22,"/",'Building Information'!P22,"/",'Building Information'!Q22)</f>
        <v>//</v>
      </c>
      <c r="Q193" s="716">
        <f>'Building Information'!P22</f>
        <v>0</v>
      </c>
      <c r="R193" s="716">
        <f>'Building Information'!Q22</f>
        <v>0</v>
      </c>
      <c r="S193" s="832" t="str">
        <f>CONCATENATE('Building Information'!R22,"/",'Building Information'!S22,"/",'Building Information'!T22)</f>
        <v>//</v>
      </c>
      <c r="T193" s="716">
        <f>'Building Information'!S22</f>
        <v>0</v>
      </c>
      <c r="U193" s="716">
        <f>'Building Information'!T22</f>
        <v>0</v>
      </c>
      <c r="V193" s="832">
        <f>'Building Information'!U22</f>
        <v>0</v>
      </c>
      <c r="W193" s="823" t="s">
        <v>342</v>
      </c>
      <c r="X193" s="833">
        <f>G4</f>
        <v>0</v>
      </c>
      <c r="Y193" s="579">
        <v>18</v>
      </c>
      <c r="CN193" s="291"/>
    </row>
    <row r="194" spans="2:103" ht="13.5" thickBot="1">
      <c r="B194" s="702">
        <v>19</v>
      </c>
      <c r="C194" s="715" t="s">
        <v>204</v>
      </c>
      <c r="D194" s="832">
        <f>'Building Information'!C23</f>
        <v>0</v>
      </c>
      <c r="E194" s="832">
        <f>'Building Information'!D23</f>
        <v>0</v>
      </c>
      <c r="F194" s="832">
        <f>'Building Information'!E23</f>
        <v>0</v>
      </c>
      <c r="G194" s="832">
        <f>'Building Information'!F23</f>
        <v>0</v>
      </c>
      <c r="H194" s="716" t="str">
        <f>'Building Information'!G23</f>
        <v>NY</v>
      </c>
      <c r="I194" s="832">
        <f>'Building Information'!H23</f>
        <v>0</v>
      </c>
      <c r="J194" s="832">
        <f>'Building Information'!I23</f>
        <v>0</v>
      </c>
      <c r="K194" s="832">
        <f>'Building Information'!J23</f>
        <v>0</v>
      </c>
      <c r="L194" s="832">
        <f>'Building Information'!K23</f>
        <v>0</v>
      </c>
      <c r="M194" s="832" t="str">
        <f>CONCATENATE('Building Information'!L23,"/",'Building Information'!M23,"/",'Building Information'!N23)</f>
        <v>//</v>
      </c>
      <c r="N194" s="716">
        <f>'Building Information'!M23</f>
        <v>0</v>
      </c>
      <c r="O194" s="716">
        <f>'Building Information'!N23</f>
        <v>0</v>
      </c>
      <c r="P194" s="832" t="str">
        <f>CONCATENATE('Building Information'!O23,"/",'Building Information'!P23,"/",'Building Information'!Q23)</f>
        <v>//</v>
      </c>
      <c r="Q194" s="716">
        <f>'Building Information'!P23</f>
        <v>0</v>
      </c>
      <c r="R194" s="716">
        <f>'Building Information'!Q23</f>
        <v>0</v>
      </c>
      <c r="S194" s="832" t="str">
        <f>CONCATENATE('Building Information'!R23,"/",'Building Information'!S23,"/",'Building Information'!T23)</f>
        <v>//</v>
      </c>
      <c r="T194" s="716">
        <f>'Building Information'!S23</f>
        <v>0</v>
      </c>
      <c r="U194" s="716">
        <f>'Building Information'!T23</f>
        <v>0</v>
      </c>
      <c r="V194" s="832">
        <f>'Building Information'!U23</f>
        <v>0</v>
      </c>
      <c r="W194" s="823" t="s">
        <v>342</v>
      </c>
      <c r="X194" s="833">
        <f>G4</f>
        <v>0</v>
      </c>
      <c r="Y194" s="579">
        <v>19</v>
      </c>
      <c r="CN194" s="291"/>
    </row>
    <row r="195" spans="2:103">
      <c r="B195" s="702">
        <v>20</v>
      </c>
      <c r="C195" s="715" t="s">
        <v>204</v>
      </c>
      <c r="D195" s="832">
        <f>'Building Information'!C24</f>
        <v>0</v>
      </c>
      <c r="E195" s="832">
        <f>'Building Information'!D24</f>
        <v>0</v>
      </c>
      <c r="F195" s="832">
        <f>'Building Information'!E24</f>
        <v>0</v>
      </c>
      <c r="G195" s="832">
        <f>'Building Information'!F24</f>
        <v>0</v>
      </c>
      <c r="H195" s="716" t="str">
        <f>'Building Information'!G24</f>
        <v>NY</v>
      </c>
      <c r="I195" s="832">
        <f>'Building Information'!H24</f>
        <v>0</v>
      </c>
      <c r="J195" s="832">
        <f>'Building Information'!I24</f>
        <v>0</v>
      </c>
      <c r="K195" s="832">
        <f>'Building Information'!J24</f>
        <v>0</v>
      </c>
      <c r="L195" s="832">
        <f>'Building Information'!K24</f>
        <v>0</v>
      </c>
      <c r="M195" s="832" t="str">
        <f>CONCATENATE('Building Information'!L24,"/",'Building Information'!M24,"/",'Building Information'!N24)</f>
        <v>//</v>
      </c>
      <c r="N195" s="716">
        <f>'Building Information'!M24</f>
        <v>0</v>
      </c>
      <c r="O195" s="716">
        <f>'Building Information'!N24</f>
        <v>0</v>
      </c>
      <c r="P195" s="832" t="str">
        <f>CONCATENATE('Building Information'!O24,"/",'Building Information'!P24,"/",'Building Information'!Q24)</f>
        <v>//</v>
      </c>
      <c r="Q195" s="716">
        <f>'Building Information'!P24</f>
        <v>0</v>
      </c>
      <c r="R195" s="716">
        <f>'Building Information'!Q24</f>
        <v>0</v>
      </c>
      <c r="S195" s="832" t="str">
        <f>CONCATENATE('Building Information'!R24,"/",'Building Information'!S24,"/",'Building Information'!T24)</f>
        <v>//</v>
      </c>
      <c r="T195" s="716">
        <f>'Building Information'!S24</f>
        <v>0</v>
      </c>
      <c r="U195" s="716">
        <f>'Building Information'!T24</f>
        <v>0</v>
      </c>
      <c r="V195" s="832">
        <f>'Building Information'!U24</f>
        <v>0</v>
      </c>
      <c r="W195" s="823" t="s">
        <v>342</v>
      </c>
      <c r="X195" s="833">
        <f>G4</f>
        <v>0</v>
      </c>
      <c r="Y195" s="579">
        <v>20</v>
      </c>
      <c r="CN195" s="291"/>
      <c r="CO195" s="541" t="s">
        <v>156</v>
      </c>
      <c r="CP195" s="539" t="s">
        <v>342</v>
      </c>
      <c r="CQ195" s="540">
        <f>G4</f>
        <v>0</v>
      </c>
      <c r="CR195" s="540"/>
      <c r="CS195" s="542"/>
      <c r="CT195" s="542"/>
    </row>
    <row r="196" spans="2:103">
      <c r="CN196" s="291"/>
      <c r="CO196" s="567" t="s">
        <v>132</v>
      </c>
      <c r="CP196" s="538" t="s">
        <v>96</v>
      </c>
      <c r="CQ196" s="538">
        <f>D179</f>
        <v>0</v>
      </c>
      <c r="CR196" s="544"/>
      <c r="CS196" s="540"/>
      <c r="CT196" s="540"/>
    </row>
    <row r="197" spans="2:103" ht="13.5" thickBot="1">
      <c r="CN197" s="291"/>
      <c r="CO197" s="568">
        <f>'Unit Distribution'!CO8</f>
        <v>0</v>
      </c>
      <c r="CQ197" s="544"/>
      <c r="CR197" s="544"/>
      <c r="CS197" s="540"/>
      <c r="CT197" s="540"/>
    </row>
    <row r="198" spans="2:103">
      <c r="B198" s="537" t="s">
        <v>239</v>
      </c>
      <c r="CN198" s="291"/>
      <c r="CO198" s="545" t="s">
        <v>157</v>
      </c>
      <c r="CP198" s="546"/>
      <c r="CQ198" s="547" t="s">
        <v>158</v>
      </c>
      <c r="CR198" s="547"/>
      <c r="CS198" s="547" t="s">
        <v>159</v>
      </c>
      <c r="CT198" s="547"/>
      <c r="CU198" s="547" t="s">
        <v>177</v>
      </c>
      <c r="CV198" s="547"/>
      <c r="CW198" s="547" t="s">
        <v>160</v>
      </c>
      <c r="CX198" s="548"/>
      <c r="CY198" s="549" t="s">
        <v>161</v>
      </c>
    </row>
    <row r="199" spans="2:103" ht="13.5" thickBot="1">
      <c r="CN199" s="291"/>
      <c r="CO199" s="550" t="str">
        <f>Financing!B198</f>
        <v>HPD Loan</v>
      </c>
      <c r="CP199" s="550"/>
      <c r="CQ199" s="550">
        <f>Financing!D198</f>
        <v>0</v>
      </c>
      <c r="CR199" s="550"/>
      <c r="CS199" s="550">
        <f>Financing!F198</f>
        <v>0</v>
      </c>
      <c r="CT199" s="550"/>
      <c r="CU199" s="550">
        <f>Financing!H198</f>
        <v>0</v>
      </c>
      <c r="CV199" s="550"/>
      <c r="CW199" s="550">
        <f>Financing!J198</f>
        <v>0</v>
      </c>
      <c r="CX199" s="550"/>
      <c r="CY199" s="550">
        <f>Financing!L198</f>
        <v>0</v>
      </c>
    </row>
    <row r="200" spans="2:103">
      <c r="C200" s="717" t="s">
        <v>240</v>
      </c>
      <c r="D200" s="718" t="s">
        <v>292</v>
      </c>
      <c r="E200" s="719"/>
      <c r="F200" s="719"/>
      <c r="G200" s="719"/>
      <c r="H200" s="720"/>
      <c r="I200" s="718" t="s">
        <v>293</v>
      </c>
      <c r="J200" s="719"/>
      <c r="K200" s="719"/>
      <c r="L200" s="719"/>
      <c r="M200" s="720"/>
      <c r="N200" s="718" t="s">
        <v>294</v>
      </c>
      <c r="O200" s="719"/>
      <c r="P200" s="719"/>
      <c r="Q200" s="719"/>
      <c r="R200" s="720"/>
      <c r="S200" s="718" t="s">
        <v>247</v>
      </c>
      <c r="T200" s="719"/>
      <c r="U200" s="719"/>
      <c r="V200" s="719"/>
      <c r="W200" s="720"/>
      <c r="X200" s="718" t="s">
        <v>248</v>
      </c>
      <c r="Y200" s="719"/>
      <c r="Z200" s="719"/>
      <c r="AA200" s="719"/>
      <c r="AB200" s="720"/>
      <c r="AC200" s="718" t="s">
        <v>246</v>
      </c>
      <c r="AD200" s="721" t="s">
        <v>249</v>
      </c>
      <c r="AE200" s="718" t="s">
        <v>250</v>
      </c>
      <c r="AF200" s="721" t="s">
        <v>295</v>
      </c>
      <c r="CN200" s="537"/>
      <c r="CO200" s="550" t="str">
        <f>Financing!B199</f>
        <v>HDC Tax Exempt Bonds</v>
      </c>
      <c r="CP200" s="550"/>
      <c r="CQ200" s="550">
        <f>Financing!D199</f>
        <v>0</v>
      </c>
      <c r="CR200" s="550"/>
      <c r="CS200" s="550">
        <f>Financing!F199</f>
        <v>0</v>
      </c>
      <c r="CT200" s="550"/>
      <c r="CU200" s="550">
        <f>Financing!H199</f>
        <v>0</v>
      </c>
      <c r="CV200" s="550"/>
      <c r="CW200" s="550">
        <f>Financing!J199</f>
        <v>0</v>
      </c>
      <c r="CX200" s="550"/>
      <c r="CY200" s="550">
        <f>Financing!L199</f>
        <v>0</v>
      </c>
    </row>
    <row r="201" spans="2:103" ht="13.5" thickBot="1">
      <c r="C201" s="695"/>
      <c r="D201" s="695" t="s">
        <v>241</v>
      </c>
      <c r="E201" s="692" t="s">
        <v>242</v>
      </c>
      <c r="F201" s="692" t="s">
        <v>243</v>
      </c>
      <c r="G201" s="692" t="s">
        <v>244</v>
      </c>
      <c r="H201" s="693" t="s">
        <v>245</v>
      </c>
      <c r="I201" s="686" t="s">
        <v>241</v>
      </c>
      <c r="J201" s="627" t="s">
        <v>242</v>
      </c>
      <c r="K201" s="627" t="s">
        <v>243</v>
      </c>
      <c r="L201" s="627" t="s">
        <v>244</v>
      </c>
      <c r="M201" s="688" t="s">
        <v>245</v>
      </c>
      <c r="N201" s="695" t="s">
        <v>241</v>
      </c>
      <c r="O201" s="692" t="s">
        <v>242</v>
      </c>
      <c r="P201" s="692" t="s">
        <v>243</v>
      </c>
      <c r="Q201" s="692" t="s">
        <v>244</v>
      </c>
      <c r="R201" s="693" t="s">
        <v>245</v>
      </c>
      <c r="S201" s="695" t="s">
        <v>241</v>
      </c>
      <c r="T201" s="692" t="s">
        <v>242</v>
      </c>
      <c r="U201" s="692" t="s">
        <v>243</v>
      </c>
      <c r="V201" s="692" t="s">
        <v>244</v>
      </c>
      <c r="W201" s="693" t="s">
        <v>245</v>
      </c>
      <c r="X201" s="695" t="s">
        <v>241</v>
      </c>
      <c r="Y201" s="692" t="s">
        <v>242</v>
      </c>
      <c r="Z201" s="692" t="s">
        <v>243</v>
      </c>
      <c r="AA201" s="692" t="s">
        <v>244</v>
      </c>
      <c r="AB201" s="693" t="s">
        <v>245</v>
      </c>
      <c r="AC201" s="690"/>
      <c r="AD201" s="722"/>
      <c r="AE201" s="695"/>
      <c r="AF201" s="723"/>
      <c r="CN201" s="291"/>
      <c r="CO201" s="550" t="str">
        <f>Financing!B200</f>
        <v>HDC Loan</v>
      </c>
      <c r="CP201" s="550"/>
      <c r="CQ201" s="550">
        <f>Financing!D200</f>
        <v>0</v>
      </c>
      <c r="CR201" s="550"/>
      <c r="CS201" s="550">
        <f>Financing!F200</f>
        <v>0</v>
      </c>
      <c r="CT201" s="550"/>
      <c r="CU201" s="550">
        <f>Financing!H200</f>
        <v>0</v>
      </c>
      <c r="CV201" s="550"/>
      <c r="CW201" s="550">
        <f>Financing!J200</f>
        <v>0</v>
      </c>
      <c r="CX201" s="550"/>
      <c r="CY201" s="550">
        <f>Financing!L200</f>
        <v>0</v>
      </c>
    </row>
    <row r="202" spans="2:103" ht="13.5" thickBot="1">
      <c r="B202" s="579">
        <v>1</v>
      </c>
      <c r="C202" s="724" t="str">
        <f>CONCATENATE('Building Information'!E201," ",'Building Information'!F201)</f>
        <v xml:space="preserve"> </v>
      </c>
      <c r="D202" s="846">
        <f>'Unit Distribution'!C5</f>
        <v>0</v>
      </c>
      <c r="E202" s="846">
        <f>'Unit Distribution'!D5</f>
        <v>0</v>
      </c>
      <c r="F202" s="846">
        <f>'Unit Distribution'!E5</f>
        <v>0</v>
      </c>
      <c r="G202" s="846">
        <f>'Unit Distribution'!F5</f>
        <v>0</v>
      </c>
      <c r="H202" s="846">
        <f>'Unit Distribution'!G5</f>
        <v>0</v>
      </c>
      <c r="I202" s="846">
        <f>'Unit Distribution'!H5</f>
        <v>0</v>
      </c>
      <c r="J202" s="846">
        <f>'Unit Distribution'!I5</f>
        <v>0</v>
      </c>
      <c r="K202" s="846">
        <f>'Unit Distribution'!J5</f>
        <v>0</v>
      </c>
      <c r="L202" s="846">
        <f>'Unit Distribution'!K5</f>
        <v>0</v>
      </c>
      <c r="M202" s="846">
        <f>'Unit Distribution'!L5</f>
        <v>0</v>
      </c>
      <c r="N202" s="846">
        <f>'Unit Distribution'!M5</f>
        <v>0</v>
      </c>
      <c r="O202" s="846">
        <f>'Unit Distribution'!N5</f>
        <v>0</v>
      </c>
      <c r="P202" s="846">
        <f>'Unit Distribution'!O5</f>
        <v>0</v>
      </c>
      <c r="Q202" s="846">
        <f>'Unit Distribution'!P5</f>
        <v>0</v>
      </c>
      <c r="R202" s="846">
        <f>'Unit Distribution'!Q5</f>
        <v>0</v>
      </c>
      <c r="S202" s="846">
        <f>'Unit Distribution'!R5</f>
        <v>0</v>
      </c>
      <c r="T202" s="846">
        <f>'Unit Distribution'!S5</f>
        <v>0</v>
      </c>
      <c r="U202" s="846">
        <f>'Unit Distribution'!T5</f>
        <v>0</v>
      </c>
      <c r="V202" s="846">
        <f>'Unit Distribution'!U5</f>
        <v>0</v>
      </c>
      <c r="W202" s="846">
        <f>'Unit Distribution'!V5</f>
        <v>0</v>
      </c>
      <c r="X202" s="846">
        <f>'Unit Distribution'!W5</f>
        <v>0</v>
      </c>
      <c r="Y202" s="846">
        <f>'Unit Distribution'!X5</f>
        <v>0</v>
      </c>
      <c r="Z202" s="846">
        <f>'Unit Distribution'!Y5</f>
        <v>0</v>
      </c>
      <c r="AA202" s="846">
        <f>'Unit Distribution'!Z5</f>
        <v>0</v>
      </c>
      <c r="AB202" s="846">
        <f>'Unit Distribution'!AA5</f>
        <v>0</v>
      </c>
      <c r="AC202" s="846">
        <f>'Unit Distribution'!AB5</f>
        <v>0</v>
      </c>
      <c r="AD202" s="725">
        <f>'Unit Distribution'!AC5</f>
        <v>0</v>
      </c>
      <c r="AE202" s="725">
        <f>'Unit Distribution'!AD5</f>
        <v>0</v>
      </c>
      <c r="AF202" s="725">
        <f>'Unit Distribution'!AE5</f>
        <v>0</v>
      </c>
      <c r="AG202" s="823" t="s">
        <v>342</v>
      </c>
      <c r="AH202" s="833">
        <f>G4</f>
        <v>0</v>
      </c>
      <c r="AI202" s="823" t="s">
        <v>96</v>
      </c>
      <c r="AJ202" s="833">
        <f>D176</f>
        <v>0</v>
      </c>
      <c r="CN202" s="606"/>
      <c r="CO202" s="550" t="str">
        <f>Financing!B201</f>
        <v>Deferred Developer Fee</v>
      </c>
      <c r="CP202" s="550"/>
      <c r="CQ202" s="550">
        <f>Financing!D201</f>
        <v>0</v>
      </c>
      <c r="CR202" s="550"/>
      <c r="CS202" s="550">
        <f>Financing!F201</f>
        <v>0</v>
      </c>
      <c r="CT202" s="550"/>
      <c r="CU202" s="550">
        <f>Financing!H201</f>
        <v>0</v>
      </c>
      <c r="CV202" s="550"/>
      <c r="CW202" s="550">
        <f>Financing!J201</f>
        <v>0</v>
      </c>
      <c r="CX202" s="550"/>
      <c r="CY202" s="550">
        <f>Financing!L201</f>
        <v>0</v>
      </c>
    </row>
    <row r="203" spans="2:103" ht="13.5" thickBot="1">
      <c r="B203" s="579">
        <v>2</v>
      </c>
      <c r="C203" s="724" t="str">
        <f>CONCATENATE('Building Information'!E202," ",'Building Information'!F202)</f>
        <v xml:space="preserve"> </v>
      </c>
      <c r="D203" s="846">
        <f>'Unit Distribution'!C6</f>
        <v>0</v>
      </c>
      <c r="E203" s="846">
        <f>'Unit Distribution'!D6</f>
        <v>0</v>
      </c>
      <c r="F203" s="846">
        <f>'Unit Distribution'!E6</f>
        <v>0</v>
      </c>
      <c r="G203" s="846">
        <f>'Unit Distribution'!F6</f>
        <v>0</v>
      </c>
      <c r="H203" s="846">
        <f>'Unit Distribution'!G6</f>
        <v>0</v>
      </c>
      <c r="I203" s="846">
        <f>'Unit Distribution'!H6</f>
        <v>0</v>
      </c>
      <c r="J203" s="846">
        <f>'Unit Distribution'!I6</f>
        <v>0</v>
      </c>
      <c r="K203" s="846">
        <f>'Unit Distribution'!J6</f>
        <v>0</v>
      </c>
      <c r="L203" s="846">
        <f>'Unit Distribution'!K6</f>
        <v>0</v>
      </c>
      <c r="M203" s="846">
        <f>'Unit Distribution'!L6</f>
        <v>0</v>
      </c>
      <c r="N203" s="846">
        <f>'Unit Distribution'!M6</f>
        <v>0</v>
      </c>
      <c r="O203" s="846">
        <f>'Unit Distribution'!N6</f>
        <v>0</v>
      </c>
      <c r="P203" s="846">
        <f>'Unit Distribution'!O6</f>
        <v>0</v>
      </c>
      <c r="Q203" s="846">
        <f>'Unit Distribution'!P6</f>
        <v>0</v>
      </c>
      <c r="R203" s="846">
        <f>'Unit Distribution'!Q6</f>
        <v>0</v>
      </c>
      <c r="S203" s="846">
        <f>'Unit Distribution'!R6</f>
        <v>0</v>
      </c>
      <c r="T203" s="846">
        <f>'Unit Distribution'!S6</f>
        <v>0</v>
      </c>
      <c r="U203" s="846">
        <f>'Unit Distribution'!T6</f>
        <v>0</v>
      </c>
      <c r="V203" s="846">
        <f>'Unit Distribution'!U6</f>
        <v>0</v>
      </c>
      <c r="W203" s="846">
        <f>'Unit Distribution'!V6</f>
        <v>0</v>
      </c>
      <c r="X203" s="846">
        <f>'Unit Distribution'!W6</f>
        <v>0</v>
      </c>
      <c r="Y203" s="846">
        <f>'Unit Distribution'!X6</f>
        <v>0</v>
      </c>
      <c r="Z203" s="846">
        <f>'Unit Distribution'!Y6</f>
        <v>0</v>
      </c>
      <c r="AA203" s="846">
        <f>'Unit Distribution'!Z6</f>
        <v>0</v>
      </c>
      <c r="AB203" s="846">
        <f>'Unit Distribution'!AA6</f>
        <v>0</v>
      </c>
      <c r="AC203" s="846">
        <f>'Unit Distribution'!AB6</f>
        <v>0</v>
      </c>
      <c r="AD203" s="725">
        <f>'Unit Distribution'!AC6</f>
        <v>0</v>
      </c>
      <c r="AE203" s="725">
        <f>'Unit Distribution'!AD6</f>
        <v>0</v>
      </c>
      <c r="AF203" s="725">
        <f>'Unit Distribution'!AE6</f>
        <v>0</v>
      </c>
      <c r="AG203" s="823" t="s">
        <v>342</v>
      </c>
      <c r="AH203" s="833">
        <f>G4</f>
        <v>0</v>
      </c>
      <c r="AI203" s="823" t="s">
        <v>96</v>
      </c>
      <c r="AJ203" s="833">
        <f t="shared" ref="AJ203:AJ221" si="67">D177</f>
        <v>0</v>
      </c>
      <c r="CN203" s="537"/>
      <c r="CO203" s="838" t="str">
        <f>Financing!B202</f>
        <v>Other (Specify)</v>
      </c>
      <c r="CP203" s="550"/>
      <c r="CQ203" s="550">
        <f>Financing!D202</f>
        <v>0</v>
      </c>
      <c r="CR203" s="550"/>
      <c r="CS203" s="550">
        <f>Financing!F202</f>
        <v>0</v>
      </c>
      <c r="CT203" s="550"/>
      <c r="CU203" s="550">
        <f>Financing!H202</f>
        <v>0</v>
      </c>
      <c r="CV203" s="550"/>
      <c r="CW203" s="550">
        <f>Financing!J202</f>
        <v>0</v>
      </c>
      <c r="CX203" s="550"/>
      <c r="CY203" s="550">
        <f>Financing!L202</f>
        <v>0</v>
      </c>
    </row>
    <row r="204" spans="2:103" ht="13.5" thickBot="1">
      <c r="B204" s="579">
        <v>3</v>
      </c>
      <c r="C204" s="724" t="str">
        <f>CONCATENATE('Building Information'!E203," ",'Building Information'!F203)</f>
        <v xml:space="preserve"> </v>
      </c>
      <c r="D204" s="846">
        <f>'Unit Distribution'!C7</f>
        <v>0</v>
      </c>
      <c r="E204" s="846">
        <f>'Unit Distribution'!D7</f>
        <v>0</v>
      </c>
      <c r="F204" s="846">
        <f>'Unit Distribution'!E7</f>
        <v>0</v>
      </c>
      <c r="G204" s="846">
        <f>'Unit Distribution'!F7</f>
        <v>0</v>
      </c>
      <c r="H204" s="846">
        <f>'Unit Distribution'!G7</f>
        <v>0</v>
      </c>
      <c r="I204" s="846">
        <f>'Unit Distribution'!H7</f>
        <v>0</v>
      </c>
      <c r="J204" s="846">
        <f>'Unit Distribution'!I7</f>
        <v>0</v>
      </c>
      <c r="K204" s="846">
        <f>'Unit Distribution'!J7</f>
        <v>0</v>
      </c>
      <c r="L204" s="846">
        <f>'Unit Distribution'!K7</f>
        <v>0</v>
      </c>
      <c r="M204" s="846">
        <f>'Unit Distribution'!L7</f>
        <v>0</v>
      </c>
      <c r="N204" s="846">
        <f>'Unit Distribution'!M7</f>
        <v>0</v>
      </c>
      <c r="O204" s="846">
        <f>'Unit Distribution'!N7</f>
        <v>0</v>
      </c>
      <c r="P204" s="846">
        <f>'Unit Distribution'!O7</f>
        <v>0</v>
      </c>
      <c r="Q204" s="846">
        <f>'Unit Distribution'!P7</f>
        <v>0</v>
      </c>
      <c r="R204" s="846">
        <f>'Unit Distribution'!Q7</f>
        <v>0</v>
      </c>
      <c r="S204" s="846">
        <f>'Unit Distribution'!R7</f>
        <v>0</v>
      </c>
      <c r="T204" s="846">
        <f>'Unit Distribution'!S7</f>
        <v>0</v>
      </c>
      <c r="U204" s="846">
        <f>'Unit Distribution'!T7</f>
        <v>0</v>
      </c>
      <c r="V204" s="846">
        <f>'Unit Distribution'!U7</f>
        <v>0</v>
      </c>
      <c r="W204" s="846">
        <f>'Unit Distribution'!V7</f>
        <v>0</v>
      </c>
      <c r="X204" s="846">
        <f>'Unit Distribution'!W7</f>
        <v>0</v>
      </c>
      <c r="Y204" s="846">
        <f>'Unit Distribution'!X7</f>
        <v>0</v>
      </c>
      <c r="Z204" s="846">
        <f>'Unit Distribution'!Y7</f>
        <v>0</v>
      </c>
      <c r="AA204" s="846">
        <f>'Unit Distribution'!Z7</f>
        <v>0</v>
      </c>
      <c r="AB204" s="846">
        <f>'Unit Distribution'!AA7</f>
        <v>0</v>
      </c>
      <c r="AC204" s="846">
        <f>'Unit Distribution'!AB7</f>
        <v>0</v>
      </c>
      <c r="AD204" s="725">
        <f>'Unit Distribution'!AC7</f>
        <v>0</v>
      </c>
      <c r="AE204" s="725">
        <f>'Unit Distribution'!AD7</f>
        <v>0</v>
      </c>
      <c r="AF204" s="725">
        <f>'Unit Distribution'!AE7</f>
        <v>0</v>
      </c>
      <c r="AG204" s="823" t="s">
        <v>342</v>
      </c>
      <c r="AH204" s="833">
        <f>G4</f>
        <v>0</v>
      </c>
      <c r="AI204" s="823" t="s">
        <v>96</v>
      </c>
      <c r="AJ204" s="833">
        <f t="shared" si="67"/>
        <v>0</v>
      </c>
      <c r="CN204" s="606"/>
      <c r="CO204" s="838" t="str">
        <f>Financing!B203</f>
        <v>Other (Specify)</v>
      </c>
      <c r="CP204" s="550"/>
      <c r="CQ204" s="550">
        <f>Financing!D203</f>
        <v>0</v>
      </c>
      <c r="CR204" s="550"/>
      <c r="CS204" s="550">
        <f>Financing!F203</f>
        <v>0</v>
      </c>
      <c r="CT204" s="550"/>
      <c r="CU204" s="550">
        <f>Financing!H203</f>
        <v>0</v>
      </c>
      <c r="CV204" s="550"/>
      <c r="CW204" s="550">
        <f>Financing!J203</f>
        <v>0</v>
      </c>
      <c r="CX204" s="550"/>
      <c r="CY204" s="550">
        <f>Financing!L203</f>
        <v>0</v>
      </c>
    </row>
    <row r="205" spans="2:103" ht="13.5" thickBot="1">
      <c r="B205" s="579">
        <v>4</v>
      </c>
      <c r="C205" s="724" t="str">
        <f>CONCATENATE('Building Information'!E204," ",'Building Information'!F204)</f>
        <v xml:space="preserve"> </v>
      </c>
      <c r="D205" s="846">
        <f>'Unit Distribution'!C8</f>
        <v>0</v>
      </c>
      <c r="E205" s="846">
        <f>'Unit Distribution'!D8</f>
        <v>0</v>
      </c>
      <c r="F205" s="846">
        <f>'Unit Distribution'!E8</f>
        <v>0</v>
      </c>
      <c r="G205" s="846">
        <f>'Unit Distribution'!F8</f>
        <v>0</v>
      </c>
      <c r="H205" s="846">
        <f>'Unit Distribution'!G8</f>
        <v>0</v>
      </c>
      <c r="I205" s="846">
        <f>'Unit Distribution'!H8</f>
        <v>0</v>
      </c>
      <c r="J205" s="846">
        <f>'Unit Distribution'!I8</f>
        <v>0</v>
      </c>
      <c r="K205" s="846">
        <f>'Unit Distribution'!J8</f>
        <v>0</v>
      </c>
      <c r="L205" s="846">
        <f>'Unit Distribution'!K8</f>
        <v>0</v>
      </c>
      <c r="M205" s="846">
        <f>'Unit Distribution'!L8</f>
        <v>0</v>
      </c>
      <c r="N205" s="846">
        <f>'Unit Distribution'!M8</f>
        <v>0</v>
      </c>
      <c r="O205" s="846">
        <f>'Unit Distribution'!N8</f>
        <v>0</v>
      </c>
      <c r="P205" s="846">
        <f>'Unit Distribution'!O8</f>
        <v>0</v>
      </c>
      <c r="Q205" s="846">
        <f>'Unit Distribution'!P8</f>
        <v>0</v>
      </c>
      <c r="R205" s="846">
        <f>'Unit Distribution'!Q8</f>
        <v>0</v>
      </c>
      <c r="S205" s="846">
        <f>'Unit Distribution'!R8</f>
        <v>0</v>
      </c>
      <c r="T205" s="846">
        <f>'Unit Distribution'!S8</f>
        <v>0</v>
      </c>
      <c r="U205" s="846">
        <f>'Unit Distribution'!T8</f>
        <v>0</v>
      </c>
      <c r="V205" s="846">
        <f>'Unit Distribution'!U8</f>
        <v>0</v>
      </c>
      <c r="W205" s="846">
        <f>'Unit Distribution'!V8</f>
        <v>0</v>
      </c>
      <c r="X205" s="846">
        <f>'Unit Distribution'!W8</f>
        <v>0</v>
      </c>
      <c r="Y205" s="846">
        <f>'Unit Distribution'!X8</f>
        <v>0</v>
      </c>
      <c r="Z205" s="846">
        <f>'Unit Distribution'!Y8</f>
        <v>0</v>
      </c>
      <c r="AA205" s="846">
        <f>'Unit Distribution'!Z8</f>
        <v>0</v>
      </c>
      <c r="AB205" s="846">
        <f>'Unit Distribution'!AA8</f>
        <v>0</v>
      </c>
      <c r="AC205" s="846">
        <f>'Unit Distribution'!AB8</f>
        <v>0</v>
      </c>
      <c r="AD205" s="725">
        <f>'Unit Distribution'!AC8</f>
        <v>0</v>
      </c>
      <c r="AE205" s="725">
        <f>'Unit Distribution'!AD8</f>
        <v>0</v>
      </c>
      <c r="AF205" s="725">
        <f>'Unit Distribution'!AE8</f>
        <v>0</v>
      </c>
      <c r="AG205" s="823" t="s">
        <v>342</v>
      </c>
      <c r="AH205" s="833">
        <f>G4</f>
        <v>0</v>
      </c>
      <c r="AI205" s="823" t="s">
        <v>96</v>
      </c>
      <c r="AJ205" s="833">
        <f t="shared" si="67"/>
        <v>0</v>
      </c>
      <c r="CN205" s="537"/>
      <c r="CO205" s="838" t="str">
        <f>Financing!B204</f>
        <v>Other (Specify)</v>
      </c>
      <c r="CP205" s="550"/>
      <c r="CQ205" s="550">
        <f>Financing!D204</f>
        <v>0</v>
      </c>
      <c r="CR205" s="550"/>
      <c r="CS205" s="550">
        <f>Financing!F204</f>
        <v>0</v>
      </c>
      <c r="CT205" s="550"/>
      <c r="CU205" s="550">
        <f>Financing!H204</f>
        <v>0</v>
      </c>
      <c r="CV205" s="550"/>
      <c r="CW205" s="550">
        <f>Financing!J204</f>
        <v>0</v>
      </c>
      <c r="CX205" s="550"/>
      <c r="CY205" s="550">
        <f>Financing!L204</f>
        <v>0</v>
      </c>
    </row>
    <row r="206" spans="2:103" ht="13.5" thickBot="1">
      <c r="B206" s="579">
        <v>5</v>
      </c>
      <c r="C206" s="724" t="str">
        <f>CONCATENATE('Building Information'!E205," ",'Building Information'!F205)</f>
        <v xml:space="preserve"> </v>
      </c>
      <c r="D206" s="846">
        <f>'Unit Distribution'!C9</f>
        <v>0</v>
      </c>
      <c r="E206" s="846">
        <f>'Unit Distribution'!D9</f>
        <v>0</v>
      </c>
      <c r="F206" s="846">
        <f>'Unit Distribution'!E9</f>
        <v>0</v>
      </c>
      <c r="G206" s="846">
        <f>'Unit Distribution'!F9</f>
        <v>0</v>
      </c>
      <c r="H206" s="846">
        <f>'Unit Distribution'!G9</f>
        <v>0</v>
      </c>
      <c r="I206" s="846">
        <f>'Unit Distribution'!H9</f>
        <v>0</v>
      </c>
      <c r="J206" s="846">
        <f>'Unit Distribution'!I9</f>
        <v>0</v>
      </c>
      <c r="K206" s="846">
        <f>'Unit Distribution'!J9</f>
        <v>0</v>
      </c>
      <c r="L206" s="846">
        <f>'Unit Distribution'!K9</f>
        <v>0</v>
      </c>
      <c r="M206" s="846">
        <f>'Unit Distribution'!L9</f>
        <v>0</v>
      </c>
      <c r="N206" s="846">
        <f>'Unit Distribution'!M9</f>
        <v>0</v>
      </c>
      <c r="O206" s="846">
        <f>'Unit Distribution'!N9</f>
        <v>0</v>
      </c>
      <c r="P206" s="846">
        <f>'Unit Distribution'!O9</f>
        <v>0</v>
      </c>
      <c r="Q206" s="846">
        <f>'Unit Distribution'!P9</f>
        <v>0</v>
      </c>
      <c r="R206" s="846">
        <f>'Unit Distribution'!Q9</f>
        <v>0</v>
      </c>
      <c r="S206" s="846">
        <f>'Unit Distribution'!R9</f>
        <v>0</v>
      </c>
      <c r="T206" s="846">
        <f>'Unit Distribution'!S9</f>
        <v>0</v>
      </c>
      <c r="U206" s="846">
        <f>'Unit Distribution'!T9</f>
        <v>0</v>
      </c>
      <c r="V206" s="846">
        <f>'Unit Distribution'!U9</f>
        <v>0</v>
      </c>
      <c r="W206" s="846">
        <f>'Unit Distribution'!V9</f>
        <v>0</v>
      </c>
      <c r="X206" s="846">
        <f>'Unit Distribution'!W9</f>
        <v>0</v>
      </c>
      <c r="Y206" s="846">
        <f>'Unit Distribution'!X9</f>
        <v>0</v>
      </c>
      <c r="Z206" s="846">
        <f>'Unit Distribution'!Y9</f>
        <v>0</v>
      </c>
      <c r="AA206" s="846">
        <f>'Unit Distribution'!Z9</f>
        <v>0</v>
      </c>
      <c r="AB206" s="846">
        <f>'Unit Distribution'!AA9</f>
        <v>0</v>
      </c>
      <c r="AC206" s="846">
        <f>'Unit Distribution'!AB9</f>
        <v>0</v>
      </c>
      <c r="AD206" s="725">
        <f>'Unit Distribution'!AC9</f>
        <v>0</v>
      </c>
      <c r="AE206" s="725">
        <f>'Unit Distribution'!AD9</f>
        <v>0</v>
      </c>
      <c r="AF206" s="725">
        <f>'Unit Distribution'!AE9</f>
        <v>0</v>
      </c>
      <c r="AG206" s="823" t="s">
        <v>342</v>
      </c>
      <c r="AH206" s="833">
        <f>G4</f>
        <v>0</v>
      </c>
      <c r="AI206" s="823" t="s">
        <v>96</v>
      </c>
      <c r="AJ206" s="833">
        <f t="shared" si="67"/>
        <v>0</v>
      </c>
      <c r="CN206" s="537"/>
      <c r="CO206" s="838" t="str">
        <f>Financing!B205</f>
        <v>Other (Specify)</v>
      </c>
      <c r="CP206" s="550"/>
      <c r="CQ206" s="550">
        <f>Financing!D205</f>
        <v>0</v>
      </c>
      <c r="CR206" s="550"/>
      <c r="CS206" s="550">
        <f>Financing!F205</f>
        <v>0</v>
      </c>
      <c r="CT206" s="550"/>
      <c r="CU206" s="550">
        <f>Financing!H205</f>
        <v>0</v>
      </c>
      <c r="CV206" s="550"/>
      <c r="CW206" s="550">
        <f>Financing!J205</f>
        <v>0</v>
      </c>
      <c r="CX206" s="550"/>
      <c r="CY206" s="550">
        <f>Financing!L205</f>
        <v>0</v>
      </c>
    </row>
    <row r="207" spans="2:103" ht="13.5" thickBot="1">
      <c r="B207" s="579">
        <v>6</v>
      </c>
      <c r="C207" s="724" t="str">
        <f>CONCATENATE('Building Information'!E206," ",'Building Information'!F206)</f>
        <v xml:space="preserve"> </v>
      </c>
      <c r="D207" s="846">
        <f>'Unit Distribution'!C10</f>
        <v>0</v>
      </c>
      <c r="E207" s="846">
        <f>'Unit Distribution'!D10</f>
        <v>0</v>
      </c>
      <c r="F207" s="846">
        <f>'Unit Distribution'!E10</f>
        <v>0</v>
      </c>
      <c r="G207" s="846">
        <f>'Unit Distribution'!F10</f>
        <v>0</v>
      </c>
      <c r="H207" s="846">
        <f>'Unit Distribution'!G10</f>
        <v>0</v>
      </c>
      <c r="I207" s="846">
        <f>'Unit Distribution'!H10</f>
        <v>0</v>
      </c>
      <c r="J207" s="846">
        <f>'Unit Distribution'!I10</f>
        <v>0</v>
      </c>
      <c r="K207" s="846">
        <f>'Unit Distribution'!J10</f>
        <v>0</v>
      </c>
      <c r="L207" s="846">
        <f>'Unit Distribution'!K10</f>
        <v>0</v>
      </c>
      <c r="M207" s="846">
        <f>'Unit Distribution'!L10</f>
        <v>0</v>
      </c>
      <c r="N207" s="846">
        <f>'Unit Distribution'!M10</f>
        <v>0</v>
      </c>
      <c r="O207" s="846">
        <f>'Unit Distribution'!N10</f>
        <v>0</v>
      </c>
      <c r="P207" s="846">
        <f>'Unit Distribution'!O10</f>
        <v>0</v>
      </c>
      <c r="Q207" s="846">
        <f>'Unit Distribution'!P10</f>
        <v>0</v>
      </c>
      <c r="R207" s="846">
        <f>'Unit Distribution'!Q10</f>
        <v>0</v>
      </c>
      <c r="S207" s="846">
        <f>'Unit Distribution'!R10</f>
        <v>0</v>
      </c>
      <c r="T207" s="846">
        <f>'Unit Distribution'!S10</f>
        <v>0</v>
      </c>
      <c r="U207" s="846">
        <f>'Unit Distribution'!T10</f>
        <v>0</v>
      </c>
      <c r="V207" s="846">
        <f>'Unit Distribution'!U10</f>
        <v>0</v>
      </c>
      <c r="W207" s="846">
        <f>'Unit Distribution'!V10</f>
        <v>0</v>
      </c>
      <c r="X207" s="846">
        <f>'Unit Distribution'!W10</f>
        <v>0</v>
      </c>
      <c r="Y207" s="846">
        <f>'Unit Distribution'!X10</f>
        <v>0</v>
      </c>
      <c r="Z207" s="846">
        <f>'Unit Distribution'!Y10</f>
        <v>0</v>
      </c>
      <c r="AA207" s="846">
        <f>'Unit Distribution'!Z10</f>
        <v>0</v>
      </c>
      <c r="AB207" s="846">
        <f>'Unit Distribution'!AA10</f>
        <v>0</v>
      </c>
      <c r="AC207" s="846">
        <f>'Unit Distribution'!AB10</f>
        <v>0</v>
      </c>
      <c r="AD207" s="725">
        <f>'Unit Distribution'!AC10</f>
        <v>0</v>
      </c>
      <c r="AE207" s="725">
        <f>'Unit Distribution'!AD10</f>
        <v>0</v>
      </c>
      <c r="AF207" s="725">
        <f>'Unit Distribution'!AE10</f>
        <v>0</v>
      </c>
      <c r="AG207" s="823" t="s">
        <v>342</v>
      </c>
      <c r="AH207" s="833">
        <f>G4</f>
        <v>0</v>
      </c>
      <c r="AI207" s="823" t="s">
        <v>96</v>
      </c>
      <c r="AJ207" s="833">
        <f t="shared" si="67"/>
        <v>0</v>
      </c>
      <c r="CN207" s="606"/>
      <c r="CO207" s="838" t="str">
        <f>Financing!B206</f>
        <v>Other (Specify)</v>
      </c>
      <c r="CP207" s="550"/>
      <c r="CQ207" s="550">
        <f>Financing!D206</f>
        <v>0</v>
      </c>
      <c r="CR207" s="550"/>
      <c r="CS207" s="550">
        <f>Financing!F206</f>
        <v>0</v>
      </c>
      <c r="CT207" s="550"/>
      <c r="CU207" s="550">
        <f>Financing!H206</f>
        <v>0</v>
      </c>
      <c r="CV207" s="550"/>
      <c r="CW207" s="550">
        <f>Financing!J206</f>
        <v>0</v>
      </c>
      <c r="CX207" s="550"/>
      <c r="CY207" s="550">
        <f>Financing!L206</f>
        <v>0</v>
      </c>
    </row>
    <row r="208" spans="2:103" ht="13.5" thickBot="1">
      <c r="B208" s="579">
        <v>7</v>
      </c>
      <c r="C208" s="724" t="str">
        <f>CONCATENATE('Building Information'!E207," ",'Building Information'!F207)</f>
        <v xml:space="preserve"> </v>
      </c>
      <c r="D208" s="846">
        <f>'Unit Distribution'!C11</f>
        <v>0</v>
      </c>
      <c r="E208" s="846">
        <f>'Unit Distribution'!D11</f>
        <v>0</v>
      </c>
      <c r="F208" s="846">
        <f>'Unit Distribution'!E11</f>
        <v>0</v>
      </c>
      <c r="G208" s="846">
        <f>'Unit Distribution'!F11</f>
        <v>0</v>
      </c>
      <c r="H208" s="846">
        <f>'Unit Distribution'!G11</f>
        <v>0</v>
      </c>
      <c r="I208" s="846">
        <f>'Unit Distribution'!H11</f>
        <v>0</v>
      </c>
      <c r="J208" s="846">
        <f>'Unit Distribution'!I11</f>
        <v>0</v>
      </c>
      <c r="K208" s="846">
        <f>'Unit Distribution'!J11</f>
        <v>0</v>
      </c>
      <c r="L208" s="846">
        <f>'Unit Distribution'!K11</f>
        <v>0</v>
      </c>
      <c r="M208" s="846">
        <f>'Unit Distribution'!L11</f>
        <v>0</v>
      </c>
      <c r="N208" s="846">
        <f>'Unit Distribution'!M11</f>
        <v>0</v>
      </c>
      <c r="O208" s="846">
        <f>'Unit Distribution'!N11</f>
        <v>0</v>
      </c>
      <c r="P208" s="846">
        <f>'Unit Distribution'!O11</f>
        <v>0</v>
      </c>
      <c r="Q208" s="846">
        <f>'Unit Distribution'!P11</f>
        <v>0</v>
      </c>
      <c r="R208" s="846">
        <f>'Unit Distribution'!Q11</f>
        <v>0</v>
      </c>
      <c r="S208" s="846">
        <f>'Unit Distribution'!R11</f>
        <v>0</v>
      </c>
      <c r="T208" s="846">
        <f>'Unit Distribution'!S11</f>
        <v>0</v>
      </c>
      <c r="U208" s="846">
        <f>'Unit Distribution'!T11</f>
        <v>0</v>
      </c>
      <c r="V208" s="846">
        <f>'Unit Distribution'!U11</f>
        <v>0</v>
      </c>
      <c r="W208" s="846">
        <f>'Unit Distribution'!V11</f>
        <v>0</v>
      </c>
      <c r="X208" s="846">
        <f>'Unit Distribution'!W11</f>
        <v>0</v>
      </c>
      <c r="Y208" s="846">
        <f>'Unit Distribution'!X11</f>
        <v>0</v>
      </c>
      <c r="Z208" s="846">
        <f>'Unit Distribution'!Y11</f>
        <v>0</v>
      </c>
      <c r="AA208" s="846">
        <f>'Unit Distribution'!Z11</f>
        <v>0</v>
      </c>
      <c r="AB208" s="846">
        <f>'Unit Distribution'!AA11</f>
        <v>0</v>
      </c>
      <c r="AC208" s="846">
        <f>'Unit Distribution'!AB11</f>
        <v>0</v>
      </c>
      <c r="AD208" s="725">
        <f>'Unit Distribution'!AC11</f>
        <v>0</v>
      </c>
      <c r="AE208" s="725">
        <f>'Unit Distribution'!AD11</f>
        <v>0</v>
      </c>
      <c r="AF208" s="725">
        <f>'Unit Distribution'!AE11</f>
        <v>0</v>
      </c>
      <c r="AG208" s="823" t="s">
        <v>342</v>
      </c>
      <c r="AH208" s="833">
        <f>G4</f>
        <v>0</v>
      </c>
      <c r="AI208" s="823" t="s">
        <v>96</v>
      </c>
      <c r="AJ208" s="833">
        <f t="shared" si="67"/>
        <v>0</v>
      </c>
      <c r="CN208" s="537"/>
      <c r="CO208" s="550" t="str">
        <f>Financing!B207</f>
        <v>Total Construction Financing</v>
      </c>
      <c r="CP208" s="550"/>
      <c r="CQ208" s="550">
        <f>Financing!D207</f>
        <v>0</v>
      </c>
      <c r="CR208" s="550"/>
      <c r="CS208" s="550">
        <f>Financing!F207</f>
        <v>0</v>
      </c>
      <c r="CT208" s="550"/>
      <c r="CU208" s="550">
        <f>Financing!H207</f>
        <v>0</v>
      </c>
      <c r="CV208" s="550"/>
      <c r="CW208" s="550">
        <f>Financing!J207</f>
        <v>0</v>
      </c>
      <c r="CX208" s="550"/>
      <c r="CY208" s="550">
        <f>Financing!L207</f>
        <v>0</v>
      </c>
    </row>
    <row r="209" spans="2:103" ht="13.5" thickBot="1">
      <c r="B209" s="579">
        <v>8</v>
      </c>
      <c r="C209" s="724" t="str">
        <f>CONCATENATE('Building Information'!E208," ",'Building Information'!F208)</f>
        <v xml:space="preserve"> </v>
      </c>
      <c r="D209" s="846">
        <f>'Unit Distribution'!C12</f>
        <v>0</v>
      </c>
      <c r="E209" s="846">
        <f>'Unit Distribution'!D12</f>
        <v>0</v>
      </c>
      <c r="F209" s="846">
        <f>'Unit Distribution'!E12</f>
        <v>0</v>
      </c>
      <c r="G209" s="846">
        <f>'Unit Distribution'!F12</f>
        <v>0</v>
      </c>
      <c r="H209" s="846">
        <f>'Unit Distribution'!G12</f>
        <v>0</v>
      </c>
      <c r="I209" s="846">
        <f>'Unit Distribution'!H12</f>
        <v>0</v>
      </c>
      <c r="J209" s="846">
        <f>'Unit Distribution'!I12</f>
        <v>0</v>
      </c>
      <c r="K209" s="846">
        <f>'Unit Distribution'!J12</f>
        <v>0</v>
      </c>
      <c r="L209" s="846">
        <f>'Unit Distribution'!K12</f>
        <v>0</v>
      </c>
      <c r="M209" s="846">
        <f>'Unit Distribution'!L12</f>
        <v>0</v>
      </c>
      <c r="N209" s="846">
        <f>'Unit Distribution'!M12</f>
        <v>0</v>
      </c>
      <c r="O209" s="846">
        <f>'Unit Distribution'!N12</f>
        <v>0</v>
      </c>
      <c r="P209" s="846">
        <f>'Unit Distribution'!O12</f>
        <v>0</v>
      </c>
      <c r="Q209" s="846">
        <f>'Unit Distribution'!P12</f>
        <v>0</v>
      </c>
      <c r="R209" s="846">
        <f>'Unit Distribution'!Q12</f>
        <v>0</v>
      </c>
      <c r="S209" s="846">
        <f>'Unit Distribution'!R12</f>
        <v>0</v>
      </c>
      <c r="T209" s="846">
        <f>'Unit Distribution'!S12</f>
        <v>0</v>
      </c>
      <c r="U209" s="846">
        <f>'Unit Distribution'!T12</f>
        <v>0</v>
      </c>
      <c r="V209" s="846">
        <f>'Unit Distribution'!U12</f>
        <v>0</v>
      </c>
      <c r="W209" s="846">
        <f>'Unit Distribution'!V12</f>
        <v>0</v>
      </c>
      <c r="X209" s="846">
        <f>'Unit Distribution'!W12</f>
        <v>0</v>
      </c>
      <c r="Y209" s="846">
        <f>'Unit Distribution'!X12</f>
        <v>0</v>
      </c>
      <c r="Z209" s="846">
        <f>'Unit Distribution'!Y12</f>
        <v>0</v>
      </c>
      <c r="AA209" s="846">
        <f>'Unit Distribution'!Z12</f>
        <v>0</v>
      </c>
      <c r="AB209" s="846">
        <f>'Unit Distribution'!AA12</f>
        <v>0</v>
      </c>
      <c r="AC209" s="846">
        <f>'Unit Distribution'!AB12</f>
        <v>0</v>
      </c>
      <c r="AD209" s="725">
        <f>'Unit Distribution'!AC12</f>
        <v>0</v>
      </c>
      <c r="AE209" s="725">
        <f>'Unit Distribution'!AD12</f>
        <v>0</v>
      </c>
      <c r="AF209" s="725">
        <f>'Unit Distribution'!AE12</f>
        <v>0</v>
      </c>
      <c r="AG209" s="823" t="s">
        <v>342</v>
      </c>
      <c r="AH209" s="833">
        <f>G4</f>
        <v>0</v>
      </c>
      <c r="AI209" s="823" t="s">
        <v>96</v>
      </c>
      <c r="AJ209" s="833">
        <f t="shared" si="67"/>
        <v>0</v>
      </c>
      <c r="CN209" s="556"/>
      <c r="CO209" s="550"/>
      <c r="CP209" s="550"/>
      <c r="CQ209" s="550"/>
      <c r="CR209" s="550"/>
      <c r="CS209" s="550"/>
      <c r="CT209" s="550"/>
      <c r="CU209" s="550"/>
      <c r="CV209" s="550"/>
      <c r="CW209" s="550"/>
      <c r="CX209" s="550"/>
      <c r="CY209" s="550"/>
    </row>
    <row r="210" spans="2:103" ht="13.5" thickBot="1">
      <c r="B210" s="579">
        <v>9</v>
      </c>
      <c r="C210" s="724" t="str">
        <f>CONCATENATE('Building Information'!E209," ",'Building Information'!F209)</f>
        <v xml:space="preserve"> </v>
      </c>
      <c r="D210" s="846">
        <f>'Unit Distribution'!C13</f>
        <v>0</v>
      </c>
      <c r="E210" s="846">
        <f>'Unit Distribution'!D13</f>
        <v>0</v>
      </c>
      <c r="F210" s="846">
        <f>'Unit Distribution'!E13</f>
        <v>0</v>
      </c>
      <c r="G210" s="846">
        <f>'Unit Distribution'!F13</f>
        <v>0</v>
      </c>
      <c r="H210" s="846">
        <f>'Unit Distribution'!G13</f>
        <v>0</v>
      </c>
      <c r="I210" s="846">
        <f>'Unit Distribution'!H13</f>
        <v>0</v>
      </c>
      <c r="J210" s="846">
        <f>'Unit Distribution'!I13</f>
        <v>0</v>
      </c>
      <c r="K210" s="846">
        <f>'Unit Distribution'!J13</f>
        <v>0</v>
      </c>
      <c r="L210" s="846">
        <f>'Unit Distribution'!K13</f>
        <v>0</v>
      </c>
      <c r="M210" s="846">
        <f>'Unit Distribution'!L13</f>
        <v>0</v>
      </c>
      <c r="N210" s="846">
        <f>'Unit Distribution'!M13</f>
        <v>0</v>
      </c>
      <c r="O210" s="846">
        <f>'Unit Distribution'!N13</f>
        <v>0</v>
      </c>
      <c r="P210" s="846">
        <f>'Unit Distribution'!O13</f>
        <v>0</v>
      </c>
      <c r="Q210" s="846">
        <f>'Unit Distribution'!P13</f>
        <v>0</v>
      </c>
      <c r="R210" s="846">
        <f>'Unit Distribution'!Q13</f>
        <v>0</v>
      </c>
      <c r="S210" s="846">
        <f>'Unit Distribution'!R13</f>
        <v>0</v>
      </c>
      <c r="T210" s="846">
        <f>'Unit Distribution'!S13</f>
        <v>0</v>
      </c>
      <c r="U210" s="846">
        <f>'Unit Distribution'!T13</f>
        <v>0</v>
      </c>
      <c r="V210" s="846">
        <f>'Unit Distribution'!U13</f>
        <v>0</v>
      </c>
      <c r="W210" s="846">
        <f>'Unit Distribution'!V13</f>
        <v>0</v>
      </c>
      <c r="X210" s="846">
        <f>'Unit Distribution'!W13</f>
        <v>0</v>
      </c>
      <c r="Y210" s="846">
        <f>'Unit Distribution'!X13</f>
        <v>0</v>
      </c>
      <c r="Z210" s="846">
        <f>'Unit Distribution'!Y13</f>
        <v>0</v>
      </c>
      <c r="AA210" s="846">
        <f>'Unit Distribution'!Z13</f>
        <v>0</v>
      </c>
      <c r="AB210" s="846">
        <f>'Unit Distribution'!AA13</f>
        <v>0</v>
      </c>
      <c r="AC210" s="846">
        <f>'Unit Distribution'!AB13</f>
        <v>0</v>
      </c>
      <c r="AD210" s="725">
        <f>'Unit Distribution'!AC13</f>
        <v>0</v>
      </c>
      <c r="AE210" s="725">
        <f>'Unit Distribution'!AD13</f>
        <v>0</v>
      </c>
      <c r="AF210" s="725">
        <f>'Unit Distribution'!AE13</f>
        <v>0</v>
      </c>
      <c r="AG210" s="823" t="s">
        <v>342</v>
      </c>
      <c r="AH210" s="833">
        <f>G4</f>
        <v>0</v>
      </c>
      <c r="AI210" s="823" t="s">
        <v>96</v>
      </c>
      <c r="AJ210" s="833">
        <f t="shared" si="67"/>
        <v>0</v>
      </c>
      <c r="CN210" s="144"/>
      <c r="CO210" s="550" t="str">
        <f>Financing!B209</f>
        <v>Permanent Financing</v>
      </c>
      <c r="CP210" s="539" t="s">
        <v>342</v>
      </c>
      <c r="CQ210" s="550">
        <f>G4</f>
        <v>0</v>
      </c>
      <c r="CR210" s="550"/>
      <c r="CS210" s="550"/>
      <c r="CT210" s="550"/>
      <c r="CU210" s="550"/>
      <c r="CV210" s="550"/>
      <c r="CW210" s="550"/>
      <c r="CX210" s="550"/>
      <c r="CY210" s="550"/>
    </row>
    <row r="211" spans="2:103" ht="13.5" thickBot="1">
      <c r="B211" s="579">
        <v>10</v>
      </c>
      <c r="C211" s="724" t="str">
        <f>CONCATENATE('Building Information'!E210," ",'Building Information'!F210)</f>
        <v xml:space="preserve"> </v>
      </c>
      <c r="D211" s="846">
        <f>'Unit Distribution'!C14</f>
        <v>0</v>
      </c>
      <c r="E211" s="846">
        <f>'Unit Distribution'!D14</f>
        <v>0</v>
      </c>
      <c r="F211" s="846">
        <f>'Unit Distribution'!E14</f>
        <v>0</v>
      </c>
      <c r="G211" s="846">
        <f>'Unit Distribution'!F14</f>
        <v>0</v>
      </c>
      <c r="H211" s="846">
        <f>'Unit Distribution'!G14</f>
        <v>0</v>
      </c>
      <c r="I211" s="846">
        <f>'Unit Distribution'!H14</f>
        <v>0</v>
      </c>
      <c r="J211" s="846">
        <f>'Unit Distribution'!I14</f>
        <v>0</v>
      </c>
      <c r="K211" s="846">
        <f>'Unit Distribution'!J14</f>
        <v>0</v>
      </c>
      <c r="L211" s="846">
        <f>'Unit Distribution'!K14</f>
        <v>0</v>
      </c>
      <c r="M211" s="846">
        <f>'Unit Distribution'!L14</f>
        <v>0</v>
      </c>
      <c r="N211" s="846">
        <f>'Unit Distribution'!M14</f>
        <v>0</v>
      </c>
      <c r="O211" s="846">
        <f>'Unit Distribution'!N14</f>
        <v>0</v>
      </c>
      <c r="P211" s="846">
        <f>'Unit Distribution'!O14</f>
        <v>0</v>
      </c>
      <c r="Q211" s="846">
        <f>'Unit Distribution'!P14</f>
        <v>0</v>
      </c>
      <c r="R211" s="846">
        <f>'Unit Distribution'!Q14</f>
        <v>0</v>
      </c>
      <c r="S211" s="846">
        <f>'Unit Distribution'!R14</f>
        <v>0</v>
      </c>
      <c r="T211" s="846">
        <f>'Unit Distribution'!S14</f>
        <v>0</v>
      </c>
      <c r="U211" s="846">
        <f>'Unit Distribution'!T14</f>
        <v>0</v>
      </c>
      <c r="V211" s="846">
        <f>'Unit Distribution'!U14</f>
        <v>0</v>
      </c>
      <c r="W211" s="846">
        <f>'Unit Distribution'!V14</f>
        <v>0</v>
      </c>
      <c r="X211" s="846">
        <f>'Unit Distribution'!W14</f>
        <v>0</v>
      </c>
      <c r="Y211" s="846">
        <f>'Unit Distribution'!X14</f>
        <v>0</v>
      </c>
      <c r="Z211" s="846">
        <f>'Unit Distribution'!Y14</f>
        <v>0</v>
      </c>
      <c r="AA211" s="846">
        <f>'Unit Distribution'!Z14</f>
        <v>0</v>
      </c>
      <c r="AB211" s="846">
        <f>'Unit Distribution'!AA14</f>
        <v>0</v>
      </c>
      <c r="AC211" s="846">
        <f>'Unit Distribution'!AB14</f>
        <v>0</v>
      </c>
      <c r="AD211" s="725">
        <f>'Unit Distribution'!AC14</f>
        <v>0</v>
      </c>
      <c r="AE211" s="725">
        <f>'Unit Distribution'!AD14</f>
        <v>0</v>
      </c>
      <c r="AF211" s="725">
        <f>'Unit Distribution'!AE14</f>
        <v>0</v>
      </c>
      <c r="AG211" s="823" t="s">
        <v>342</v>
      </c>
      <c r="AH211" s="833">
        <f>G4</f>
        <v>0</v>
      </c>
      <c r="AI211" s="823" t="s">
        <v>96</v>
      </c>
      <c r="AJ211" s="833">
        <f t="shared" si="67"/>
        <v>0</v>
      </c>
      <c r="CN211" s="144"/>
      <c r="CO211" s="550" t="str">
        <f>Financing!B210</f>
        <v>Building 4</v>
      </c>
      <c r="CP211" s="538" t="s">
        <v>96</v>
      </c>
      <c r="CQ211" s="550">
        <f>D179</f>
        <v>0</v>
      </c>
      <c r="CR211" s="550"/>
      <c r="CS211" s="550"/>
      <c r="CT211" s="550"/>
      <c r="CU211" s="550"/>
      <c r="CV211" s="550"/>
      <c r="CW211" s="550"/>
      <c r="CX211" s="550"/>
      <c r="CY211" s="550"/>
    </row>
    <row r="212" spans="2:103" ht="13.5" thickBot="1">
      <c r="B212" s="579">
        <v>11</v>
      </c>
      <c r="C212" s="724" t="str">
        <f>CONCATENATE('Building Information'!E211," ",'Building Information'!F211)</f>
        <v xml:space="preserve"> </v>
      </c>
      <c r="D212" s="846">
        <f>'Unit Distribution'!C15</f>
        <v>0</v>
      </c>
      <c r="E212" s="846">
        <f>'Unit Distribution'!D15</f>
        <v>0</v>
      </c>
      <c r="F212" s="846">
        <f>'Unit Distribution'!E15</f>
        <v>0</v>
      </c>
      <c r="G212" s="846">
        <f>'Unit Distribution'!F15</f>
        <v>0</v>
      </c>
      <c r="H212" s="846">
        <f>'Unit Distribution'!G15</f>
        <v>0</v>
      </c>
      <c r="I212" s="846">
        <f>'Unit Distribution'!H15</f>
        <v>0</v>
      </c>
      <c r="J212" s="846">
        <f>'Unit Distribution'!I15</f>
        <v>0</v>
      </c>
      <c r="K212" s="846">
        <f>'Unit Distribution'!J15</f>
        <v>0</v>
      </c>
      <c r="L212" s="846">
        <f>'Unit Distribution'!K15</f>
        <v>0</v>
      </c>
      <c r="M212" s="846">
        <f>'Unit Distribution'!L15</f>
        <v>0</v>
      </c>
      <c r="N212" s="846">
        <f>'Unit Distribution'!M15</f>
        <v>0</v>
      </c>
      <c r="O212" s="846">
        <f>'Unit Distribution'!N15</f>
        <v>0</v>
      </c>
      <c r="P212" s="846">
        <f>'Unit Distribution'!O15</f>
        <v>0</v>
      </c>
      <c r="Q212" s="846">
        <f>'Unit Distribution'!P15</f>
        <v>0</v>
      </c>
      <c r="R212" s="846">
        <f>'Unit Distribution'!Q15</f>
        <v>0</v>
      </c>
      <c r="S212" s="846">
        <f>'Unit Distribution'!R15</f>
        <v>0</v>
      </c>
      <c r="T212" s="846">
        <f>'Unit Distribution'!S15</f>
        <v>0</v>
      </c>
      <c r="U212" s="846">
        <f>'Unit Distribution'!T15</f>
        <v>0</v>
      </c>
      <c r="V212" s="846">
        <f>'Unit Distribution'!U15</f>
        <v>0</v>
      </c>
      <c r="W212" s="846">
        <f>'Unit Distribution'!V15</f>
        <v>0</v>
      </c>
      <c r="X212" s="846">
        <f>'Unit Distribution'!W15</f>
        <v>0</v>
      </c>
      <c r="Y212" s="846">
        <f>'Unit Distribution'!X15</f>
        <v>0</v>
      </c>
      <c r="Z212" s="846">
        <f>'Unit Distribution'!Y15</f>
        <v>0</v>
      </c>
      <c r="AA212" s="846">
        <f>'Unit Distribution'!Z15</f>
        <v>0</v>
      </c>
      <c r="AB212" s="846">
        <f>'Unit Distribution'!AA15</f>
        <v>0</v>
      </c>
      <c r="AC212" s="846">
        <f>'Unit Distribution'!AB15</f>
        <v>0</v>
      </c>
      <c r="AD212" s="725">
        <f>'Unit Distribution'!AC15</f>
        <v>0</v>
      </c>
      <c r="AE212" s="725">
        <f>'Unit Distribution'!AD15</f>
        <v>0</v>
      </c>
      <c r="AF212" s="725">
        <f>'Unit Distribution'!AE15</f>
        <v>0</v>
      </c>
      <c r="AG212" s="823" t="s">
        <v>342</v>
      </c>
      <c r="AH212" s="833">
        <f>G4</f>
        <v>0</v>
      </c>
      <c r="AI212" s="823" t="s">
        <v>96</v>
      </c>
      <c r="AJ212" s="833">
        <f t="shared" si="67"/>
        <v>0</v>
      </c>
      <c r="CN212" s="144"/>
      <c r="CO212" s="550" t="str">
        <f>Financing!B211</f>
        <v xml:space="preserve"> </v>
      </c>
      <c r="CP212" s="550"/>
      <c r="CQ212" s="550"/>
      <c r="CR212" s="550"/>
      <c r="CS212" s="550"/>
      <c r="CT212" s="550"/>
      <c r="CU212" s="550"/>
      <c r="CV212" s="550"/>
      <c r="CW212" s="550"/>
      <c r="CX212" s="550"/>
      <c r="CY212" s="550"/>
    </row>
    <row r="213" spans="2:103" ht="13.5" thickBot="1">
      <c r="B213" s="579">
        <v>12</v>
      </c>
      <c r="C213" s="724" t="str">
        <f>CONCATENATE('Building Information'!E212," ",'Building Information'!F212)</f>
        <v xml:space="preserve"> </v>
      </c>
      <c r="D213" s="846">
        <f>'Unit Distribution'!C16</f>
        <v>0</v>
      </c>
      <c r="E213" s="846">
        <f>'Unit Distribution'!D16</f>
        <v>0</v>
      </c>
      <c r="F213" s="846">
        <f>'Unit Distribution'!E16</f>
        <v>0</v>
      </c>
      <c r="G213" s="846">
        <f>'Unit Distribution'!F16</f>
        <v>0</v>
      </c>
      <c r="H213" s="846">
        <f>'Unit Distribution'!G16</f>
        <v>0</v>
      </c>
      <c r="I213" s="846">
        <f>'Unit Distribution'!H16</f>
        <v>0</v>
      </c>
      <c r="J213" s="846">
        <f>'Unit Distribution'!I16</f>
        <v>0</v>
      </c>
      <c r="K213" s="846">
        <f>'Unit Distribution'!J16</f>
        <v>0</v>
      </c>
      <c r="L213" s="846">
        <f>'Unit Distribution'!K16</f>
        <v>0</v>
      </c>
      <c r="M213" s="846">
        <f>'Unit Distribution'!L16</f>
        <v>0</v>
      </c>
      <c r="N213" s="846">
        <f>'Unit Distribution'!M16</f>
        <v>0</v>
      </c>
      <c r="O213" s="846">
        <f>'Unit Distribution'!N16</f>
        <v>0</v>
      </c>
      <c r="P213" s="846">
        <f>'Unit Distribution'!O16</f>
        <v>0</v>
      </c>
      <c r="Q213" s="846">
        <f>'Unit Distribution'!P16</f>
        <v>0</v>
      </c>
      <c r="R213" s="846">
        <f>'Unit Distribution'!Q16</f>
        <v>0</v>
      </c>
      <c r="S213" s="846">
        <f>'Unit Distribution'!R16</f>
        <v>0</v>
      </c>
      <c r="T213" s="846">
        <f>'Unit Distribution'!S16</f>
        <v>0</v>
      </c>
      <c r="U213" s="846">
        <f>'Unit Distribution'!T16</f>
        <v>0</v>
      </c>
      <c r="V213" s="846">
        <f>'Unit Distribution'!U16</f>
        <v>0</v>
      </c>
      <c r="W213" s="846">
        <f>'Unit Distribution'!V16</f>
        <v>0</v>
      </c>
      <c r="X213" s="846">
        <f>'Unit Distribution'!W16</f>
        <v>0</v>
      </c>
      <c r="Y213" s="846">
        <f>'Unit Distribution'!X16</f>
        <v>0</v>
      </c>
      <c r="Z213" s="846">
        <f>'Unit Distribution'!Y16</f>
        <v>0</v>
      </c>
      <c r="AA213" s="846">
        <f>'Unit Distribution'!Z16</f>
        <v>0</v>
      </c>
      <c r="AB213" s="846">
        <f>'Unit Distribution'!AA16</f>
        <v>0</v>
      </c>
      <c r="AC213" s="846">
        <f>'Unit Distribution'!AB16</f>
        <v>0</v>
      </c>
      <c r="AD213" s="725">
        <f>'Unit Distribution'!AC16</f>
        <v>0</v>
      </c>
      <c r="AE213" s="725">
        <f>'Unit Distribution'!AD16</f>
        <v>0</v>
      </c>
      <c r="AF213" s="725">
        <f>'Unit Distribution'!AE16</f>
        <v>0</v>
      </c>
      <c r="AG213" s="823" t="s">
        <v>342</v>
      </c>
      <c r="AH213" s="833">
        <f>G4</f>
        <v>0</v>
      </c>
      <c r="AI213" s="823" t="s">
        <v>96</v>
      </c>
      <c r="AJ213" s="833">
        <f t="shared" si="67"/>
        <v>0</v>
      </c>
      <c r="CN213" s="144"/>
      <c r="CO213" s="550" t="str">
        <f>Financing!B212</f>
        <v>Lender/ Source</v>
      </c>
      <c r="CP213" s="550"/>
      <c r="CQ213" s="550" t="str">
        <f>Financing!D212</f>
        <v>Amount of Funds</v>
      </c>
      <c r="CR213" s="550"/>
      <c r="CS213" s="550" t="str">
        <f>Financing!F212</f>
        <v>Type</v>
      </c>
      <c r="CT213" s="550"/>
      <c r="CU213" s="550" t="str">
        <f>Financing!H212</f>
        <v>Interest Rate(%)</v>
      </c>
      <c r="CV213" s="550"/>
      <c r="CW213" s="550" t="str">
        <f>Financing!J212</f>
        <v>Term (yrs.)</v>
      </c>
      <c r="CX213" s="550"/>
      <c r="CY213" s="550" t="str">
        <f>Financing!L212</f>
        <v>Annual Debt Service</v>
      </c>
    </row>
    <row r="214" spans="2:103" ht="13.5" thickBot="1">
      <c r="B214" s="579">
        <v>13</v>
      </c>
      <c r="C214" s="724" t="str">
        <f>CONCATENATE('Building Information'!E213," ",'Building Information'!F213)</f>
        <v xml:space="preserve"> </v>
      </c>
      <c r="D214" s="846">
        <f>'Unit Distribution'!C17</f>
        <v>0</v>
      </c>
      <c r="E214" s="846">
        <f>'Unit Distribution'!D17</f>
        <v>0</v>
      </c>
      <c r="F214" s="846">
        <f>'Unit Distribution'!E17</f>
        <v>0</v>
      </c>
      <c r="G214" s="846">
        <f>'Unit Distribution'!F17</f>
        <v>0</v>
      </c>
      <c r="H214" s="846">
        <f>'Unit Distribution'!G17</f>
        <v>0</v>
      </c>
      <c r="I214" s="846">
        <f>'Unit Distribution'!H17</f>
        <v>0</v>
      </c>
      <c r="J214" s="846">
        <f>'Unit Distribution'!I17</f>
        <v>0</v>
      </c>
      <c r="K214" s="846">
        <f>'Unit Distribution'!J17</f>
        <v>0</v>
      </c>
      <c r="L214" s="846">
        <f>'Unit Distribution'!K17</f>
        <v>0</v>
      </c>
      <c r="M214" s="846">
        <f>'Unit Distribution'!L17</f>
        <v>0</v>
      </c>
      <c r="N214" s="846">
        <f>'Unit Distribution'!M17</f>
        <v>0</v>
      </c>
      <c r="O214" s="846">
        <f>'Unit Distribution'!N17</f>
        <v>0</v>
      </c>
      <c r="P214" s="846">
        <f>'Unit Distribution'!O17</f>
        <v>0</v>
      </c>
      <c r="Q214" s="846">
        <f>'Unit Distribution'!P17</f>
        <v>0</v>
      </c>
      <c r="R214" s="846">
        <f>'Unit Distribution'!Q17</f>
        <v>0</v>
      </c>
      <c r="S214" s="846">
        <f>'Unit Distribution'!R17</f>
        <v>0</v>
      </c>
      <c r="T214" s="846">
        <f>'Unit Distribution'!S17</f>
        <v>0</v>
      </c>
      <c r="U214" s="846">
        <f>'Unit Distribution'!T17</f>
        <v>0</v>
      </c>
      <c r="V214" s="846">
        <f>'Unit Distribution'!U17</f>
        <v>0</v>
      </c>
      <c r="W214" s="846">
        <f>'Unit Distribution'!V17</f>
        <v>0</v>
      </c>
      <c r="X214" s="846">
        <f>'Unit Distribution'!W17</f>
        <v>0</v>
      </c>
      <c r="Y214" s="846">
        <f>'Unit Distribution'!X17</f>
        <v>0</v>
      </c>
      <c r="Z214" s="846">
        <f>'Unit Distribution'!Y17</f>
        <v>0</v>
      </c>
      <c r="AA214" s="846">
        <f>'Unit Distribution'!Z17</f>
        <v>0</v>
      </c>
      <c r="AB214" s="846">
        <f>'Unit Distribution'!AA17</f>
        <v>0</v>
      </c>
      <c r="AC214" s="846">
        <f>'Unit Distribution'!AB17</f>
        <v>0</v>
      </c>
      <c r="AD214" s="725">
        <f>'Unit Distribution'!AC17</f>
        <v>0</v>
      </c>
      <c r="AE214" s="725">
        <f>'Unit Distribution'!AD17</f>
        <v>0</v>
      </c>
      <c r="AF214" s="725">
        <f>'Unit Distribution'!AE17</f>
        <v>0</v>
      </c>
      <c r="AG214" s="823" t="s">
        <v>342</v>
      </c>
      <c r="AH214" s="833">
        <f>G4</f>
        <v>0</v>
      </c>
      <c r="AI214" s="823" t="s">
        <v>96</v>
      </c>
      <c r="AJ214" s="833">
        <f t="shared" si="67"/>
        <v>0</v>
      </c>
      <c r="CN214" s="144"/>
      <c r="CO214" s="550" t="str">
        <f>Financing!B213</f>
        <v>HPD Loan</v>
      </c>
      <c r="CP214" s="550"/>
      <c r="CQ214" s="550">
        <f>Financing!D213</f>
        <v>0</v>
      </c>
      <c r="CR214" s="550"/>
      <c r="CS214" s="550">
        <f>Financing!F213</f>
        <v>0</v>
      </c>
      <c r="CT214" s="550"/>
      <c r="CU214" s="550">
        <f>Financing!H213</f>
        <v>0</v>
      </c>
      <c r="CV214" s="550"/>
      <c r="CW214" s="550">
        <f>Financing!J213</f>
        <v>0</v>
      </c>
      <c r="CX214" s="550"/>
      <c r="CY214" s="550">
        <f>Financing!L213</f>
        <v>0</v>
      </c>
    </row>
    <row r="215" spans="2:103" ht="13.5" thickBot="1">
      <c r="B215" s="579">
        <v>14</v>
      </c>
      <c r="C215" s="724" t="str">
        <f>CONCATENATE('Building Information'!E214," ",'Building Information'!F214)</f>
        <v xml:space="preserve"> </v>
      </c>
      <c r="D215" s="846">
        <f>'Unit Distribution'!C18</f>
        <v>0</v>
      </c>
      <c r="E215" s="846">
        <f>'Unit Distribution'!D18</f>
        <v>0</v>
      </c>
      <c r="F215" s="846">
        <f>'Unit Distribution'!E18</f>
        <v>0</v>
      </c>
      <c r="G215" s="846">
        <f>'Unit Distribution'!F18</f>
        <v>0</v>
      </c>
      <c r="H215" s="846">
        <f>'Unit Distribution'!G18</f>
        <v>0</v>
      </c>
      <c r="I215" s="846">
        <f>'Unit Distribution'!H18</f>
        <v>0</v>
      </c>
      <c r="J215" s="846">
        <f>'Unit Distribution'!I18</f>
        <v>0</v>
      </c>
      <c r="K215" s="846">
        <f>'Unit Distribution'!J18</f>
        <v>0</v>
      </c>
      <c r="L215" s="846">
        <f>'Unit Distribution'!K18</f>
        <v>0</v>
      </c>
      <c r="M215" s="846">
        <f>'Unit Distribution'!L18</f>
        <v>0</v>
      </c>
      <c r="N215" s="846">
        <f>'Unit Distribution'!M18</f>
        <v>0</v>
      </c>
      <c r="O215" s="846">
        <f>'Unit Distribution'!N18</f>
        <v>0</v>
      </c>
      <c r="P215" s="846">
        <f>'Unit Distribution'!O18</f>
        <v>0</v>
      </c>
      <c r="Q215" s="846">
        <f>'Unit Distribution'!P18</f>
        <v>0</v>
      </c>
      <c r="R215" s="846">
        <f>'Unit Distribution'!Q18</f>
        <v>0</v>
      </c>
      <c r="S215" s="846">
        <f>'Unit Distribution'!R18</f>
        <v>0</v>
      </c>
      <c r="T215" s="846">
        <f>'Unit Distribution'!S18</f>
        <v>0</v>
      </c>
      <c r="U215" s="846">
        <f>'Unit Distribution'!T18</f>
        <v>0</v>
      </c>
      <c r="V215" s="846">
        <f>'Unit Distribution'!U18</f>
        <v>0</v>
      </c>
      <c r="W215" s="846">
        <f>'Unit Distribution'!V18</f>
        <v>0</v>
      </c>
      <c r="X215" s="846">
        <f>'Unit Distribution'!W18</f>
        <v>0</v>
      </c>
      <c r="Y215" s="846">
        <f>'Unit Distribution'!X18</f>
        <v>0</v>
      </c>
      <c r="Z215" s="846">
        <f>'Unit Distribution'!Y18</f>
        <v>0</v>
      </c>
      <c r="AA215" s="846">
        <f>'Unit Distribution'!Z18</f>
        <v>0</v>
      </c>
      <c r="AB215" s="846">
        <f>'Unit Distribution'!AA18</f>
        <v>0</v>
      </c>
      <c r="AC215" s="846">
        <f>'Unit Distribution'!AB18</f>
        <v>0</v>
      </c>
      <c r="AD215" s="725">
        <f>'Unit Distribution'!AC18</f>
        <v>0</v>
      </c>
      <c r="AE215" s="725">
        <f>'Unit Distribution'!AD18</f>
        <v>0</v>
      </c>
      <c r="AF215" s="725">
        <f>'Unit Distribution'!AE18</f>
        <v>0</v>
      </c>
      <c r="AG215" s="823" t="s">
        <v>342</v>
      </c>
      <c r="AH215" s="833">
        <f>G4</f>
        <v>0</v>
      </c>
      <c r="AI215" s="823" t="s">
        <v>96</v>
      </c>
      <c r="AJ215" s="833">
        <f t="shared" si="67"/>
        <v>0</v>
      </c>
      <c r="CN215" s="144"/>
      <c r="CO215" s="550" t="str">
        <f>Financing!B214</f>
        <v>HDC Tax Exempt Bonds</v>
      </c>
      <c r="CP215" s="550"/>
      <c r="CQ215" s="550">
        <f>Financing!D214</f>
        <v>0</v>
      </c>
      <c r="CR215" s="550"/>
      <c r="CS215" s="550">
        <f>Financing!F214</f>
        <v>0</v>
      </c>
      <c r="CT215" s="550"/>
      <c r="CU215" s="550">
        <f>Financing!H214</f>
        <v>0</v>
      </c>
      <c r="CV215" s="550"/>
      <c r="CW215" s="550">
        <f>Financing!J214</f>
        <v>0</v>
      </c>
      <c r="CX215" s="550"/>
      <c r="CY215" s="550">
        <f>Financing!L214</f>
        <v>0</v>
      </c>
    </row>
    <row r="216" spans="2:103" ht="13.5" thickBot="1">
      <c r="B216" s="579">
        <v>15</v>
      </c>
      <c r="C216" s="724" t="str">
        <f>CONCATENATE('Building Information'!E215," ",'Building Information'!F215)</f>
        <v xml:space="preserve"> </v>
      </c>
      <c r="D216" s="846">
        <f>'Unit Distribution'!C19</f>
        <v>0</v>
      </c>
      <c r="E216" s="846">
        <f>'Unit Distribution'!D19</f>
        <v>0</v>
      </c>
      <c r="F216" s="846">
        <f>'Unit Distribution'!E19</f>
        <v>0</v>
      </c>
      <c r="G216" s="846">
        <f>'Unit Distribution'!F19</f>
        <v>0</v>
      </c>
      <c r="H216" s="846">
        <f>'Unit Distribution'!G19</f>
        <v>0</v>
      </c>
      <c r="I216" s="846">
        <f>'Unit Distribution'!H19</f>
        <v>0</v>
      </c>
      <c r="J216" s="846">
        <f>'Unit Distribution'!I19</f>
        <v>0</v>
      </c>
      <c r="K216" s="846">
        <f>'Unit Distribution'!J19</f>
        <v>0</v>
      </c>
      <c r="L216" s="846">
        <f>'Unit Distribution'!K19</f>
        <v>0</v>
      </c>
      <c r="M216" s="846">
        <f>'Unit Distribution'!L19</f>
        <v>0</v>
      </c>
      <c r="N216" s="846">
        <f>'Unit Distribution'!M19</f>
        <v>0</v>
      </c>
      <c r="O216" s="846">
        <f>'Unit Distribution'!N19</f>
        <v>0</v>
      </c>
      <c r="P216" s="846">
        <f>'Unit Distribution'!O19</f>
        <v>0</v>
      </c>
      <c r="Q216" s="846">
        <f>'Unit Distribution'!P19</f>
        <v>0</v>
      </c>
      <c r="R216" s="846">
        <f>'Unit Distribution'!Q19</f>
        <v>0</v>
      </c>
      <c r="S216" s="846">
        <f>'Unit Distribution'!R19</f>
        <v>0</v>
      </c>
      <c r="T216" s="846">
        <f>'Unit Distribution'!S19</f>
        <v>0</v>
      </c>
      <c r="U216" s="846">
        <f>'Unit Distribution'!T19</f>
        <v>0</v>
      </c>
      <c r="V216" s="846">
        <f>'Unit Distribution'!U19</f>
        <v>0</v>
      </c>
      <c r="W216" s="846">
        <f>'Unit Distribution'!V19</f>
        <v>0</v>
      </c>
      <c r="X216" s="846">
        <f>'Unit Distribution'!W19</f>
        <v>0</v>
      </c>
      <c r="Y216" s="846">
        <f>'Unit Distribution'!X19</f>
        <v>0</v>
      </c>
      <c r="Z216" s="846">
        <f>'Unit Distribution'!Y19</f>
        <v>0</v>
      </c>
      <c r="AA216" s="846">
        <f>'Unit Distribution'!Z19</f>
        <v>0</v>
      </c>
      <c r="AB216" s="846">
        <f>'Unit Distribution'!AA19</f>
        <v>0</v>
      </c>
      <c r="AC216" s="846">
        <f>'Unit Distribution'!AB19</f>
        <v>0</v>
      </c>
      <c r="AD216" s="725">
        <f>'Unit Distribution'!AC19</f>
        <v>0</v>
      </c>
      <c r="AE216" s="725">
        <f>'Unit Distribution'!AD19</f>
        <v>0</v>
      </c>
      <c r="AF216" s="725">
        <f>'Unit Distribution'!AE19</f>
        <v>0</v>
      </c>
      <c r="AG216" s="823" t="s">
        <v>342</v>
      </c>
      <c r="AH216" s="833">
        <f>G4</f>
        <v>0</v>
      </c>
      <c r="AI216" s="823" t="s">
        <v>96</v>
      </c>
      <c r="AJ216" s="833">
        <f t="shared" si="67"/>
        <v>0</v>
      </c>
      <c r="CN216" s="556"/>
      <c r="CO216" s="550" t="str">
        <f>Financing!B215</f>
        <v>HDC Loan</v>
      </c>
      <c r="CP216" s="550"/>
      <c r="CQ216" s="550">
        <f>Financing!D215</f>
        <v>0</v>
      </c>
      <c r="CR216" s="550"/>
      <c r="CS216" s="550">
        <f>Financing!F215</f>
        <v>0</v>
      </c>
      <c r="CT216" s="550"/>
      <c r="CU216" s="550">
        <f>Financing!H215</f>
        <v>0</v>
      </c>
      <c r="CV216" s="550"/>
      <c r="CW216" s="550">
        <f>Financing!J215</f>
        <v>0</v>
      </c>
      <c r="CX216" s="550"/>
      <c r="CY216" s="550">
        <f>Financing!L215</f>
        <v>0</v>
      </c>
    </row>
    <row r="217" spans="2:103" ht="13.5" thickBot="1">
      <c r="B217" s="579">
        <v>16</v>
      </c>
      <c r="C217" s="724" t="str">
        <f>CONCATENATE('Building Information'!E216," ",'Building Information'!F216)</f>
        <v xml:space="preserve"> </v>
      </c>
      <c r="D217" s="846">
        <f>'Unit Distribution'!C20</f>
        <v>0</v>
      </c>
      <c r="E217" s="846">
        <f>'Unit Distribution'!D20</f>
        <v>0</v>
      </c>
      <c r="F217" s="846">
        <f>'Unit Distribution'!E20</f>
        <v>0</v>
      </c>
      <c r="G217" s="846">
        <f>'Unit Distribution'!F20</f>
        <v>0</v>
      </c>
      <c r="H217" s="846">
        <f>'Unit Distribution'!G20</f>
        <v>0</v>
      </c>
      <c r="I217" s="846">
        <f>'Unit Distribution'!H20</f>
        <v>0</v>
      </c>
      <c r="J217" s="846">
        <f>'Unit Distribution'!I20</f>
        <v>0</v>
      </c>
      <c r="K217" s="846">
        <f>'Unit Distribution'!J20</f>
        <v>0</v>
      </c>
      <c r="L217" s="846">
        <f>'Unit Distribution'!K20</f>
        <v>0</v>
      </c>
      <c r="M217" s="846">
        <f>'Unit Distribution'!L20</f>
        <v>0</v>
      </c>
      <c r="N217" s="846">
        <f>'Unit Distribution'!M20</f>
        <v>0</v>
      </c>
      <c r="O217" s="846">
        <f>'Unit Distribution'!N20</f>
        <v>0</v>
      </c>
      <c r="P217" s="846">
        <f>'Unit Distribution'!O20</f>
        <v>0</v>
      </c>
      <c r="Q217" s="846">
        <f>'Unit Distribution'!P20</f>
        <v>0</v>
      </c>
      <c r="R217" s="846">
        <f>'Unit Distribution'!Q20</f>
        <v>0</v>
      </c>
      <c r="S217" s="846">
        <f>'Unit Distribution'!R20</f>
        <v>0</v>
      </c>
      <c r="T217" s="846">
        <f>'Unit Distribution'!S20</f>
        <v>0</v>
      </c>
      <c r="U217" s="846">
        <f>'Unit Distribution'!T20</f>
        <v>0</v>
      </c>
      <c r="V217" s="846">
        <f>'Unit Distribution'!U20</f>
        <v>0</v>
      </c>
      <c r="W217" s="846">
        <f>'Unit Distribution'!V20</f>
        <v>0</v>
      </c>
      <c r="X217" s="846">
        <f>'Unit Distribution'!W20</f>
        <v>0</v>
      </c>
      <c r="Y217" s="846">
        <f>'Unit Distribution'!X20</f>
        <v>0</v>
      </c>
      <c r="Z217" s="846">
        <f>'Unit Distribution'!Y20</f>
        <v>0</v>
      </c>
      <c r="AA217" s="846">
        <f>'Unit Distribution'!Z20</f>
        <v>0</v>
      </c>
      <c r="AB217" s="846">
        <f>'Unit Distribution'!AA20</f>
        <v>0</v>
      </c>
      <c r="AC217" s="846">
        <f>'Unit Distribution'!AB20</f>
        <v>0</v>
      </c>
      <c r="AD217" s="725">
        <f>'Unit Distribution'!AC20</f>
        <v>0</v>
      </c>
      <c r="AE217" s="725">
        <f>'Unit Distribution'!AD20</f>
        <v>0</v>
      </c>
      <c r="AF217" s="725">
        <f>'Unit Distribution'!AE20</f>
        <v>0</v>
      </c>
      <c r="AG217" s="823" t="s">
        <v>342</v>
      </c>
      <c r="AH217" s="833">
        <f>G4</f>
        <v>0</v>
      </c>
      <c r="AI217" s="823" t="s">
        <v>96</v>
      </c>
      <c r="AJ217" s="833">
        <f t="shared" si="67"/>
        <v>0</v>
      </c>
      <c r="CN217" s="144"/>
      <c r="CO217" s="550" t="str">
        <f>Financing!B216</f>
        <v>Deferred Developer Fee</v>
      </c>
      <c r="CP217" s="550"/>
      <c r="CQ217" s="550">
        <f>Financing!D216</f>
        <v>0</v>
      </c>
      <c r="CR217" s="550"/>
      <c r="CS217" s="550">
        <f>Financing!F216</f>
        <v>0</v>
      </c>
      <c r="CT217" s="550"/>
      <c r="CU217" s="550">
        <f>Financing!H216</f>
        <v>0</v>
      </c>
      <c r="CV217" s="550"/>
      <c r="CW217" s="550">
        <f>Financing!J216</f>
        <v>0</v>
      </c>
      <c r="CX217" s="550"/>
      <c r="CY217" s="550">
        <f>Financing!L216</f>
        <v>0</v>
      </c>
    </row>
    <row r="218" spans="2:103" ht="13.5" thickBot="1">
      <c r="B218" s="579">
        <v>17</v>
      </c>
      <c r="C218" s="724" t="str">
        <f>CONCATENATE('Building Information'!E217," ",'Building Information'!F217)</f>
        <v xml:space="preserve"> </v>
      </c>
      <c r="D218" s="846">
        <f>'Unit Distribution'!C21</f>
        <v>0</v>
      </c>
      <c r="E218" s="846">
        <f>'Unit Distribution'!D21</f>
        <v>0</v>
      </c>
      <c r="F218" s="846">
        <f>'Unit Distribution'!E21</f>
        <v>0</v>
      </c>
      <c r="G218" s="846">
        <f>'Unit Distribution'!F21</f>
        <v>0</v>
      </c>
      <c r="H218" s="846">
        <f>'Unit Distribution'!G21</f>
        <v>0</v>
      </c>
      <c r="I218" s="846">
        <f>'Unit Distribution'!H21</f>
        <v>0</v>
      </c>
      <c r="J218" s="846">
        <f>'Unit Distribution'!I21</f>
        <v>0</v>
      </c>
      <c r="K218" s="846">
        <f>'Unit Distribution'!J21</f>
        <v>0</v>
      </c>
      <c r="L218" s="846">
        <f>'Unit Distribution'!K21</f>
        <v>0</v>
      </c>
      <c r="M218" s="846">
        <f>'Unit Distribution'!L21</f>
        <v>0</v>
      </c>
      <c r="N218" s="846">
        <f>'Unit Distribution'!M21</f>
        <v>0</v>
      </c>
      <c r="O218" s="846">
        <f>'Unit Distribution'!N21</f>
        <v>0</v>
      </c>
      <c r="P218" s="846">
        <f>'Unit Distribution'!O21</f>
        <v>0</v>
      </c>
      <c r="Q218" s="846">
        <f>'Unit Distribution'!P21</f>
        <v>0</v>
      </c>
      <c r="R218" s="846">
        <f>'Unit Distribution'!Q21</f>
        <v>0</v>
      </c>
      <c r="S218" s="846">
        <f>'Unit Distribution'!R21</f>
        <v>0</v>
      </c>
      <c r="T218" s="846">
        <f>'Unit Distribution'!S21</f>
        <v>0</v>
      </c>
      <c r="U218" s="846">
        <f>'Unit Distribution'!T21</f>
        <v>0</v>
      </c>
      <c r="V218" s="846">
        <f>'Unit Distribution'!U21</f>
        <v>0</v>
      </c>
      <c r="W218" s="846">
        <f>'Unit Distribution'!V21</f>
        <v>0</v>
      </c>
      <c r="X218" s="846">
        <f>'Unit Distribution'!W21</f>
        <v>0</v>
      </c>
      <c r="Y218" s="846">
        <f>'Unit Distribution'!X21</f>
        <v>0</v>
      </c>
      <c r="Z218" s="846">
        <f>'Unit Distribution'!Y21</f>
        <v>0</v>
      </c>
      <c r="AA218" s="846">
        <f>'Unit Distribution'!Z21</f>
        <v>0</v>
      </c>
      <c r="AB218" s="846">
        <f>'Unit Distribution'!AA21</f>
        <v>0</v>
      </c>
      <c r="AC218" s="846">
        <f>'Unit Distribution'!AB21</f>
        <v>0</v>
      </c>
      <c r="AD218" s="725">
        <f>'Unit Distribution'!AC21</f>
        <v>0</v>
      </c>
      <c r="AE218" s="725">
        <f>'Unit Distribution'!AD21</f>
        <v>0</v>
      </c>
      <c r="AF218" s="725">
        <f>'Unit Distribution'!AE21</f>
        <v>0</v>
      </c>
      <c r="AG218" s="823" t="s">
        <v>342</v>
      </c>
      <c r="AH218" s="833">
        <f>G4</f>
        <v>0</v>
      </c>
      <c r="AI218" s="823" t="s">
        <v>96</v>
      </c>
      <c r="AJ218" s="833">
        <f t="shared" si="67"/>
        <v>0</v>
      </c>
      <c r="CN218" s="556"/>
      <c r="CO218" s="838" t="str">
        <f>Financing!B217</f>
        <v>Other (Specify)</v>
      </c>
      <c r="CP218" s="550"/>
      <c r="CQ218" s="550">
        <f>Financing!D217</f>
        <v>0</v>
      </c>
      <c r="CR218" s="550"/>
      <c r="CS218" s="550">
        <f>Financing!F217</f>
        <v>0</v>
      </c>
      <c r="CT218" s="550"/>
      <c r="CU218" s="550">
        <f>Financing!H217</f>
        <v>0</v>
      </c>
      <c r="CV218" s="550"/>
      <c r="CW218" s="550">
        <f>Financing!J217</f>
        <v>0</v>
      </c>
      <c r="CX218" s="550"/>
      <c r="CY218" s="550">
        <f>Financing!L217</f>
        <v>0</v>
      </c>
    </row>
    <row r="219" spans="2:103" ht="13.5" thickBot="1">
      <c r="B219" s="579">
        <v>18</v>
      </c>
      <c r="C219" s="724" t="str">
        <f>CONCATENATE('Building Information'!E218," ",'Building Information'!F218)</f>
        <v xml:space="preserve"> </v>
      </c>
      <c r="D219" s="846">
        <f>'Unit Distribution'!C22</f>
        <v>0</v>
      </c>
      <c r="E219" s="846">
        <f>'Unit Distribution'!D22</f>
        <v>0</v>
      </c>
      <c r="F219" s="846">
        <f>'Unit Distribution'!E22</f>
        <v>0</v>
      </c>
      <c r="G219" s="846">
        <f>'Unit Distribution'!F22</f>
        <v>0</v>
      </c>
      <c r="H219" s="846">
        <f>'Unit Distribution'!G22</f>
        <v>0</v>
      </c>
      <c r="I219" s="846">
        <f>'Unit Distribution'!H22</f>
        <v>0</v>
      </c>
      <c r="J219" s="846">
        <f>'Unit Distribution'!I22</f>
        <v>0</v>
      </c>
      <c r="K219" s="846">
        <f>'Unit Distribution'!J22</f>
        <v>0</v>
      </c>
      <c r="L219" s="846">
        <f>'Unit Distribution'!K22</f>
        <v>0</v>
      </c>
      <c r="M219" s="846">
        <f>'Unit Distribution'!L22</f>
        <v>0</v>
      </c>
      <c r="N219" s="846">
        <f>'Unit Distribution'!M22</f>
        <v>0</v>
      </c>
      <c r="O219" s="846">
        <f>'Unit Distribution'!N22</f>
        <v>0</v>
      </c>
      <c r="P219" s="846">
        <f>'Unit Distribution'!O22</f>
        <v>0</v>
      </c>
      <c r="Q219" s="846">
        <f>'Unit Distribution'!P22</f>
        <v>0</v>
      </c>
      <c r="R219" s="846">
        <f>'Unit Distribution'!Q22</f>
        <v>0</v>
      </c>
      <c r="S219" s="846">
        <f>'Unit Distribution'!R22</f>
        <v>0</v>
      </c>
      <c r="T219" s="846">
        <f>'Unit Distribution'!S22</f>
        <v>0</v>
      </c>
      <c r="U219" s="846">
        <f>'Unit Distribution'!T22</f>
        <v>0</v>
      </c>
      <c r="V219" s="846">
        <f>'Unit Distribution'!U22</f>
        <v>0</v>
      </c>
      <c r="W219" s="846">
        <f>'Unit Distribution'!V22</f>
        <v>0</v>
      </c>
      <c r="X219" s="846">
        <f>'Unit Distribution'!W22</f>
        <v>0</v>
      </c>
      <c r="Y219" s="846">
        <f>'Unit Distribution'!X22</f>
        <v>0</v>
      </c>
      <c r="Z219" s="846">
        <f>'Unit Distribution'!Y22</f>
        <v>0</v>
      </c>
      <c r="AA219" s="846">
        <f>'Unit Distribution'!Z22</f>
        <v>0</v>
      </c>
      <c r="AB219" s="846">
        <f>'Unit Distribution'!AA22</f>
        <v>0</v>
      </c>
      <c r="AC219" s="846">
        <f>'Unit Distribution'!AB22</f>
        <v>0</v>
      </c>
      <c r="AD219" s="725">
        <f>'Unit Distribution'!AC22</f>
        <v>0</v>
      </c>
      <c r="AE219" s="725">
        <f>'Unit Distribution'!AD22</f>
        <v>0</v>
      </c>
      <c r="AF219" s="725">
        <f>'Unit Distribution'!AE22</f>
        <v>0</v>
      </c>
      <c r="AG219" s="823" t="s">
        <v>342</v>
      </c>
      <c r="AH219" s="833">
        <f>G4</f>
        <v>0</v>
      </c>
      <c r="AI219" s="823" t="s">
        <v>96</v>
      </c>
      <c r="AJ219" s="833">
        <f t="shared" si="67"/>
        <v>0</v>
      </c>
      <c r="CN219" s="141"/>
      <c r="CO219" s="838" t="str">
        <f>Financing!B218</f>
        <v>Other (Specify)</v>
      </c>
      <c r="CP219" s="550"/>
      <c r="CQ219" s="550">
        <f>Financing!D218</f>
        <v>0</v>
      </c>
      <c r="CR219" s="550"/>
      <c r="CS219" s="550">
        <f>Financing!F218</f>
        <v>0</v>
      </c>
      <c r="CT219" s="550"/>
      <c r="CU219" s="550">
        <f>Financing!H218</f>
        <v>0</v>
      </c>
      <c r="CV219" s="550"/>
      <c r="CW219" s="550">
        <f>Financing!J218</f>
        <v>0</v>
      </c>
      <c r="CX219" s="550"/>
      <c r="CY219" s="550">
        <f>Financing!L218</f>
        <v>0</v>
      </c>
    </row>
    <row r="220" spans="2:103" ht="13.5" thickBot="1">
      <c r="B220" s="579">
        <v>19</v>
      </c>
      <c r="C220" s="724" t="str">
        <f>CONCATENATE('Building Information'!E219," ",'Building Information'!F219)</f>
        <v xml:space="preserve"> </v>
      </c>
      <c r="D220" s="846">
        <f>'Unit Distribution'!C23</f>
        <v>0</v>
      </c>
      <c r="E220" s="846">
        <f>'Unit Distribution'!D23</f>
        <v>0</v>
      </c>
      <c r="F220" s="846">
        <f>'Unit Distribution'!E23</f>
        <v>0</v>
      </c>
      <c r="G220" s="846">
        <f>'Unit Distribution'!F23</f>
        <v>0</v>
      </c>
      <c r="H220" s="846">
        <f>'Unit Distribution'!G23</f>
        <v>0</v>
      </c>
      <c r="I220" s="846">
        <f>'Unit Distribution'!H23</f>
        <v>0</v>
      </c>
      <c r="J220" s="846">
        <f>'Unit Distribution'!I23</f>
        <v>0</v>
      </c>
      <c r="K220" s="846">
        <f>'Unit Distribution'!J23</f>
        <v>0</v>
      </c>
      <c r="L220" s="846">
        <f>'Unit Distribution'!K23</f>
        <v>0</v>
      </c>
      <c r="M220" s="846">
        <f>'Unit Distribution'!L23</f>
        <v>0</v>
      </c>
      <c r="N220" s="846">
        <f>'Unit Distribution'!M23</f>
        <v>0</v>
      </c>
      <c r="O220" s="846">
        <f>'Unit Distribution'!N23</f>
        <v>0</v>
      </c>
      <c r="P220" s="846">
        <f>'Unit Distribution'!O23</f>
        <v>0</v>
      </c>
      <c r="Q220" s="846">
        <f>'Unit Distribution'!P23</f>
        <v>0</v>
      </c>
      <c r="R220" s="846">
        <f>'Unit Distribution'!Q23</f>
        <v>0</v>
      </c>
      <c r="S220" s="846">
        <f>'Unit Distribution'!R23</f>
        <v>0</v>
      </c>
      <c r="T220" s="846">
        <f>'Unit Distribution'!S23</f>
        <v>0</v>
      </c>
      <c r="U220" s="846">
        <f>'Unit Distribution'!T23</f>
        <v>0</v>
      </c>
      <c r="V220" s="846">
        <f>'Unit Distribution'!U23</f>
        <v>0</v>
      </c>
      <c r="W220" s="846">
        <f>'Unit Distribution'!V23</f>
        <v>0</v>
      </c>
      <c r="X220" s="846">
        <f>'Unit Distribution'!W23</f>
        <v>0</v>
      </c>
      <c r="Y220" s="846">
        <f>'Unit Distribution'!X23</f>
        <v>0</v>
      </c>
      <c r="Z220" s="846">
        <f>'Unit Distribution'!Y23</f>
        <v>0</v>
      </c>
      <c r="AA220" s="846">
        <f>'Unit Distribution'!Z23</f>
        <v>0</v>
      </c>
      <c r="AB220" s="846">
        <f>'Unit Distribution'!AA23</f>
        <v>0</v>
      </c>
      <c r="AC220" s="846">
        <f>'Unit Distribution'!AB23</f>
        <v>0</v>
      </c>
      <c r="AD220" s="725">
        <f>'Unit Distribution'!AC23</f>
        <v>0</v>
      </c>
      <c r="AE220" s="725">
        <f>'Unit Distribution'!AD23</f>
        <v>0</v>
      </c>
      <c r="AF220" s="725">
        <f>'Unit Distribution'!AE23</f>
        <v>0</v>
      </c>
      <c r="AG220" s="823" t="s">
        <v>342</v>
      </c>
      <c r="AH220" s="833">
        <f>G4</f>
        <v>0</v>
      </c>
      <c r="AI220" s="823" t="s">
        <v>96</v>
      </c>
      <c r="AJ220" s="833">
        <f t="shared" si="67"/>
        <v>0</v>
      </c>
      <c r="CN220" s="144"/>
      <c r="CO220" s="838" t="str">
        <f>Financing!B219</f>
        <v>Other (Specify)</v>
      </c>
      <c r="CP220" s="550"/>
      <c r="CQ220" s="550">
        <f>Financing!D219</f>
        <v>0</v>
      </c>
      <c r="CR220" s="550"/>
      <c r="CS220" s="550">
        <f>Financing!F219</f>
        <v>0</v>
      </c>
      <c r="CT220" s="550"/>
      <c r="CU220" s="550">
        <f>Financing!H219</f>
        <v>0</v>
      </c>
      <c r="CV220" s="550"/>
      <c r="CW220" s="550">
        <f>Financing!J219</f>
        <v>0</v>
      </c>
      <c r="CX220" s="550"/>
      <c r="CY220" s="550">
        <f>Financing!L219</f>
        <v>0</v>
      </c>
    </row>
    <row r="221" spans="2:103" ht="13.5" thickBot="1">
      <c r="B221" s="579">
        <v>20</v>
      </c>
      <c r="C221" s="726" t="str">
        <f>CONCATENATE('Building Information'!E220," ",'Building Information'!F220)</f>
        <v xml:space="preserve"> </v>
      </c>
      <c r="D221" s="846">
        <f>'Unit Distribution'!C24</f>
        <v>0</v>
      </c>
      <c r="E221" s="846">
        <f>'Unit Distribution'!D24</f>
        <v>0</v>
      </c>
      <c r="F221" s="846">
        <f>'Unit Distribution'!E24</f>
        <v>0</v>
      </c>
      <c r="G221" s="846">
        <f>'Unit Distribution'!F24</f>
        <v>0</v>
      </c>
      <c r="H221" s="846">
        <f>'Unit Distribution'!G24</f>
        <v>0</v>
      </c>
      <c r="I221" s="846">
        <f>'Unit Distribution'!H24</f>
        <v>0</v>
      </c>
      <c r="J221" s="846">
        <f>'Unit Distribution'!I24</f>
        <v>0</v>
      </c>
      <c r="K221" s="846">
        <f>'Unit Distribution'!J24</f>
        <v>0</v>
      </c>
      <c r="L221" s="846">
        <f>'Unit Distribution'!K24</f>
        <v>0</v>
      </c>
      <c r="M221" s="846">
        <f>'Unit Distribution'!L24</f>
        <v>0</v>
      </c>
      <c r="N221" s="846">
        <f>'Unit Distribution'!M24</f>
        <v>0</v>
      </c>
      <c r="O221" s="846">
        <f>'Unit Distribution'!N24</f>
        <v>0</v>
      </c>
      <c r="P221" s="846">
        <f>'Unit Distribution'!O24</f>
        <v>0</v>
      </c>
      <c r="Q221" s="846">
        <f>'Unit Distribution'!P24</f>
        <v>0</v>
      </c>
      <c r="R221" s="846">
        <f>'Unit Distribution'!Q24</f>
        <v>0</v>
      </c>
      <c r="S221" s="846">
        <f>'Unit Distribution'!R24</f>
        <v>0</v>
      </c>
      <c r="T221" s="846">
        <f>'Unit Distribution'!S24</f>
        <v>0</v>
      </c>
      <c r="U221" s="846">
        <f>'Unit Distribution'!T24</f>
        <v>0</v>
      </c>
      <c r="V221" s="846">
        <f>'Unit Distribution'!U24</f>
        <v>0</v>
      </c>
      <c r="W221" s="846">
        <f>'Unit Distribution'!V24</f>
        <v>0</v>
      </c>
      <c r="X221" s="846">
        <f>'Unit Distribution'!W24</f>
        <v>0</v>
      </c>
      <c r="Y221" s="846">
        <f>'Unit Distribution'!X24</f>
        <v>0</v>
      </c>
      <c r="Z221" s="846">
        <f>'Unit Distribution'!Y24</f>
        <v>0</v>
      </c>
      <c r="AA221" s="846">
        <f>'Unit Distribution'!Z24</f>
        <v>0</v>
      </c>
      <c r="AB221" s="846">
        <f>'Unit Distribution'!AA24</f>
        <v>0</v>
      </c>
      <c r="AC221" s="846">
        <f>'Unit Distribution'!AB24</f>
        <v>0</v>
      </c>
      <c r="AD221" s="725">
        <f>'Unit Distribution'!AC24</f>
        <v>0</v>
      </c>
      <c r="AE221" s="725">
        <f>'Unit Distribution'!AD24</f>
        <v>0</v>
      </c>
      <c r="AF221" s="725">
        <f>'Unit Distribution'!AE24</f>
        <v>0</v>
      </c>
      <c r="AG221" s="823" t="s">
        <v>342</v>
      </c>
      <c r="AH221" s="833">
        <f>G4</f>
        <v>0</v>
      </c>
      <c r="AI221" s="823" t="s">
        <v>96</v>
      </c>
      <c r="AJ221" s="833">
        <f t="shared" si="67"/>
        <v>0</v>
      </c>
      <c r="CN221" s="144"/>
      <c r="CO221" s="838" t="str">
        <f>Financing!B220</f>
        <v>Other (Specify)</v>
      </c>
      <c r="CP221" s="550"/>
      <c r="CQ221" s="550">
        <f>Financing!D220</f>
        <v>0</v>
      </c>
      <c r="CR221" s="550"/>
      <c r="CS221" s="550">
        <f>Financing!F220</f>
        <v>0</v>
      </c>
      <c r="CT221" s="550"/>
      <c r="CU221" s="550">
        <f>Financing!H220</f>
        <v>0</v>
      </c>
      <c r="CV221" s="550"/>
      <c r="CW221" s="550">
        <f>Financing!J220</f>
        <v>0</v>
      </c>
      <c r="CX221" s="550"/>
      <c r="CY221" s="550">
        <f>Financing!L220</f>
        <v>0</v>
      </c>
    </row>
    <row r="222" spans="2:103">
      <c r="CN222" s="144"/>
      <c r="CO222" s="838" t="str">
        <f>Financing!B221</f>
        <v>Other (Specify)</v>
      </c>
      <c r="CP222" s="550"/>
      <c r="CQ222" s="550">
        <f>Financing!D221</f>
        <v>0</v>
      </c>
      <c r="CR222" s="550"/>
      <c r="CS222" s="550">
        <f>Financing!F221</f>
        <v>0</v>
      </c>
      <c r="CT222" s="550"/>
      <c r="CU222" s="550">
        <f>Financing!H221</f>
        <v>0</v>
      </c>
      <c r="CV222" s="550"/>
      <c r="CW222" s="550">
        <f>Financing!J221</f>
        <v>0</v>
      </c>
      <c r="CX222" s="550"/>
      <c r="CY222" s="550">
        <f>Financing!L221</f>
        <v>0</v>
      </c>
    </row>
    <row r="223" spans="2:103">
      <c r="CN223" s="144"/>
      <c r="CO223" s="550" t="str">
        <f>Financing!B222</f>
        <v>Total Permanent Financing</v>
      </c>
      <c r="CP223" s="550"/>
      <c r="CQ223" s="550">
        <f>Financing!D222</f>
        <v>0</v>
      </c>
      <c r="CR223" s="550"/>
      <c r="CS223" s="550">
        <f>Financing!F222</f>
        <v>0</v>
      </c>
      <c r="CT223" s="550"/>
      <c r="CU223" s="550">
        <f>Financing!H222</f>
        <v>0</v>
      </c>
      <c r="CV223" s="550"/>
      <c r="CW223" s="550">
        <f>Financing!J222</f>
        <v>0</v>
      </c>
      <c r="CX223" s="550"/>
      <c r="CY223" s="550">
        <f>Financing!L222</f>
        <v>0</v>
      </c>
    </row>
    <row r="224" spans="2:103" ht="15">
      <c r="C224" s="800" t="s">
        <v>279</v>
      </c>
      <c r="D224" s="801"/>
      <c r="E224" s="801"/>
      <c r="F224" s="801"/>
      <c r="G224" s="801"/>
      <c r="H224" s="801" t="s">
        <v>342</v>
      </c>
      <c r="I224" s="785">
        <f>G4</f>
        <v>0</v>
      </c>
      <c r="CN224" s="144"/>
      <c r="CO224" s="553"/>
      <c r="CP224" s="141"/>
      <c r="CQ224" s="141"/>
      <c r="CR224" s="141"/>
      <c r="CS224" s="141"/>
      <c r="CT224" s="141"/>
      <c r="CU224" s="141"/>
      <c r="CV224" s="141"/>
      <c r="CW224" s="141"/>
      <c r="CX224" s="141"/>
      <c r="CY224" s="554"/>
    </row>
    <row r="225" spans="3:103">
      <c r="C225" s="788"/>
      <c r="D225" s="627"/>
      <c r="E225" s="627"/>
      <c r="F225" s="627"/>
      <c r="G225" s="627"/>
      <c r="H225" s="627"/>
      <c r="I225" s="789"/>
      <c r="CN225" s="141"/>
      <c r="CO225" s="555" t="s">
        <v>163</v>
      </c>
      <c r="CP225" s="539" t="s">
        <v>342</v>
      </c>
      <c r="CQ225" s="141">
        <f>G4</f>
        <v>0</v>
      </c>
      <c r="CR225" s="141"/>
      <c r="CS225" s="141"/>
      <c r="CT225" s="141"/>
      <c r="CU225" s="556"/>
      <c r="CV225" s="556"/>
      <c r="CW225" s="141"/>
      <c r="CX225" s="141"/>
      <c r="CY225" s="554"/>
    </row>
    <row r="226" spans="3:103">
      <c r="C226" s="802" t="s">
        <v>63</v>
      </c>
      <c r="D226" s="803">
        <f>'Applicant Information'!E228</f>
        <v>0</v>
      </c>
      <c r="E226" s="727"/>
      <c r="F226" s="627"/>
      <c r="G226" s="627"/>
      <c r="H226" s="627"/>
      <c r="I226" s="789"/>
      <c r="CN226" s="141"/>
      <c r="CO226" s="557" t="s">
        <v>132</v>
      </c>
      <c r="CP226" s="538" t="s">
        <v>96</v>
      </c>
      <c r="CQ226" s="141">
        <f>D179</f>
        <v>0</v>
      </c>
      <c r="CR226" s="141"/>
      <c r="CS226" s="141"/>
      <c r="CT226" s="141"/>
      <c r="CU226" s="556"/>
      <c r="CV226" s="556"/>
      <c r="CW226" s="141"/>
      <c r="CX226" s="141"/>
      <c r="CY226" s="554"/>
    </row>
    <row r="227" spans="3:103">
      <c r="C227" s="788"/>
      <c r="D227" s="727"/>
      <c r="E227" s="727"/>
      <c r="F227" s="627"/>
      <c r="G227" s="627"/>
      <c r="H227" s="627"/>
      <c r="I227" s="789"/>
      <c r="CN227" s="141"/>
      <c r="CO227" s="553">
        <f>CO197</f>
        <v>0</v>
      </c>
      <c r="CP227" s="144"/>
      <c r="CQ227" s="141"/>
      <c r="CR227" s="141"/>
      <c r="CS227" s="141"/>
      <c r="CT227" s="141"/>
      <c r="CU227" s="556"/>
      <c r="CV227" s="556"/>
      <c r="CW227" s="141"/>
      <c r="CX227" s="141"/>
      <c r="CY227" s="554"/>
    </row>
    <row r="228" spans="3:103">
      <c r="C228" s="788"/>
      <c r="D228" s="727"/>
      <c r="E228" s="727"/>
      <c r="F228" s="627"/>
      <c r="G228" s="627"/>
      <c r="H228" s="627"/>
      <c r="I228" s="789"/>
      <c r="CN228" s="141"/>
      <c r="CO228" s="553" t="s">
        <v>171</v>
      </c>
      <c r="CP228" s="144"/>
      <c r="CQ228" s="141"/>
      <c r="CR228" s="141"/>
      <c r="CS228" s="141"/>
      <c r="CT228" s="141"/>
      <c r="CU228" s="556"/>
      <c r="CV228" s="556"/>
      <c r="CW228" s="141"/>
      <c r="CX228" s="141"/>
      <c r="CY228" s="554"/>
    </row>
    <row r="229" spans="3:103">
      <c r="C229" s="788"/>
      <c r="D229" s="727"/>
      <c r="E229" s="727"/>
      <c r="F229" s="627"/>
      <c r="G229" s="627"/>
      <c r="H229" s="627"/>
      <c r="I229" s="789"/>
      <c r="CN229" s="141"/>
      <c r="CO229" s="553"/>
      <c r="CP229" s="144"/>
      <c r="CQ229" s="141"/>
      <c r="CR229" s="141"/>
      <c r="CS229" s="141"/>
      <c r="CT229" s="141"/>
      <c r="CU229" s="556"/>
      <c r="CV229" s="556"/>
      <c r="CW229" s="141"/>
      <c r="CX229" s="141"/>
      <c r="CY229" s="554"/>
    </row>
    <row r="230" spans="3:103">
      <c r="C230" s="788"/>
      <c r="D230" s="727"/>
      <c r="E230" s="727"/>
      <c r="F230" s="627"/>
      <c r="G230" s="627"/>
      <c r="H230" s="627"/>
      <c r="I230" s="789"/>
      <c r="CN230" s="141"/>
      <c r="CO230" s="558" t="s">
        <v>173</v>
      </c>
      <c r="CP230" s="559"/>
      <c r="CQ230" s="560"/>
      <c r="CR230" s="560"/>
      <c r="CS230" s="560"/>
      <c r="CT230" s="559"/>
      <c r="CU230" s="561" t="s">
        <v>172</v>
      </c>
      <c r="CV230" s="556"/>
      <c r="CW230" s="141"/>
      <c r="CX230" s="141"/>
      <c r="CY230" s="554"/>
    </row>
    <row r="231" spans="3:103">
      <c r="C231" s="788"/>
      <c r="D231" s="727" t="s">
        <v>280</v>
      </c>
      <c r="E231" s="728">
        <v>0</v>
      </c>
      <c r="F231" s="627"/>
      <c r="G231" s="627"/>
      <c r="H231" s="627"/>
      <c r="I231" s="789"/>
      <c r="CN231" s="141"/>
      <c r="CO231" s="562" t="s">
        <v>164</v>
      </c>
      <c r="CP231" s="141"/>
      <c r="CQ231" s="141"/>
      <c r="CR231" s="141"/>
      <c r="CS231" s="141"/>
      <c r="CT231" s="141"/>
      <c r="CU231" s="534">
        <f>Financing!H230</f>
        <v>0</v>
      </c>
      <c r="CV231" s="141"/>
      <c r="CW231" s="141"/>
      <c r="CX231" s="141"/>
      <c r="CY231" s="554"/>
    </row>
    <row r="232" spans="3:103">
      <c r="C232" s="788"/>
      <c r="D232" s="727"/>
      <c r="E232" s="804"/>
      <c r="F232" s="627"/>
      <c r="G232" s="627"/>
      <c r="H232" s="627"/>
      <c r="I232" s="789"/>
      <c r="CN232" s="144"/>
      <c r="CO232" s="563" t="s">
        <v>110</v>
      </c>
      <c r="CP232" s="141"/>
      <c r="CQ232" s="141"/>
      <c r="CR232" s="141"/>
      <c r="CS232" s="141"/>
      <c r="CT232" s="141"/>
      <c r="CU232" s="534">
        <f>Financing!H231</f>
        <v>0</v>
      </c>
      <c r="CV232" s="141"/>
      <c r="CW232" s="141"/>
      <c r="CX232" s="141"/>
      <c r="CY232" s="554"/>
    </row>
    <row r="233" spans="3:103">
      <c r="C233" s="788"/>
      <c r="D233" s="727" t="s">
        <v>281</v>
      </c>
      <c r="E233" s="293">
        <f>'Development Budget'!K293</f>
        <v>0</v>
      </c>
      <c r="F233" s="627"/>
      <c r="G233" s="627"/>
      <c r="H233" s="627"/>
      <c r="I233" s="789"/>
      <c r="CN233" s="144"/>
      <c r="CO233" s="563" t="s">
        <v>165</v>
      </c>
      <c r="CP233" s="141"/>
      <c r="CQ233" s="141"/>
      <c r="CR233" s="141"/>
      <c r="CS233" s="141"/>
      <c r="CT233" s="141"/>
      <c r="CU233" s="534">
        <f>Financing!H232</f>
        <v>0</v>
      </c>
      <c r="CV233" s="141"/>
      <c r="CW233" s="141"/>
      <c r="CX233" s="141"/>
      <c r="CY233" s="554"/>
    </row>
    <row r="234" spans="3:103">
      <c r="C234" s="788"/>
      <c r="D234" s="727" t="s">
        <v>282</v>
      </c>
      <c r="E234" s="293">
        <f>'Development Budget'!H235</f>
        <v>0</v>
      </c>
      <c r="F234" s="627"/>
      <c r="G234" s="627"/>
      <c r="H234" s="627"/>
      <c r="I234" s="789"/>
      <c r="CN234" s="556"/>
      <c r="CO234" s="563" t="s">
        <v>166</v>
      </c>
      <c r="CP234" s="141"/>
      <c r="CQ234" s="141"/>
      <c r="CR234" s="141"/>
      <c r="CS234" s="141"/>
      <c r="CT234" s="141"/>
      <c r="CU234" s="534">
        <f>Financing!H233</f>
        <v>0</v>
      </c>
      <c r="CV234" s="141"/>
      <c r="CW234" s="141"/>
      <c r="CX234" s="141"/>
      <c r="CY234" s="554"/>
    </row>
    <row r="235" spans="3:103">
      <c r="C235" s="788"/>
      <c r="D235" s="727" t="s">
        <v>283</v>
      </c>
      <c r="E235" s="728">
        <v>0</v>
      </c>
      <c r="F235" s="627"/>
      <c r="G235" s="627"/>
      <c r="H235" s="627"/>
      <c r="I235" s="789"/>
      <c r="CN235" s="556"/>
      <c r="CO235" s="563" t="s">
        <v>167</v>
      </c>
      <c r="CP235" s="141"/>
      <c r="CQ235" s="141"/>
      <c r="CR235" s="141"/>
      <c r="CS235" s="141"/>
      <c r="CT235" s="141"/>
      <c r="CU235" s="534">
        <f>Financing!H234</f>
        <v>0</v>
      </c>
      <c r="CV235" s="141"/>
      <c r="CW235" s="141"/>
      <c r="CX235" s="141"/>
      <c r="CY235" s="554"/>
    </row>
    <row r="236" spans="3:103">
      <c r="C236" s="788"/>
      <c r="D236" s="727"/>
      <c r="E236" s="728"/>
      <c r="F236" s="627"/>
      <c r="G236" s="627"/>
      <c r="H236" s="627"/>
      <c r="I236" s="789"/>
      <c r="CN236" s="141"/>
      <c r="CO236" s="563" t="s">
        <v>169</v>
      </c>
      <c r="CP236" s="141"/>
      <c r="CQ236" s="536" t="str">
        <f>Financing!D235</f>
        <v>(Specify Source)</v>
      </c>
      <c r="CR236" s="536"/>
      <c r="CS236" s="536"/>
      <c r="CT236" s="141"/>
      <c r="CU236" s="534">
        <f>Financing!H235</f>
        <v>0</v>
      </c>
      <c r="CV236" s="141"/>
      <c r="CW236" s="141"/>
      <c r="CX236" s="141"/>
      <c r="CY236" s="554"/>
    </row>
    <row r="237" spans="3:103">
      <c r="C237" s="788"/>
      <c r="D237" s="727" t="s">
        <v>284</v>
      </c>
      <c r="E237" s="293">
        <f>SUM(E233:E235)</f>
        <v>0</v>
      </c>
      <c r="F237" s="627"/>
      <c r="G237" s="627"/>
      <c r="H237" s="627"/>
      <c r="I237" s="789"/>
      <c r="CN237" s="556"/>
      <c r="CO237" s="563" t="s">
        <v>168</v>
      </c>
      <c r="CP237" s="141"/>
      <c r="CQ237" s="536" t="str">
        <f>Financing!D236</f>
        <v>(Specify Source)</v>
      </c>
      <c r="CR237" s="536"/>
      <c r="CS237" s="536"/>
      <c r="CT237" s="141"/>
      <c r="CU237" s="534">
        <f>Financing!H236</f>
        <v>0</v>
      </c>
      <c r="CV237" s="141"/>
      <c r="CW237" s="141"/>
      <c r="CX237" s="141"/>
      <c r="CY237" s="554"/>
    </row>
    <row r="238" spans="3:103">
      <c r="C238" s="788"/>
      <c r="D238" s="727"/>
      <c r="E238" s="293"/>
      <c r="F238" s="627"/>
      <c r="G238" s="627"/>
      <c r="H238" s="627"/>
      <c r="I238" s="789"/>
      <c r="CN238" s="144"/>
      <c r="CO238" s="563" t="s">
        <v>168</v>
      </c>
      <c r="CP238" s="141"/>
      <c r="CQ238" s="536" t="str">
        <f>Financing!D237</f>
        <v>(Specify Source)</v>
      </c>
      <c r="CR238" s="536"/>
      <c r="CS238" s="536"/>
      <c r="CT238" s="141"/>
      <c r="CU238" s="534">
        <f>Financing!H237</f>
        <v>0</v>
      </c>
      <c r="CV238" s="141"/>
      <c r="CW238" s="141"/>
      <c r="CX238" s="141"/>
      <c r="CY238" s="554"/>
    </row>
    <row r="239" spans="3:103">
      <c r="C239" s="805"/>
      <c r="D239" s="809" t="s">
        <v>285</v>
      </c>
      <c r="E239" s="817" t="e">
        <f>E231/E237</f>
        <v>#DIV/0!</v>
      </c>
      <c r="F239" s="632"/>
      <c r="G239" s="632"/>
      <c r="H239" s="632"/>
      <c r="I239" s="806"/>
      <c r="CN239" s="556"/>
      <c r="CO239" s="563" t="s">
        <v>168</v>
      </c>
      <c r="CP239" s="141"/>
      <c r="CQ239" s="536" t="str">
        <f>Financing!D238</f>
        <v>(Specify Source)</v>
      </c>
      <c r="CR239" s="536"/>
      <c r="CS239" s="536"/>
      <c r="CT239" s="141"/>
      <c r="CU239" s="534">
        <f>Financing!H238</f>
        <v>0</v>
      </c>
      <c r="CV239" s="141"/>
      <c r="CW239" s="141"/>
      <c r="CX239" s="141"/>
      <c r="CY239" s="554"/>
    </row>
    <row r="240" spans="3:103" ht="13.5" thickBot="1">
      <c r="CN240" s="144"/>
      <c r="CO240" s="564" t="s">
        <v>168</v>
      </c>
      <c r="CP240" s="565"/>
      <c r="CQ240" s="536" t="str">
        <f>Financing!D239</f>
        <v>(Specify Source)</v>
      </c>
      <c r="CR240" s="536"/>
      <c r="CS240" s="536"/>
      <c r="CT240" s="565"/>
      <c r="CU240" s="534">
        <f>Financing!H239</f>
        <v>0</v>
      </c>
      <c r="CV240" s="565"/>
      <c r="CW240" s="565"/>
      <c r="CX240" s="565"/>
      <c r="CY240" s="566"/>
    </row>
    <row r="241" spans="3:103">
      <c r="CN241" s="291"/>
    </row>
    <row r="242" spans="3:103" ht="13.5" thickBot="1">
      <c r="C242" s="807" t="s">
        <v>251</v>
      </c>
      <c r="D242" s="808"/>
      <c r="E242" s="801"/>
      <c r="F242" s="801"/>
      <c r="G242" s="801" t="s">
        <v>342</v>
      </c>
      <c r="H242" s="785">
        <f>G4</f>
        <v>0</v>
      </c>
      <c r="CN242" s="291"/>
    </row>
    <row r="243" spans="3:103">
      <c r="C243" s="802"/>
      <c r="D243" s="635"/>
      <c r="E243" s="627"/>
      <c r="F243" s="627"/>
      <c r="G243" s="627"/>
      <c r="H243" s="789"/>
      <c r="CN243" s="291"/>
      <c r="CO243" s="541" t="s">
        <v>156</v>
      </c>
      <c r="CP243" s="539" t="s">
        <v>342</v>
      </c>
      <c r="CQ243" s="540">
        <f>G4</f>
        <v>0</v>
      </c>
      <c r="CR243" s="540"/>
      <c r="CS243" s="542"/>
      <c r="CT243" s="542"/>
    </row>
    <row r="244" spans="3:103">
      <c r="C244" s="788"/>
      <c r="D244" s="635" t="s">
        <v>278</v>
      </c>
      <c r="E244" s="627"/>
      <c r="F244" s="627"/>
      <c r="G244" s="627"/>
      <c r="H244" s="789"/>
      <c r="CN244" s="291"/>
      <c r="CO244" s="567" t="s">
        <v>133</v>
      </c>
      <c r="CP244" s="538" t="s">
        <v>96</v>
      </c>
      <c r="CQ244" s="538">
        <f>D180</f>
        <v>0</v>
      </c>
      <c r="CR244" s="544"/>
      <c r="CS244" s="540"/>
      <c r="CT244" s="540"/>
    </row>
    <row r="245" spans="3:103" ht="13.5" thickBot="1">
      <c r="C245" s="788"/>
      <c r="D245" s="627"/>
      <c r="E245" s="727" t="s">
        <v>252</v>
      </c>
      <c r="F245" s="644">
        <f>'M&amp;O'!D4</f>
        <v>0</v>
      </c>
      <c r="G245" s="627"/>
      <c r="H245" s="789"/>
      <c r="CN245" s="291"/>
      <c r="CO245" s="568">
        <f>'Unit Distribution'!CO9</f>
        <v>0</v>
      </c>
      <c r="CQ245" s="544"/>
      <c r="CR245" s="544"/>
      <c r="CS245" s="540"/>
      <c r="CT245" s="540"/>
    </row>
    <row r="246" spans="3:103">
      <c r="C246" s="788"/>
      <c r="D246" s="627"/>
      <c r="E246" s="627" t="s">
        <v>82</v>
      </c>
      <c r="F246" s="644">
        <f>'M&amp;O'!D5</f>
        <v>0</v>
      </c>
      <c r="G246" s="627"/>
      <c r="H246" s="789"/>
      <c r="CN246" s="291"/>
      <c r="CO246" s="545" t="s">
        <v>157</v>
      </c>
      <c r="CP246" s="546"/>
      <c r="CQ246" s="547" t="s">
        <v>158</v>
      </c>
      <c r="CR246" s="547"/>
      <c r="CS246" s="547" t="s">
        <v>159</v>
      </c>
      <c r="CT246" s="547"/>
      <c r="CU246" s="547" t="s">
        <v>177</v>
      </c>
      <c r="CV246" s="547"/>
      <c r="CW246" s="547" t="s">
        <v>160</v>
      </c>
      <c r="CX246" s="548"/>
      <c r="CY246" s="549" t="s">
        <v>161</v>
      </c>
    </row>
    <row r="247" spans="3:103">
      <c r="C247" s="788"/>
      <c r="D247" s="627"/>
      <c r="E247" s="627" t="s">
        <v>253</v>
      </c>
      <c r="F247" s="644">
        <f>'M&amp;O'!D6</f>
        <v>0</v>
      </c>
      <c r="G247" s="627"/>
      <c r="H247" s="789"/>
      <c r="CN247" s="291"/>
      <c r="CO247" s="550" t="str">
        <f>Financing!B246</f>
        <v>HPD Loan</v>
      </c>
      <c r="CP247" s="550"/>
      <c r="CQ247" s="550">
        <f>Financing!D246</f>
        <v>0</v>
      </c>
      <c r="CR247" s="550"/>
      <c r="CS247" s="550">
        <f>Financing!F246</f>
        <v>0</v>
      </c>
      <c r="CT247" s="550"/>
      <c r="CU247" s="550">
        <f>Financing!H246</f>
        <v>0</v>
      </c>
      <c r="CV247" s="550"/>
      <c r="CW247" s="550">
        <f>Financing!J246</f>
        <v>0</v>
      </c>
      <c r="CX247" s="550"/>
      <c r="CY247" s="550">
        <f>Financing!L246</f>
        <v>0</v>
      </c>
    </row>
    <row r="248" spans="3:103">
      <c r="C248" s="788"/>
      <c r="D248" s="627"/>
      <c r="E248" s="627"/>
      <c r="F248" s="644"/>
      <c r="G248" s="627"/>
      <c r="H248" s="789"/>
      <c r="CN248" s="537"/>
      <c r="CO248" s="550" t="str">
        <f>Financing!B247</f>
        <v>HDC Tax Exempt Bonds</v>
      </c>
      <c r="CP248" s="550"/>
      <c r="CQ248" s="550">
        <f>Financing!D247</f>
        <v>0</v>
      </c>
      <c r="CR248" s="550"/>
      <c r="CS248" s="550">
        <f>Financing!F247</f>
        <v>0</v>
      </c>
      <c r="CT248" s="550"/>
      <c r="CU248" s="550">
        <f>Financing!H247</f>
        <v>0</v>
      </c>
      <c r="CV248" s="550"/>
      <c r="CW248" s="550">
        <f>Financing!J247</f>
        <v>0</v>
      </c>
      <c r="CX248" s="550"/>
      <c r="CY248" s="550">
        <f>Financing!L247</f>
        <v>0</v>
      </c>
    </row>
    <row r="249" spans="3:103">
      <c r="C249" s="788"/>
      <c r="D249" s="627"/>
      <c r="E249" s="727" t="s">
        <v>254</v>
      </c>
      <c r="F249" s="644">
        <f>'M&amp;O'!D8</f>
        <v>0</v>
      </c>
      <c r="G249" s="627"/>
      <c r="H249" s="789"/>
      <c r="CN249" s="291"/>
      <c r="CO249" s="550" t="str">
        <f>Financing!B248</f>
        <v>HDC Loan</v>
      </c>
      <c r="CP249" s="550"/>
      <c r="CQ249" s="550">
        <f>Financing!D248</f>
        <v>0</v>
      </c>
      <c r="CR249" s="550"/>
      <c r="CS249" s="550">
        <f>Financing!F248</f>
        <v>0</v>
      </c>
      <c r="CT249" s="550"/>
      <c r="CU249" s="550">
        <f>Financing!H248</f>
        <v>0</v>
      </c>
      <c r="CV249" s="550"/>
      <c r="CW249" s="550">
        <f>Financing!J248</f>
        <v>0</v>
      </c>
      <c r="CX249" s="550"/>
      <c r="CY249" s="550">
        <f>Financing!L248</f>
        <v>0</v>
      </c>
    </row>
    <row r="250" spans="3:103">
      <c r="C250" s="788"/>
      <c r="D250" s="627"/>
      <c r="E250" s="727" t="s">
        <v>84</v>
      </c>
      <c r="F250" s="644">
        <f>'M&amp;O'!D9</f>
        <v>0</v>
      </c>
      <c r="G250" s="627"/>
      <c r="H250" s="789"/>
      <c r="CN250" s="606"/>
      <c r="CO250" s="550" t="str">
        <f>Financing!B249</f>
        <v>Deferred Developer Fee</v>
      </c>
      <c r="CP250" s="550"/>
      <c r="CQ250" s="550">
        <f>Financing!D249</f>
        <v>0</v>
      </c>
      <c r="CR250" s="550"/>
      <c r="CS250" s="550">
        <f>Financing!F249</f>
        <v>0</v>
      </c>
      <c r="CT250" s="550"/>
      <c r="CU250" s="550">
        <f>Financing!H249</f>
        <v>0</v>
      </c>
      <c r="CV250" s="550"/>
      <c r="CW250" s="550">
        <f>Financing!J249</f>
        <v>0</v>
      </c>
      <c r="CX250" s="550"/>
      <c r="CY250" s="550">
        <f>Financing!L249</f>
        <v>0</v>
      </c>
    </row>
    <row r="251" spans="3:103">
      <c r="C251" s="788"/>
      <c r="D251" s="627"/>
      <c r="E251" s="727" t="s">
        <v>255</v>
      </c>
      <c r="F251" s="644">
        <f>'M&amp;O'!D10</f>
        <v>0</v>
      </c>
      <c r="G251" s="627"/>
      <c r="H251" s="789"/>
      <c r="CN251" s="537"/>
      <c r="CO251" s="838" t="str">
        <f>Financing!B250</f>
        <v>Other (Specify)</v>
      </c>
      <c r="CP251" s="550"/>
      <c r="CQ251" s="550">
        <f>Financing!D250</f>
        <v>0</v>
      </c>
      <c r="CR251" s="550"/>
      <c r="CS251" s="550">
        <f>Financing!F250</f>
        <v>0</v>
      </c>
      <c r="CT251" s="550"/>
      <c r="CU251" s="550">
        <f>Financing!H250</f>
        <v>0</v>
      </c>
      <c r="CV251" s="550"/>
      <c r="CW251" s="550">
        <f>Financing!J250</f>
        <v>0</v>
      </c>
      <c r="CX251" s="550"/>
      <c r="CY251" s="550">
        <f>Financing!L250</f>
        <v>0</v>
      </c>
    </row>
    <row r="252" spans="3:103">
      <c r="C252" s="788"/>
      <c r="D252" s="627"/>
      <c r="E252" s="727" t="s">
        <v>256</v>
      </c>
      <c r="F252" s="644">
        <f>'M&amp;O'!D11</f>
        <v>0</v>
      </c>
      <c r="G252" s="627"/>
      <c r="H252" s="789"/>
      <c r="CN252" s="606"/>
      <c r="CO252" s="838" t="str">
        <f>Financing!B251</f>
        <v>Other (Specify)</v>
      </c>
      <c r="CP252" s="550"/>
      <c r="CQ252" s="550">
        <f>Financing!D251</f>
        <v>0</v>
      </c>
      <c r="CR252" s="550"/>
      <c r="CS252" s="550">
        <f>Financing!F251</f>
        <v>0</v>
      </c>
      <c r="CT252" s="550"/>
      <c r="CU252" s="550">
        <f>Financing!H251</f>
        <v>0</v>
      </c>
      <c r="CV252" s="550"/>
      <c r="CW252" s="550">
        <f>Financing!J251</f>
        <v>0</v>
      </c>
      <c r="CX252" s="550"/>
      <c r="CY252" s="550">
        <f>Financing!L251</f>
        <v>0</v>
      </c>
    </row>
    <row r="253" spans="3:103">
      <c r="C253" s="788"/>
      <c r="D253" s="627"/>
      <c r="E253" s="627"/>
      <c r="F253" s="627"/>
      <c r="G253" s="627"/>
      <c r="H253" s="789"/>
      <c r="CN253" s="537"/>
      <c r="CO253" s="838" t="str">
        <f>Financing!B252</f>
        <v>Other (Specify)</v>
      </c>
      <c r="CP253" s="550"/>
      <c r="CQ253" s="550">
        <f>Financing!D252</f>
        <v>0</v>
      </c>
      <c r="CR253" s="550"/>
      <c r="CS253" s="550">
        <f>Financing!F252</f>
        <v>0</v>
      </c>
      <c r="CT253" s="550"/>
      <c r="CU253" s="550">
        <f>Financing!H252</f>
        <v>0</v>
      </c>
      <c r="CV253" s="550"/>
      <c r="CW253" s="550">
        <f>Financing!J252</f>
        <v>0</v>
      </c>
      <c r="CX253" s="550"/>
      <c r="CY253" s="550">
        <f>Financing!L252</f>
        <v>0</v>
      </c>
    </row>
    <row r="254" spans="3:103">
      <c r="C254" s="788"/>
      <c r="D254" s="635" t="s">
        <v>257</v>
      </c>
      <c r="E254" s="627"/>
      <c r="F254" s="627"/>
      <c r="G254" s="627"/>
      <c r="H254" s="789"/>
      <c r="CN254" s="537"/>
      <c r="CO254" s="838" t="str">
        <f>Financing!B253</f>
        <v>Other (Specify)</v>
      </c>
      <c r="CP254" s="550"/>
      <c r="CQ254" s="550">
        <f>Financing!D253</f>
        <v>0</v>
      </c>
      <c r="CR254" s="550"/>
      <c r="CS254" s="550">
        <f>Financing!F253</f>
        <v>0</v>
      </c>
      <c r="CT254" s="550"/>
      <c r="CU254" s="550">
        <f>Financing!H253</f>
        <v>0</v>
      </c>
      <c r="CV254" s="550"/>
      <c r="CW254" s="550">
        <f>Financing!J253</f>
        <v>0</v>
      </c>
      <c r="CX254" s="550"/>
      <c r="CY254" s="550">
        <f>Financing!L253</f>
        <v>0</v>
      </c>
    </row>
    <row r="255" spans="3:103">
      <c r="C255" s="788"/>
      <c r="D255" s="627"/>
      <c r="E255" s="627"/>
      <c r="F255" s="627"/>
      <c r="G255" s="627"/>
      <c r="H255" s="789"/>
      <c r="CN255" s="606"/>
      <c r="CO255" s="838" t="str">
        <f>Financing!B254</f>
        <v>Other (Specify)</v>
      </c>
      <c r="CP255" s="550"/>
      <c r="CQ255" s="550">
        <f>Financing!D254</f>
        <v>0</v>
      </c>
      <c r="CR255" s="550"/>
      <c r="CS255" s="550">
        <f>Financing!F254</f>
        <v>0</v>
      </c>
      <c r="CT255" s="550"/>
      <c r="CU255" s="550">
        <f>Financing!H254</f>
        <v>0</v>
      </c>
      <c r="CV255" s="550"/>
      <c r="CW255" s="550">
        <f>Financing!J254</f>
        <v>0</v>
      </c>
      <c r="CX255" s="550"/>
      <c r="CY255" s="550">
        <f>Financing!L254</f>
        <v>0</v>
      </c>
    </row>
    <row r="256" spans="3:103">
      <c r="C256" s="788"/>
      <c r="D256" s="627"/>
      <c r="E256" s="627" t="s">
        <v>258</v>
      </c>
      <c r="F256" s="644">
        <f>'M&amp;O'!D15</f>
        <v>0</v>
      </c>
      <c r="G256" s="627"/>
      <c r="H256" s="789"/>
      <c r="CN256" s="537"/>
      <c r="CO256" s="550" t="str">
        <f>Financing!B255</f>
        <v>Total Construction Financing</v>
      </c>
      <c r="CP256" s="550"/>
      <c r="CQ256" s="550">
        <f>Financing!D255</f>
        <v>0</v>
      </c>
      <c r="CR256" s="550"/>
      <c r="CS256" s="550">
        <f>Financing!F255</f>
        <v>0</v>
      </c>
      <c r="CT256" s="550"/>
      <c r="CU256" s="550">
        <f>Financing!H255</f>
        <v>0</v>
      </c>
      <c r="CV256" s="550"/>
      <c r="CW256" s="550">
        <f>Financing!J255</f>
        <v>0</v>
      </c>
      <c r="CX256" s="550"/>
      <c r="CY256" s="550">
        <f>Financing!L255</f>
        <v>0</v>
      </c>
    </row>
    <row r="257" spans="3:103">
      <c r="C257" s="788"/>
      <c r="D257" s="627"/>
      <c r="E257" s="627" t="s">
        <v>259</v>
      </c>
      <c r="F257" s="644">
        <f>'M&amp;O'!D16</f>
        <v>0</v>
      </c>
      <c r="G257" s="627"/>
      <c r="H257" s="789"/>
      <c r="CN257" s="556"/>
      <c r="CO257" s="550"/>
      <c r="CP257" s="550"/>
      <c r="CQ257" s="550"/>
      <c r="CR257" s="550"/>
      <c r="CS257" s="550"/>
      <c r="CT257" s="550"/>
      <c r="CU257" s="550"/>
      <c r="CV257" s="550"/>
      <c r="CW257" s="550"/>
      <c r="CX257" s="550"/>
      <c r="CY257" s="550"/>
    </row>
    <row r="258" spans="3:103">
      <c r="C258" s="788"/>
      <c r="D258" s="627"/>
      <c r="E258" s="627" t="s">
        <v>260</v>
      </c>
      <c r="F258" s="644">
        <f>'M&amp;O'!D17</f>
        <v>0</v>
      </c>
      <c r="G258" s="627"/>
      <c r="H258" s="789"/>
      <c r="CN258" s="144"/>
      <c r="CO258" s="550" t="str">
        <f>Financing!B257</f>
        <v>Permanent Financing</v>
      </c>
      <c r="CP258" s="539" t="s">
        <v>342</v>
      </c>
      <c r="CQ258" s="550">
        <f>G4</f>
        <v>0</v>
      </c>
      <c r="CR258" s="550"/>
      <c r="CS258" s="550"/>
      <c r="CT258" s="550"/>
      <c r="CU258" s="550"/>
      <c r="CV258" s="550"/>
      <c r="CW258" s="550"/>
      <c r="CX258" s="550"/>
      <c r="CY258" s="550"/>
    </row>
    <row r="259" spans="3:103">
      <c r="C259" s="788"/>
      <c r="D259" s="627"/>
      <c r="E259" s="627" t="s">
        <v>261</v>
      </c>
      <c r="F259" s="644">
        <f>'M&amp;O'!D18</f>
        <v>0</v>
      </c>
      <c r="G259" s="627"/>
      <c r="H259" s="789"/>
      <c r="CN259" s="144"/>
      <c r="CO259" s="550" t="str">
        <f>Financing!B258</f>
        <v>Building 5</v>
      </c>
      <c r="CP259" s="538" t="s">
        <v>96</v>
      </c>
      <c r="CQ259" s="550">
        <f>D180</f>
        <v>0</v>
      </c>
      <c r="CR259" s="550"/>
      <c r="CS259" s="550"/>
      <c r="CT259" s="550"/>
      <c r="CU259" s="550"/>
      <c r="CV259" s="550"/>
      <c r="CW259" s="550"/>
      <c r="CX259" s="550"/>
      <c r="CY259" s="550"/>
    </row>
    <row r="260" spans="3:103">
      <c r="C260" s="788"/>
      <c r="D260" s="627"/>
      <c r="E260" s="627" t="s">
        <v>262</v>
      </c>
      <c r="F260" s="644">
        <f>'M&amp;O'!D19</f>
        <v>0</v>
      </c>
      <c r="G260" s="627"/>
      <c r="H260" s="789"/>
      <c r="CN260" s="144"/>
      <c r="CO260" s="550" t="str">
        <f>Financing!B259</f>
        <v xml:space="preserve"> </v>
      </c>
      <c r="CP260" s="550"/>
      <c r="CQ260" s="550"/>
      <c r="CR260" s="550"/>
      <c r="CS260" s="550"/>
      <c r="CT260" s="550"/>
      <c r="CU260" s="550"/>
      <c r="CV260" s="550"/>
      <c r="CW260" s="550"/>
      <c r="CX260" s="550"/>
      <c r="CY260" s="550"/>
    </row>
    <row r="261" spans="3:103">
      <c r="C261" s="788"/>
      <c r="D261" s="627"/>
      <c r="E261" s="627" t="s">
        <v>263</v>
      </c>
      <c r="F261" s="644">
        <f>'M&amp;O'!D20</f>
        <v>0</v>
      </c>
      <c r="G261" s="627"/>
      <c r="H261" s="789"/>
      <c r="CN261" s="144"/>
      <c r="CO261" s="550" t="str">
        <f>Financing!B260</f>
        <v>Lender/ Source</v>
      </c>
      <c r="CP261" s="550"/>
      <c r="CQ261" s="550" t="str">
        <f>Financing!D260</f>
        <v>Amount of Funds</v>
      </c>
      <c r="CR261" s="550"/>
      <c r="CS261" s="550" t="str">
        <f>Financing!F260</f>
        <v>Type</v>
      </c>
      <c r="CT261" s="550"/>
      <c r="CU261" s="550" t="str">
        <f>Financing!H260</f>
        <v>Interest Rate(%)</v>
      </c>
      <c r="CV261" s="550"/>
      <c r="CW261" s="550" t="str">
        <f>Financing!J260</f>
        <v>Term (yrs.)</v>
      </c>
      <c r="CX261" s="550"/>
      <c r="CY261" s="550" t="str">
        <f>Financing!L260</f>
        <v>Annual Debt Service</v>
      </c>
    </row>
    <row r="262" spans="3:103">
      <c r="C262" s="788"/>
      <c r="D262" s="627"/>
      <c r="E262" s="627" t="s">
        <v>264</v>
      </c>
      <c r="F262" s="644">
        <f>'M&amp;O'!D21</f>
        <v>0</v>
      </c>
      <c r="G262" s="627"/>
      <c r="H262" s="789"/>
      <c r="CN262" s="144"/>
      <c r="CO262" s="550" t="str">
        <f>Financing!B261</f>
        <v>HPD Loan</v>
      </c>
      <c r="CP262" s="550"/>
      <c r="CQ262" s="550">
        <f>Financing!D261</f>
        <v>0</v>
      </c>
      <c r="CR262" s="550"/>
      <c r="CS262" s="550">
        <f>Financing!F261</f>
        <v>0</v>
      </c>
      <c r="CT262" s="550"/>
      <c r="CU262" s="550">
        <f>Financing!H261</f>
        <v>0</v>
      </c>
      <c r="CV262" s="550"/>
      <c r="CW262" s="550">
        <f>Financing!J261</f>
        <v>0</v>
      </c>
      <c r="CX262" s="550"/>
      <c r="CY262" s="550">
        <f>Financing!L261</f>
        <v>0</v>
      </c>
    </row>
    <row r="263" spans="3:103">
      <c r="C263" s="788"/>
      <c r="D263" s="627"/>
      <c r="E263" s="627" t="s">
        <v>265</v>
      </c>
      <c r="F263" s="644">
        <f>'M&amp;O'!D22</f>
        <v>0</v>
      </c>
      <c r="G263" s="627"/>
      <c r="H263" s="789"/>
      <c r="CN263" s="144"/>
      <c r="CO263" s="550" t="str">
        <f>Financing!B262</f>
        <v>HDC Tax Exempt Bonds</v>
      </c>
      <c r="CP263" s="550"/>
      <c r="CQ263" s="550">
        <f>Financing!D262</f>
        <v>0</v>
      </c>
      <c r="CR263" s="550"/>
      <c r="CS263" s="550">
        <f>Financing!F262</f>
        <v>0</v>
      </c>
      <c r="CT263" s="550"/>
      <c r="CU263" s="550">
        <f>Financing!H262</f>
        <v>0</v>
      </c>
      <c r="CV263" s="550"/>
      <c r="CW263" s="550">
        <f>Financing!J262</f>
        <v>0</v>
      </c>
      <c r="CX263" s="550"/>
      <c r="CY263" s="550">
        <f>Financing!L262</f>
        <v>0</v>
      </c>
    </row>
    <row r="264" spans="3:103">
      <c r="C264" s="788"/>
      <c r="D264" s="627"/>
      <c r="E264" s="627" t="s">
        <v>266</v>
      </c>
      <c r="F264" s="644">
        <f>'M&amp;O'!D23</f>
        <v>0</v>
      </c>
      <c r="G264" s="627"/>
      <c r="H264" s="789"/>
      <c r="CN264" s="556"/>
      <c r="CO264" s="550" t="str">
        <f>Financing!B263</f>
        <v>HDC Loan</v>
      </c>
      <c r="CP264" s="550"/>
      <c r="CQ264" s="550">
        <f>Financing!D263</f>
        <v>0</v>
      </c>
      <c r="CR264" s="550"/>
      <c r="CS264" s="550">
        <f>Financing!F263</f>
        <v>0</v>
      </c>
      <c r="CT264" s="550"/>
      <c r="CU264" s="550">
        <f>Financing!H263</f>
        <v>0</v>
      </c>
      <c r="CV264" s="550"/>
      <c r="CW264" s="550">
        <f>Financing!J263</f>
        <v>0</v>
      </c>
      <c r="CX264" s="550"/>
      <c r="CY264" s="550">
        <f>Financing!L263</f>
        <v>0</v>
      </c>
    </row>
    <row r="265" spans="3:103">
      <c r="C265" s="788"/>
      <c r="D265" s="627"/>
      <c r="E265" s="627" t="s">
        <v>267</v>
      </c>
      <c r="F265" s="644">
        <f>'M&amp;O'!D24</f>
        <v>0</v>
      </c>
      <c r="G265" s="627"/>
      <c r="H265" s="789"/>
      <c r="CN265" s="144"/>
      <c r="CO265" s="550" t="str">
        <f>Financing!B264</f>
        <v>Deferred Developer Fee</v>
      </c>
      <c r="CP265" s="550"/>
      <c r="CQ265" s="550">
        <f>Financing!D264</f>
        <v>0</v>
      </c>
      <c r="CR265" s="550"/>
      <c r="CS265" s="550">
        <f>Financing!F264</f>
        <v>0</v>
      </c>
      <c r="CT265" s="550"/>
      <c r="CU265" s="550">
        <f>Financing!H264</f>
        <v>0</v>
      </c>
      <c r="CV265" s="550"/>
      <c r="CW265" s="550">
        <f>Financing!J264</f>
        <v>0</v>
      </c>
      <c r="CX265" s="550"/>
      <c r="CY265" s="550">
        <f>Financing!L264</f>
        <v>0</v>
      </c>
    </row>
    <row r="266" spans="3:103">
      <c r="C266" s="788"/>
      <c r="D266" s="627"/>
      <c r="E266" s="627" t="s">
        <v>268</v>
      </c>
      <c r="F266" s="644">
        <f>'M&amp;O'!D25</f>
        <v>0</v>
      </c>
      <c r="G266" s="627"/>
      <c r="H266" s="789"/>
      <c r="CN266" s="556"/>
      <c r="CO266" s="838" t="str">
        <f>Financing!B265</f>
        <v>Other (Specify)</v>
      </c>
      <c r="CP266" s="550"/>
      <c r="CQ266" s="550">
        <f>Financing!D265</f>
        <v>0</v>
      </c>
      <c r="CR266" s="550"/>
      <c r="CS266" s="550">
        <f>Financing!F265</f>
        <v>0</v>
      </c>
      <c r="CT266" s="550"/>
      <c r="CU266" s="550">
        <f>Financing!H265</f>
        <v>0</v>
      </c>
      <c r="CV266" s="550"/>
      <c r="CW266" s="550">
        <f>Financing!J265</f>
        <v>0</v>
      </c>
      <c r="CX266" s="550"/>
      <c r="CY266" s="550">
        <f>Financing!L265</f>
        <v>0</v>
      </c>
    </row>
    <row r="267" spans="3:103">
      <c r="C267" s="788"/>
      <c r="D267" s="627"/>
      <c r="E267" s="627" t="s">
        <v>269</v>
      </c>
      <c r="F267" s="644">
        <f>'M&amp;O'!D26</f>
        <v>0</v>
      </c>
      <c r="G267" s="627"/>
      <c r="H267" s="789"/>
      <c r="CN267" s="141"/>
      <c r="CO267" s="838" t="str">
        <f>Financing!B266</f>
        <v>Other (Specify)</v>
      </c>
      <c r="CP267" s="550"/>
      <c r="CQ267" s="550">
        <f>Financing!D266</f>
        <v>0</v>
      </c>
      <c r="CR267" s="550"/>
      <c r="CS267" s="550">
        <f>Financing!F266</f>
        <v>0</v>
      </c>
      <c r="CT267" s="550"/>
      <c r="CU267" s="550">
        <f>Financing!H266</f>
        <v>0</v>
      </c>
      <c r="CV267" s="550"/>
      <c r="CW267" s="550">
        <f>Financing!J266</f>
        <v>0</v>
      </c>
      <c r="CX267" s="550"/>
      <c r="CY267" s="550">
        <f>Financing!L266</f>
        <v>0</v>
      </c>
    </row>
    <row r="268" spans="3:103">
      <c r="C268" s="788"/>
      <c r="D268" s="627"/>
      <c r="E268" s="627" t="s">
        <v>270</v>
      </c>
      <c r="F268" s="644">
        <f>'M&amp;O'!D27</f>
        <v>0</v>
      </c>
      <c r="G268" s="627"/>
      <c r="H268" s="789"/>
      <c r="CN268" s="144"/>
      <c r="CO268" s="838" t="str">
        <f>Financing!B267</f>
        <v>Other (Specify)</v>
      </c>
      <c r="CP268" s="550"/>
      <c r="CQ268" s="550">
        <f>Financing!D267</f>
        <v>0</v>
      </c>
      <c r="CR268" s="550"/>
      <c r="CS268" s="550">
        <f>Financing!F267</f>
        <v>0</v>
      </c>
      <c r="CT268" s="550"/>
      <c r="CU268" s="550">
        <f>Financing!H267</f>
        <v>0</v>
      </c>
      <c r="CV268" s="550"/>
      <c r="CW268" s="550">
        <f>Financing!J267</f>
        <v>0</v>
      </c>
      <c r="CX268" s="550"/>
      <c r="CY268" s="550">
        <f>Financing!L267</f>
        <v>0</v>
      </c>
    </row>
    <row r="269" spans="3:103">
      <c r="C269" s="788"/>
      <c r="D269" s="627"/>
      <c r="E269" s="627" t="s">
        <v>271</v>
      </c>
      <c r="F269" s="644">
        <f>'M&amp;O'!D28</f>
        <v>0</v>
      </c>
      <c r="G269" s="627"/>
      <c r="H269" s="789"/>
      <c r="CN269" s="144"/>
      <c r="CO269" s="838" t="str">
        <f>Financing!B268</f>
        <v>Other (Specify)</v>
      </c>
      <c r="CP269" s="550"/>
      <c r="CQ269" s="550">
        <f>Financing!D268</f>
        <v>0</v>
      </c>
      <c r="CR269" s="550"/>
      <c r="CS269" s="550">
        <f>Financing!F268</f>
        <v>0</v>
      </c>
      <c r="CT269" s="550"/>
      <c r="CU269" s="550">
        <f>Financing!H268</f>
        <v>0</v>
      </c>
      <c r="CV269" s="550"/>
      <c r="CW269" s="550">
        <f>Financing!J268</f>
        <v>0</v>
      </c>
      <c r="CX269" s="550"/>
      <c r="CY269" s="550">
        <f>Financing!L268</f>
        <v>0</v>
      </c>
    </row>
    <row r="270" spans="3:103">
      <c r="C270" s="788"/>
      <c r="D270" s="627"/>
      <c r="E270" s="627" t="s">
        <v>272</v>
      </c>
      <c r="F270" s="644">
        <f>'M&amp;O'!D29</f>
        <v>0</v>
      </c>
      <c r="G270" s="627"/>
      <c r="H270" s="789"/>
      <c r="CN270" s="144"/>
      <c r="CO270" s="838" t="str">
        <f>Financing!B269</f>
        <v>Other (Specify)</v>
      </c>
      <c r="CP270" s="550"/>
      <c r="CQ270" s="550">
        <f>Financing!D269</f>
        <v>0</v>
      </c>
      <c r="CR270" s="550"/>
      <c r="CS270" s="550">
        <f>Financing!F269</f>
        <v>0</v>
      </c>
      <c r="CT270" s="550"/>
      <c r="CU270" s="550">
        <f>Financing!H269</f>
        <v>0</v>
      </c>
      <c r="CV270" s="550"/>
      <c r="CW270" s="550">
        <f>Financing!J269</f>
        <v>0</v>
      </c>
      <c r="CX270" s="550"/>
      <c r="CY270" s="550">
        <f>Financing!L269</f>
        <v>0</v>
      </c>
    </row>
    <row r="271" spans="3:103">
      <c r="C271" s="788"/>
      <c r="D271" s="627"/>
      <c r="E271" s="627" t="s">
        <v>53</v>
      </c>
      <c r="F271" s="644">
        <f>'M&amp;O'!D30</f>
        <v>0</v>
      </c>
      <c r="G271" s="627"/>
      <c r="H271" s="789"/>
      <c r="CN271" s="144"/>
      <c r="CO271" s="550" t="str">
        <f>Financing!B270</f>
        <v>Total Permanent Financing</v>
      </c>
      <c r="CP271" s="550"/>
      <c r="CQ271" s="550">
        <f>Financing!D270</f>
        <v>0</v>
      </c>
      <c r="CR271" s="550"/>
      <c r="CS271" s="550">
        <f>Financing!F270</f>
        <v>0</v>
      </c>
      <c r="CT271" s="550"/>
      <c r="CU271" s="550">
        <f>Financing!H270</f>
        <v>0</v>
      </c>
      <c r="CV271" s="550"/>
      <c r="CW271" s="550">
        <f>Financing!J270</f>
        <v>0</v>
      </c>
      <c r="CX271" s="550"/>
      <c r="CY271" s="550">
        <f>Financing!L270</f>
        <v>0</v>
      </c>
    </row>
    <row r="272" spans="3:103">
      <c r="C272" s="788"/>
      <c r="D272" s="627"/>
      <c r="E272" s="634" t="s">
        <v>273</v>
      </c>
      <c r="F272" s="644">
        <f>'M&amp;O'!D31</f>
        <v>0</v>
      </c>
      <c r="G272" s="627"/>
      <c r="H272" s="789"/>
      <c r="CN272" s="144"/>
      <c r="CO272" s="553"/>
      <c r="CP272" s="141"/>
      <c r="CQ272" s="141"/>
      <c r="CR272" s="141"/>
      <c r="CS272" s="141"/>
      <c r="CT272" s="141"/>
      <c r="CU272" s="141"/>
      <c r="CV272" s="141"/>
      <c r="CW272" s="141"/>
      <c r="CX272" s="141"/>
      <c r="CY272" s="554"/>
    </row>
    <row r="273" spans="3:103">
      <c r="C273" s="788"/>
      <c r="D273" s="627"/>
      <c r="E273" s="634" t="s">
        <v>273</v>
      </c>
      <c r="F273" s="644">
        <f>'M&amp;O'!D32</f>
        <v>0</v>
      </c>
      <c r="G273" s="627"/>
      <c r="H273" s="789"/>
      <c r="CN273" s="141"/>
      <c r="CO273" s="555" t="s">
        <v>163</v>
      </c>
      <c r="CP273" s="539" t="s">
        <v>342</v>
      </c>
      <c r="CQ273" s="141">
        <f>G4</f>
        <v>0</v>
      </c>
      <c r="CR273" s="141"/>
      <c r="CS273" s="141"/>
      <c r="CT273" s="141"/>
      <c r="CU273" s="556"/>
      <c r="CV273" s="556"/>
      <c r="CW273" s="141"/>
      <c r="CX273" s="141"/>
      <c r="CY273" s="554"/>
    </row>
    <row r="274" spans="3:103">
      <c r="C274" s="788"/>
      <c r="D274" s="627"/>
      <c r="E274" s="635" t="s">
        <v>274</v>
      </c>
      <c r="F274" s="644">
        <f>'M&amp;O'!D33</f>
        <v>0</v>
      </c>
      <c r="G274" s="627"/>
      <c r="H274" s="789"/>
      <c r="CN274" s="141"/>
      <c r="CO274" s="557" t="s">
        <v>133</v>
      </c>
      <c r="CP274" s="538" t="s">
        <v>96</v>
      </c>
      <c r="CQ274" s="141">
        <f>D180</f>
        <v>0</v>
      </c>
      <c r="CR274" s="141"/>
      <c r="CS274" s="141"/>
      <c r="CT274" s="141"/>
      <c r="CU274" s="556"/>
      <c r="CV274" s="556"/>
      <c r="CW274" s="141"/>
      <c r="CX274" s="141"/>
      <c r="CY274" s="554"/>
    </row>
    <row r="275" spans="3:103">
      <c r="C275" s="788"/>
      <c r="D275" s="627"/>
      <c r="E275" s="627"/>
      <c r="F275" s="627"/>
      <c r="G275" s="627"/>
      <c r="H275" s="789"/>
      <c r="CN275" s="141"/>
      <c r="CO275" s="553">
        <f>CO245</f>
        <v>0</v>
      </c>
      <c r="CP275" s="144"/>
      <c r="CQ275" s="141"/>
      <c r="CR275" s="141"/>
      <c r="CS275" s="141"/>
      <c r="CT275" s="141"/>
      <c r="CU275" s="556"/>
      <c r="CV275" s="556"/>
      <c r="CW275" s="141"/>
      <c r="CX275" s="141"/>
      <c r="CY275" s="554"/>
    </row>
    <row r="276" spans="3:103">
      <c r="C276" s="805"/>
      <c r="D276" s="809" t="s">
        <v>88</v>
      </c>
      <c r="E276" s="632"/>
      <c r="F276" s="810">
        <f>'M&amp;O'!D35</f>
        <v>0</v>
      </c>
      <c r="G276" s="632"/>
      <c r="H276" s="806"/>
      <c r="CN276" s="141"/>
      <c r="CO276" s="553" t="s">
        <v>171</v>
      </c>
      <c r="CP276" s="144"/>
      <c r="CQ276" s="141"/>
      <c r="CR276" s="141"/>
      <c r="CS276" s="141"/>
      <c r="CT276" s="141"/>
      <c r="CU276" s="556"/>
      <c r="CV276" s="556"/>
      <c r="CW276" s="141"/>
      <c r="CX276" s="141"/>
      <c r="CY276" s="554"/>
    </row>
    <row r="277" spans="3:103">
      <c r="CN277" s="141"/>
      <c r="CO277" s="553"/>
      <c r="CP277" s="144"/>
      <c r="CQ277" s="141"/>
      <c r="CR277" s="141"/>
      <c r="CS277" s="141"/>
      <c r="CT277" s="141"/>
      <c r="CU277" s="556"/>
      <c r="CV277" s="556"/>
      <c r="CW277" s="141"/>
      <c r="CX277" s="141"/>
      <c r="CY277" s="554"/>
    </row>
    <row r="278" spans="3:103">
      <c r="CN278" s="141"/>
      <c r="CO278" s="558" t="s">
        <v>173</v>
      </c>
      <c r="CP278" s="559"/>
      <c r="CQ278" s="560"/>
      <c r="CR278" s="560"/>
      <c r="CS278" s="560"/>
      <c r="CT278" s="559"/>
      <c r="CU278" s="561" t="s">
        <v>172</v>
      </c>
      <c r="CV278" s="556"/>
      <c r="CW278" s="141"/>
      <c r="CX278" s="141"/>
      <c r="CY278" s="554"/>
    </row>
    <row r="279" spans="3:103" ht="15.75">
      <c r="C279" s="811" t="s">
        <v>67</v>
      </c>
      <c r="D279" s="801"/>
      <c r="E279" s="801"/>
      <c r="F279" s="801"/>
      <c r="G279" s="801"/>
      <c r="H279" s="785"/>
      <c r="CN279" s="141"/>
      <c r="CO279" s="562" t="s">
        <v>164</v>
      </c>
      <c r="CP279" s="141"/>
      <c r="CQ279" s="141"/>
      <c r="CR279" s="141"/>
      <c r="CS279" s="141"/>
      <c r="CT279" s="141"/>
      <c r="CU279" s="534">
        <f>Financing!H278</f>
        <v>0</v>
      </c>
      <c r="CV279" s="141"/>
      <c r="CW279" s="141"/>
      <c r="CX279" s="141"/>
      <c r="CY279" s="554"/>
    </row>
    <row r="280" spans="3:103" ht="15">
      <c r="C280" s="788"/>
      <c r="D280" s="812"/>
      <c r="E280" s="627"/>
      <c r="F280" s="627"/>
      <c r="G280" s="627"/>
      <c r="H280" s="789"/>
      <c r="Q280" s="643"/>
      <c r="CN280" s="144"/>
      <c r="CO280" s="563" t="s">
        <v>110</v>
      </c>
      <c r="CP280" s="141"/>
      <c r="CQ280" s="141"/>
      <c r="CR280" s="141"/>
      <c r="CS280" s="141"/>
      <c r="CT280" s="141"/>
      <c r="CU280" s="534">
        <f>Financing!H279</f>
        <v>0</v>
      </c>
      <c r="CV280" s="141"/>
      <c r="CW280" s="141"/>
      <c r="CX280" s="141"/>
      <c r="CY280" s="554"/>
    </row>
    <row r="281" spans="3:103" ht="15">
      <c r="C281" s="788" t="s">
        <v>342</v>
      </c>
      <c r="D281" s="812">
        <f>G4</f>
        <v>0</v>
      </c>
      <c r="E281" s="627"/>
      <c r="F281" s="627"/>
      <c r="G281" s="627"/>
      <c r="H281" s="789"/>
      <c r="Q281" s="643"/>
      <c r="CN281" s="144"/>
      <c r="CO281" s="563" t="s">
        <v>165</v>
      </c>
      <c r="CP281" s="141"/>
      <c r="CQ281" s="141"/>
      <c r="CR281" s="141"/>
      <c r="CS281" s="141"/>
      <c r="CT281" s="141"/>
      <c r="CU281" s="534">
        <f>Financing!H280</f>
        <v>0</v>
      </c>
      <c r="CV281" s="141"/>
      <c r="CW281" s="141"/>
      <c r="CX281" s="141"/>
      <c r="CY281" s="554"/>
    </row>
    <row r="282" spans="3:103" ht="15">
      <c r="C282" s="788"/>
      <c r="D282" s="812"/>
      <c r="E282" s="627"/>
      <c r="F282" s="627"/>
      <c r="G282" s="627"/>
      <c r="H282" s="789"/>
      <c r="CN282" s="556"/>
      <c r="CO282" s="563" t="s">
        <v>166</v>
      </c>
      <c r="CP282" s="141"/>
      <c r="CQ282" s="141"/>
      <c r="CR282" s="141"/>
      <c r="CS282" s="141"/>
      <c r="CT282" s="141"/>
      <c r="CU282" s="534">
        <f>Financing!H281</f>
        <v>0</v>
      </c>
      <c r="CV282" s="141"/>
      <c r="CW282" s="141"/>
      <c r="CX282" s="141"/>
      <c r="CY282" s="554"/>
    </row>
    <row r="283" spans="3:103">
      <c r="C283" s="788"/>
      <c r="D283" s="627"/>
      <c r="E283" s="627"/>
      <c r="F283" s="627"/>
      <c r="G283" s="627"/>
      <c r="H283" s="789"/>
      <c r="CN283" s="556"/>
      <c r="CO283" s="563" t="s">
        <v>167</v>
      </c>
      <c r="CP283" s="141"/>
      <c r="CQ283" s="141"/>
      <c r="CR283" s="141"/>
      <c r="CS283" s="141"/>
      <c r="CT283" s="141"/>
      <c r="CU283" s="534">
        <f>Financing!H282</f>
        <v>0</v>
      </c>
      <c r="CV283" s="141"/>
      <c r="CW283" s="141"/>
      <c r="CX283" s="141"/>
      <c r="CY283" s="554"/>
    </row>
    <row r="284" spans="3:103">
      <c r="C284" s="788"/>
      <c r="D284" s="627"/>
      <c r="E284" s="729" t="s">
        <v>277</v>
      </c>
      <c r="F284" s="729" t="s">
        <v>276</v>
      </c>
      <c r="G284" s="627"/>
      <c r="H284" s="789"/>
      <c r="CN284" s="141"/>
      <c r="CO284" s="563" t="s">
        <v>169</v>
      </c>
      <c r="CP284" s="141"/>
      <c r="CQ284" s="536" t="str">
        <f>Financing!D283</f>
        <v>(Specify Source)</v>
      </c>
      <c r="CR284" s="536"/>
      <c r="CS284" s="536"/>
      <c r="CT284" s="141"/>
      <c r="CU284" s="534">
        <f>Financing!H283</f>
        <v>0</v>
      </c>
      <c r="CV284" s="141"/>
      <c r="CW284" s="141"/>
      <c r="CX284" s="141"/>
      <c r="CY284" s="554"/>
    </row>
    <row r="285" spans="3:103">
      <c r="C285" s="788"/>
      <c r="D285" s="627"/>
      <c r="E285" s="730">
        <f>'Cash Flow'!C7</f>
        <v>0</v>
      </c>
      <c r="F285" s="731">
        <f>E285+1</f>
        <v>1</v>
      </c>
      <c r="G285" s="732"/>
      <c r="H285" s="813"/>
      <c r="I285" s="732"/>
      <c r="J285" s="732"/>
      <c r="K285" s="732"/>
      <c r="L285" s="732"/>
      <c r="M285" s="732"/>
      <c r="N285" s="732"/>
      <c r="O285" s="732"/>
      <c r="P285" s="732"/>
      <c r="Q285" s="732"/>
      <c r="CN285" s="556"/>
      <c r="CO285" s="563" t="s">
        <v>168</v>
      </c>
      <c r="CP285" s="141"/>
      <c r="CQ285" s="536" t="str">
        <f>Financing!D284</f>
        <v>(Specify Source)</v>
      </c>
      <c r="CR285" s="536"/>
      <c r="CS285" s="536"/>
      <c r="CT285" s="141"/>
      <c r="CU285" s="534">
        <f>Financing!H284</f>
        <v>0</v>
      </c>
      <c r="CV285" s="141"/>
      <c r="CW285" s="141"/>
      <c r="CX285" s="141"/>
      <c r="CY285" s="554"/>
    </row>
    <row r="286" spans="3:103">
      <c r="C286" s="788"/>
      <c r="D286" s="627"/>
      <c r="E286" s="733" t="s">
        <v>68</v>
      </c>
      <c r="F286" s="733" t="s">
        <v>69</v>
      </c>
      <c r="G286" s="732"/>
      <c r="H286" s="813"/>
      <c r="I286" s="732"/>
      <c r="J286" s="732"/>
      <c r="K286" s="732"/>
      <c r="L286" s="732"/>
      <c r="M286" s="732"/>
      <c r="N286" s="732"/>
      <c r="O286" s="732"/>
      <c r="P286" s="732"/>
      <c r="Q286" s="732"/>
      <c r="CN286" s="144"/>
      <c r="CO286" s="563" t="s">
        <v>168</v>
      </c>
      <c r="CP286" s="141"/>
      <c r="CQ286" s="536" t="str">
        <f>Financing!D285</f>
        <v>(Specify Source)</v>
      </c>
      <c r="CR286" s="536"/>
      <c r="CS286" s="536"/>
      <c r="CT286" s="141"/>
      <c r="CU286" s="534">
        <f>Financing!H285</f>
        <v>0</v>
      </c>
      <c r="CV286" s="141"/>
      <c r="CW286" s="141"/>
      <c r="CX286" s="141"/>
      <c r="CY286" s="554"/>
    </row>
    <row r="287" spans="3:103">
      <c r="C287" s="788"/>
      <c r="D287" s="627" t="s">
        <v>81</v>
      </c>
      <c r="E287" s="734">
        <f>'Cash Flow'!C9</f>
        <v>0</v>
      </c>
      <c r="F287" s="735">
        <f>'M&amp;O'!F281</f>
        <v>0</v>
      </c>
      <c r="G287" s="736"/>
      <c r="H287" s="814"/>
      <c r="I287" s="736"/>
      <c r="J287" s="736"/>
      <c r="K287" s="736"/>
      <c r="L287" s="736"/>
      <c r="M287" s="736"/>
      <c r="N287" s="736"/>
      <c r="O287" s="736"/>
      <c r="P287" s="736"/>
      <c r="Q287" s="736"/>
      <c r="CN287" s="556"/>
      <c r="CO287" s="563" t="s">
        <v>168</v>
      </c>
      <c r="CP287" s="141"/>
      <c r="CQ287" s="536" t="str">
        <f>Financing!D286</f>
        <v>(Specify Source)</v>
      </c>
      <c r="CR287" s="536"/>
      <c r="CS287" s="536"/>
      <c r="CT287" s="141"/>
      <c r="CU287" s="534">
        <f>Financing!H286</f>
        <v>0</v>
      </c>
      <c r="CV287" s="141"/>
      <c r="CW287" s="141"/>
      <c r="CX287" s="141"/>
      <c r="CY287" s="554"/>
    </row>
    <row r="288" spans="3:103" ht="13.5" thickBot="1">
      <c r="C288" s="788"/>
      <c r="D288" s="627" t="s">
        <v>82</v>
      </c>
      <c r="E288" s="734">
        <f>'Cash Flow'!C10</f>
        <v>0</v>
      </c>
      <c r="F288" s="737">
        <f>-F287*0.05</f>
        <v>0</v>
      </c>
      <c r="G288" s="736"/>
      <c r="H288" s="814"/>
      <c r="I288" s="736"/>
      <c r="J288" s="736"/>
      <c r="K288" s="736"/>
      <c r="L288" s="736"/>
      <c r="M288" s="736"/>
      <c r="N288" s="736"/>
      <c r="O288" s="736"/>
      <c r="P288" s="736"/>
      <c r="Q288" s="736"/>
      <c r="CN288" s="144"/>
      <c r="CO288" s="564" t="s">
        <v>168</v>
      </c>
      <c r="CP288" s="565"/>
      <c r="CQ288" s="536" t="str">
        <f>Financing!D287</f>
        <v>(Specify Source)</v>
      </c>
      <c r="CR288" s="536"/>
      <c r="CS288" s="536"/>
      <c r="CT288" s="565"/>
      <c r="CU288" s="534">
        <f>Financing!H287</f>
        <v>0</v>
      </c>
      <c r="CV288" s="565"/>
      <c r="CW288" s="565"/>
      <c r="CX288" s="565"/>
      <c r="CY288" s="566"/>
    </row>
    <row r="289" spans="3:103">
      <c r="C289" s="788"/>
      <c r="D289" s="627" t="s">
        <v>83</v>
      </c>
      <c r="E289" s="734">
        <f>'Cash Flow'!C11</f>
        <v>0</v>
      </c>
      <c r="F289" s="737">
        <f>'M&amp;O'!F285</f>
        <v>0</v>
      </c>
      <c r="G289" s="736"/>
      <c r="H289" s="814"/>
      <c r="I289" s="736"/>
      <c r="J289" s="736"/>
      <c r="K289" s="736"/>
      <c r="L289" s="736"/>
      <c r="M289" s="736"/>
      <c r="N289" s="736"/>
      <c r="O289" s="736"/>
      <c r="P289" s="736"/>
      <c r="Q289" s="736"/>
      <c r="CN289" s="291"/>
    </row>
    <row r="290" spans="3:103" ht="13.5" thickBot="1">
      <c r="C290" s="788"/>
      <c r="D290" s="627" t="s">
        <v>84</v>
      </c>
      <c r="E290" s="734">
        <f>'Cash Flow'!C12</f>
        <v>0</v>
      </c>
      <c r="F290" s="737">
        <f>-F289*0.1</f>
        <v>0</v>
      </c>
      <c r="G290" s="141"/>
      <c r="H290" s="815"/>
      <c r="I290" s="141"/>
      <c r="J290" s="141"/>
      <c r="K290" s="141"/>
      <c r="L290" s="141"/>
      <c r="M290" s="141"/>
      <c r="N290" s="141"/>
      <c r="O290" s="141"/>
      <c r="P290" s="141"/>
      <c r="Q290" s="141"/>
      <c r="CN290" s="291"/>
    </row>
    <row r="291" spans="3:103">
      <c r="C291" s="788"/>
      <c r="D291" s="627" t="s">
        <v>85</v>
      </c>
      <c r="E291" s="734">
        <f>'Cash Flow'!C13</f>
        <v>0</v>
      </c>
      <c r="F291" s="738">
        <f>'M&amp;O'!F287</f>
        <v>0</v>
      </c>
      <c r="G291" s="141"/>
      <c r="H291" s="815"/>
      <c r="I291" s="141"/>
      <c r="J291" s="141"/>
      <c r="K291" s="141"/>
      <c r="L291" s="141"/>
      <c r="M291" s="141"/>
      <c r="N291" s="141"/>
      <c r="O291" s="141"/>
      <c r="P291" s="141"/>
      <c r="Q291" s="141"/>
      <c r="CN291" s="291"/>
      <c r="CO291" s="541" t="s">
        <v>156</v>
      </c>
      <c r="CP291" s="539" t="s">
        <v>342</v>
      </c>
      <c r="CQ291" s="540">
        <f>G4</f>
        <v>0</v>
      </c>
      <c r="CR291" s="540"/>
      <c r="CS291" s="542"/>
      <c r="CT291" s="542"/>
    </row>
    <row r="292" spans="3:103">
      <c r="C292" s="788"/>
      <c r="D292" s="627" t="s">
        <v>86</v>
      </c>
      <c r="E292" s="734">
        <f>'Cash Flow'!C14</f>
        <v>0</v>
      </c>
      <c r="F292" s="737">
        <f>SUM(F287:F291)</f>
        <v>0</v>
      </c>
      <c r="G292" s="736"/>
      <c r="H292" s="814"/>
      <c r="I292" s="736"/>
      <c r="J292" s="736"/>
      <c r="K292" s="736"/>
      <c r="L292" s="736"/>
      <c r="M292" s="736"/>
      <c r="N292" s="736"/>
      <c r="O292" s="736"/>
      <c r="P292" s="736"/>
      <c r="Q292" s="736"/>
      <c r="CN292" s="291"/>
      <c r="CO292" s="567" t="s">
        <v>134</v>
      </c>
      <c r="CP292" s="538" t="s">
        <v>96</v>
      </c>
      <c r="CQ292" s="538">
        <f>D181</f>
        <v>0</v>
      </c>
      <c r="CR292" s="544"/>
      <c r="CS292" s="540"/>
      <c r="CT292" s="540"/>
    </row>
    <row r="293" spans="3:103" ht="13.5" thickBot="1">
      <c r="C293" s="788"/>
      <c r="D293" s="627" t="s">
        <v>87</v>
      </c>
      <c r="E293" s="734">
        <f>'Cash Flow'!C15</f>
        <v>0</v>
      </c>
      <c r="F293" s="739">
        <f>'M&amp;O'!F310</f>
        <v>0</v>
      </c>
      <c r="G293" s="736"/>
      <c r="H293" s="814"/>
      <c r="I293" s="736"/>
      <c r="J293" s="736"/>
      <c r="K293" s="736"/>
      <c r="L293" s="736"/>
      <c r="M293" s="736"/>
      <c r="N293" s="736"/>
      <c r="O293" s="736"/>
      <c r="P293" s="736"/>
      <c r="Q293" s="736"/>
      <c r="CN293" s="291"/>
      <c r="CO293" s="568">
        <f>'Unit Distribution'!CO10</f>
        <v>0</v>
      </c>
      <c r="CQ293" s="544"/>
      <c r="CR293" s="544"/>
      <c r="CS293" s="540"/>
      <c r="CT293" s="540"/>
    </row>
    <row r="294" spans="3:103">
      <c r="C294" s="658"/>
      <c r="D294" s="635" t="s">
        <v>88</v>
      </c>
      <c r="E294" s="734">
        <f>'Cash Flow'!C16</f>
        <v>0</v>
      </c>
      <c r="F294" s="740">
        <f>SUM(F292-F293)</f>
        <v>0</v>
      </c>
      <c r="G294" s="141"/>
      <c r="H294" s="815"/>
      <c r="I294" s="141"/>
      <c r="J294" s="141"/>
      <c r="K294" s="141"/>
      <c r="L294" s="141"/>
      <c r="M294" s="141"/>
      <c r="N294" s="141"/>
      <c r="O294" s="141"/>
      <c r="P294" s="141"/>
      <c r="Q294" s="141"/>
      <c r="CN294" s="291"/>
      <c r="CO294" s="545" t="s">
        <v>157</v>
      </c>
      <c r="CP294" s="546"/>
      <c r="CQ294" s="547" t="s">
        <v>158</v>
      </c>
      <c r="CR294" s="547"/>
      <c r="CS294" s="547" t="s">
        <v>159</v>
      </c>
      <c r="CT294" s="547"/>
      <c r="CU294" s="547" t="s">
        <v>177</v>
      </c>
      <c r="CV294" s="547"/>
      <c r="CW294" s="547" t="s">
        <v>160</v>
      </c>
      <c r="CX294" s="548"/>
      <c r="CY294" s="549" t="s">
        <v>161</v>
      </c>
    </row>
    <row r="295" spans="3:103">
      <c r="C295" s="788"/>
      <c r="D295" s="627" t="s">
        <v>89</v>
      </c>
      <c r="E295" s="734">
        <f>'Cash Flow'!C17</f>
        <v>0</v>
      </c>
      <c r="F295" s="741">
        <f>'Cash Flow'!D17</f>
        <v>0</v>
      </c>
      <c r="G295" s="736"/>
      <c r="H295" s="814"/>
      <c r="I295" s="736"/>
      <c r="J295" s="736"/>
      <c r="K295" s="736"/>
      <c r="L295" s="736"/>
      <c r="M295" s="736"/>
      <c r="N295" s="736"/>
      <c r="O295" s="736"/>
      <c r="P295" s="736"/>
      <c r="Q295" s="736"/>
      <c r="CN295" s="291"/>
      <c r="CO295" s="550" t="str">
        <f>Financing!B294</f>
        <v>HPD Loan</v>
      </c>
      <c r="CP295" s="550"/>
      <c r="CQ295" s="550">
        <f>Financing!D294</f>
        <v>0</v>
      </c>
      <c r="CR295" s="550"/>
      <c r="CS295" s="550">
        <f>Financing!F294</f>
        <v>0</v>
      </c>
      <c r="CT295" s="550"/>
      <c r="CU295" s="550">
        <f>Financing!H294</f>
        <v>0</v>
      </c>
      <c r="CV295" s="550"/>
      <c r="CW295" s="550">
        <f>Financing!J294</f>
        <v>0</v>
      </c>
      <c r="CX295" s="550"/>
      <c r="CY295" s="550">
        <f>Financing!L294</f>
        <v>0</v>
      </c>
    </row>
    <row r="296" spans="3:103">
      <c r="C296" s="788"/>
      <c r="D296" s="634" t="s">
        <v>275</v>
      </c>
      <c r="E296" s="734">
        <f>'Cash Flow'!C18</f>
        <v>0</v>
      </c>
      <c r="F296" s="741">
        <f>'Cash Flow'!D18</f>
        <v>0</v>
      </c>
      <c r="G296" s="736"/>
      <c r="H296" s="814"/>
      <c r="I296" s="736"/>
      <c r="J296" s="736"/>
      <c r="K296" s="736"/>
      <c r="L296" s="736"/>
      <c r="M296" s="736"/>
      <c r="N296" s="736"/>
      <c r="O296" s="736"/>
      <c r="P296" s="736"/>
      <c r="Q296" s="736"/>
      <c r="CN296" s="537"/>
      <c r="CO296" s="550" t="str">
        <f>Financing!B295</f>
        <v>HDC Tax Exempt Bonds</v>
      </c>
      <c r="CP296" s="550"/>
      <c r="CQ296" s="550">
        <f>Financing!D295</f>
        <v>0</v>
      </c>
      <c r="CR296" s="550"/>
      <c r="CS296" s="550">
        <f>Financing!F295</f>
        <v>0</v>
      </c>
      <c r="CT296" s="550"/>
      <c r="CU296" s="550">
        <f>Financing!H295</f>
        <v>0</v>
      </c>
      <c r="CV296" s="550"/>
      <c r="CW296" s="550">
        <f>Financing!J295</f>
        <v>0</v>
      </c>
      <c r="CX296" s="550"/>
      <c r="CY296" s="550">
        <f>Financing!L295</f>
        <v>0</v>
      </c>
    </row>
    <row r="297" spans="3:103">
      <c r="C297" s="788"/>
      <c r="D297" s="634" t="s">
        <v>275</v>
      </c>
      <c r="E297" s="734">
        <f>'Cash Flow'!C19</f>
        <v>0</v>
      </c>
      <c r="F297" s="741">
        <f>'Cash Flow'!D19</f>
        <v>0</v>
      </c>
      <c r="G297" s="141"/>
      <c r="H297" s="814"/>
      <c r="I297" s="736"/>
      <c r="J297" s="736"/>
      <c r="K297" s="736"/>
      <c r="L297" s="736"/>
      <c r="M297" s="736"/>
      <c r="N297" s="736"/>
      <c r="O297" s="736"/>
      <c r="P297" s="736"/>
      <c r="Q297" s="736"/>
      <c r="CN297" s="291"/>
      <c r="CO297" s="550" t="str">
        <f>Financing!B296</f>
        <v>HDC Loan</v>
      </c>
      <c r="CP297" s="550"/>
      <c r="CQ297" s="550">
        <f>Financing!D296</f>
        <v>0</v>
      </c>
      <c r="CR297" s="550"/>
      <c r="CS297" s="550">
        <f>Financing!F296</f>
        <v>0</v>
      </c>
      <c r="CT297" s="550"/>
      <c r="CU297" s="550">
        <f>Financing!H296</f>
        <v>0</v>
      </c>
      <c r="CV297" s="550"/>
      <c r="CW297" s="550">
        <f>Financing!J296</f>
        <v>0</v>
      </c>
      <c r="CX297" s="550"/>
      <c r="CY297" s="550">
        <f>Financing!L296</f>
        <v>0</v>
      </c>
    </row>
    <row r="298" spans="3:103">
      <c r="C298" s="788"/>
      <c r="D298" s="627" t="s">
        <v>90</v>
      </c>
      <c r="E298" s="734">
        <f>'Cash Flow'!C20</f>
        <v>0</v>
      </c>
      <c r="F298" s="742">
        <f>SUM(F294-F295-F296-F297)</f>
        <v>0</v>
      </c>
      <c r="G298" s="736"/>
      <c r="H298" s="814"/>
      <c r="I298" s="736"/>
      <c r="J298" s="736"/>
      <c r="K298" s="736"/>
      <c r="L298" s="736"/>
      <c r="M298" s="736"/>
      <c r="N298" s="736"/>
      <c r="O298" s="736"/>
      <c r="P298" s="736"/>
      <c r="Q298" s="736"/>
      <c r="CN298" s="606"/>
      <c r="CO298" s="550" t="str">
        <f>Financing!B297</f>
        <v>Deferred Developer Fee</v>
      </c>
      <c r="CP298" s="550"/>
      <c r="CQ298" s="550">
        <f>Financing!D297</f>
        <v>0</v>
      </c>
      <c r="CR298" s="550"/>
      <c r="CS298" s="550">
        <f>Financing!F297</f>
        <v>0</v>
      </c>
      <c r="CT298" s="550"/>
      <c r="CU298" s="550">
        <f>Financing!H297</f>
        <v>0</v>
      </c>
      <c r="CV298" s="550"/>
      <c r="CW298" s="550">
        <f>Financing!J297</f>
        <v>0</v>
      </c>
      <c r="CX298" s="550"/>
      <c r="CY298" s="550">
        <f>Financing!L297</f>
        <v>0</v>
      </c>
    </row>
    <row r="299" spans="3:103">
      <c r="C299" s="788"/>
      <c r="D299" s="635" t="s">
        <v>91</v>
      </c>
      <c r="E299" s="743">
        <f>SUM(E298)</f>
        <v>0</v>
      </c>
      <c r="F299" s="744">
        <f>SUM(F298)</f>
        <v>0</v>
      </c>
      <c r="G299" s="736"/>
      <c r="H299" s="814"/>
      <c r="I299" s="736"/>
      <c r="J299" s="736"/>
      <c r="K299" s="736"/>
      <c r="L299" s="736"/>
      <c r="M299" s="736"/>
      <c r="N299" s="736"/>
      <c r="O299" s="736"/>
      <c r="P299" s="736"/>
      <c r="Q299" s="736"/>
      <c r="CN299" s="537"/>
      <c r="CO299" s="838" t="str">
        <f>Financing!B298</f>
        <v>Other (Specify)</v>
      </c>
      <c r="CP299" s="550"/>
      <c r="CQ299" s="550">
        <f>Financing!D298</f>
        <v>0</v>
      </c>
      <c r="CR299" s="550"/>
      <c r="CS299" s="550">
        <f>Financing!F298</f>
        <v>0</v>
      </c>
      <c r="CT299" s="550"/>
      <c r="CU299" s="550">
        <f>Financing!H298</f>
        <v>0</v>
      </c>
      <c r="CV299" s="550"/>
      <c r="CW299" s="550">
        <f>Financing!J298</f>
        <v>0</v>
      </c>
      <c r="CX299" s="550"/>
      <c r="CY299" s="550">
        <f>Financing!L298</f>
        <v>0</v>
      </c>
    </row>
    <row r="300" spans="3:103">
      <c r="C300" s="788"/>
      <c r="D300" s="627"/>
      <c r="E300" s="627"/>
      <c r="F300" s="627"/>
      <c r="G300" s="627"/>
      <c r="H300" s="789"/>
      <c r="CN300" s="606"/>
      <c r="CO300" s="838" t="str">
        <f>Financing!B299</f>
        <v>Other (Specify)</v>
      </c>
      <c r="CP300" s="550"/>
      <c r="CQ300" s="550">
        <f>Financing!D299</f>
        <v>0</v>
      </c>
      <c r="CR300" s="550"/>
      <c r="CS300" s="550">
        <f>Financing!F299</f>
        <v>0</v>
      </c>
      <c r="CT300" s="550"/>
      <c r="CU300" s="550">
        <f>Financing!H299</f>
        <v>0</v>
      </c>
      <c r="CV300" s="550"/>
      <c r="CW300" s="550">
        <f>Financing!J299</f>
        <v>0</v>
      </c>
      <c r="CX300" s="550"/>
      <c r="CY300" s="550">
        <f>Financing!L299</f>
        <v>0</v>
      </c>
    </row>
    <row r="301" spans="3:103">
      <c r="C301" s="788"/>
      <c r="D301" s="627"/>
      <c r="E301" s="627"/>
      <c r="F301" s="627"/>
      <c r="G301" s="627"/>
      <c r="H301" s="789"/>
      <c r="CN301" s="537"/>
      <c r="CO301" s="838" t="str">
        <f>Financing!B300</f>
        <v>Other (Specify)</v>
      </c>
      <c r="CP301" s="550"/>
      <c r="CQ301" s="550">
        <f>Financing!D300</f>
        <v>0</v>
      </c>
      <c r="CR301" s="550"/>
      <c r="CS301" s="550">
        <f>Financing!F300</f>
        <v>0</v>
      </c>
      <c r="CT301" s="550"/>
      <c r="CU301" s="550">
        <f>Financing!H300</f>
        <v>0</v>
      </c>
      <c r="CV301" s="550"/>
      <c r="CW301" s="550">
        <f>Financing!J300</f>
        <v>0</v>
      </c>
      <c r="CX301" s="550"/>
      <c r="CY301" s="550">
        <f>Financing!L300</f>
        <v>0</v>
      </c>
    </row>
    <row r="302" spans="3:103">
      <c r="C302" s="788"/>
      <c r="D302" s="627"/>
      <c r="E302" s="627"/>
      <c r="F302" s="816"/>
      <c r="G302" s="627"/>
      <c r="H302" s="789"/>
      <c r="CN302" s="537"/>
      <c r="CO302" s="838" t="str">
        <f>Financing!B301</f>
        <v>Other (Specify)</v>
      </c>
      <c r="CP302" s="550"/>
      <c r="CQ302" s="550">
        <f>Financing!D301</f>
        <v>0</v>
      </c>
      <c r="CR302" s="550"/>
      <c r="CS302" s="550">
        <f>Financing!F301</f>
        <v>0</v>
      </c>
      <c r="CT302" s="550"/>
      <c r="CU302" s="550">
        <f>Financing!H301</f>
        <v>0</v>
      </c>
      <c r="CV302" s="550"/>
      <c r="CW302" s="550">
        <f>Financing!J301</f>
        <v>0</v>
      </c>
      <c r="CX302" s="550"/>
      <c r="CY302" s="550">
        <f>Financing!L301</f>
        <v>0</v>
      </c>
    </row>
    <row r="303" spans="3:103">
      <c r="C303" s="805"/>
      <c r="D303" s="632"/>
      <c r="E303" s="632"/>
      <c r="F303" s="745"/>
      <c r="G303" s="632"/>
      <c r="H303" s="806"/>
      <c r="CN303" s="606"/>
      <c r="CO303" s="838" t="str">
        <f>Financing!B302</f>
        <v>Other (Specify)</v>
      </c>
      <c r="CP303" s="550"/>
      <c r="CQ303" s="550">
        <f>Financing!D302</f>
        <v>0</v>
      </c>
      <c r="CR303" s="550"/>
      <c r="CS303" s="550">
        <f>Financing!F302</f>
        <v>0</v>
      </c>
      <c r="CT303" s="550"/>
      <c r="CU303" s="550">
        <f>Financing!H302</f>
        <v>0</v>
      </c>
      <c r="CV303" s="550"/>
      <c r="CW303" s="550">
        <f>Financing!J302</f>
        <v>0</v>
      </c>
      <c r="CX303" s="550"/>
      <c r="CY303" s="550">
        <f>Financing!L302</f>
        <v>0</v>
      </c>
    </row>
    <row r="304" spans="3:103">
      <c r="D304" s="537"/>
      <c r="E304" s="537"/>
      <c r="F304" s="606"/>
      <c r="CN304" s="537"/>
      <c r="CO304" s="550" t="str">
        <f>Financing!B303</f>
        <v>Total Construction Financing</v>
      </c>
      <c r="CP304" s="838"/>
      <c r="CQ304" s="550">
        <f>Financing!D303</f>
        <v>0</v>
      </c>
      <c r="CR304" s="550"/>
      <c r="CS304" s="550">
        <f>Financing!F303</f>
        <v>0</v>
      </c>
      <c r="CT304" s="550"/>
      <c r="CU304" s="550">
        <f>Financing!H303</f>
        <v>0</v>
      </c>
      <c r="CV304" s="550"/>
      <c r="CW304" s="550">
        <f>Financing!J303</f>
        <v>0</v>
      </c>
      <c r="CX304" s="550"/>
      <c r="CY304" s="550">
        <f>Financing!L303</f>
        <v>0</v>
      </c>
    </row>
    <row r="305" spans="92:103">
      <c r="CN305" s="556"/>
      <c r="CO305" s="550"/>
      <c r="CP305" s="550"/>
      <c r="CQ305" s="550"/>
      <c r="CR305" s="550"/>
      <c r="CS305" s="550"/>
      <c r="CT305" s="550"/>
      <c r="CU305" s="550"/>
      <c r="CV305" s="550"/>
      <c r="CW305" s="550"/>
      <c r="CX305" s="550"/>
      <c r="CY305" s="550"/>
    </row>
    <row r="306" spans="92:103">
      <c r="CN306" s="144"/>
      <c r="CO306" s="550" t="str">
        <f>Financing!B305</f>
        <v>Permanent Financing</v>
      </c>
      <c r="CP306" s="539" t="s">
        <v>342</v>
      </c>
      <c r="CQ306" s="550">
        <f>G4</f>
        <v>0</v>
      </c>
      <c r="CR306" s="550"/>
      <c r="CS306" s="550"/>
      <c r="CT306" s="550"/>
      <c r="CU306" s="550"/>
      <c r="CV306" s="550"/>
      <c r="CW306" s="550"/>
      <c r="CX306" s="550"/>
      <c r="CY306" s="550"/>
    </row>
    <row r="307" spans="92:103">
      <c r="CN307" s="144"/>
      <c r="CO307" s="550" t="str">
        <f>Financing!B306</f>
        <v>Building 6</v>
      </c>
      <c r="CP307" s="538" t="s">
        <v>96</v>
      </c>
      <c r="CQ307" s="848">
        <f>D181</f>
        <v>0</v>
      </c>
      <c r="CR307" s="550"/>
      <c r="CS307" s="550"/>
      <c r="CT307" s="550"/>
      <c r="CU307" s="550"/>
      <c r="CV307" s="550"/>
      <c r="CW307" s="550"/>
      <c r="CX307" s="550"/>
      <c r="CY307" s="550"/>
    </row>
    <row r="308" spans="92:103">
      <c r="CN308" s="144"/>
      <c r="CO308" s="550" t="str">
        <f>Financing!B307</f>
        <v xml:space="preserve"> </v>
      </c>
      <c r="CP308" s="550"/>
      <c r="CQ308" s="550"/>
      <c r="CR308" s="550"/>
      <c r="CS308" s="550"/>
      <c r="CT308" s="550"/>
      <c r="CU308" s="550"/>
      <c r="CV308" s="550"/>
      <c r="CW308" s="550"/>
      <c r="CX308" s="550"/>
      <c r="CY308" s="550"/>
    </row>
    <row r="309" spans="92:103">
      <c r="CN309" s="144"/>
      <c r="CO309" s="550" t="str">
        <f>Financing!B308</f>
        <v>Lender/ Source</v>
      </c>
      <c r="CP309" s="550"/>
      <c r="CQ309" s="550" t="str">
        <f>Financing!D308</f>
        <v>Amount of Funds</v>
      </c>
      <c r="CR309" s="550"/>
      <c r="CS309" s="550" t="str">
        <f>Financing!F308</f>
        <v>Type</v>
      </c>
      <c r="CT309" s="550"/>
      <c r="CU309" s="550" t="str">
        <f>Financing!H308</f>
        <v>Interest Rate(%)</v>
      </c>
      <c r="CV309" s="550"/>
      <c r="CW309" s="550" t="str">
        <f>Financing!J308</f>
        <v>Term (yrs.)</v>
      </c>
      <c r="CX309" s="550"/>
      <c r="CY309" s="550" t="str">
        <f>Financing!L308</f>
        <v>Annual Debt Service</v>
      </c>
    </row>
    <row r="310" spans="92:103">
      <c r="CN310" s="144"/>
      <c r="CO310" s="550" t="str">
        <f>Financing!B309</f>
        <v>HPD Loan</v>
      </c>
      <c r="CP310" s="550"/>
      <c r="CQ310" s="550">
        <f>Financing!D309</f>
        <v>0</v>
      </c>
      <c r="CR310" s="550"/>
      <c r="CS310" s="550">
        <f>Financing!F309</f>
        <v>0</v>
      </c>
      <c r="CT310" s="550"/>
      <c r="CU310" s="550">
        <f>Financing!H309</f>
        <v>0</v>
      </c>
      <c r="CV310" s="550"/>
      <c r="CW310" s="550">
        <f>Financing!J309</f>
        <v>0</v>
      </c>
      <c r="CX310" s="550"/>
      <c r="CY310" s="550">
        <f>Financing!L309</f>
        <v>0</v>
      </c>
    </row>
    <row r="311" spans="92:103">
      <c r="CN311" s="144"/>
      <c r="CO311" s="550" t="str">
        <f>Financing!B310</f>
        <v>HDC Tax Exempt Bonds</v>
      </c>
      <c r="CP311" s="550"/>
      <c r="CQ311" s="550">
        <f>Financing!D310</f>
        <v>0</v>
      </c>
      <c r="CR311" s="550"/>
      <c r="CS311" s="550">
        <f>Financing!F310</f>
        <v>0</v>
      </c>
      <c r="CT311" s="550"/>
      <c r="CU311" s="550">
        <f>Financing!H310</f>
        <v>0</v>
      </c>
      <c r="CV311" s="550"/>
      <c r="CW311" s="550">
        <f>Financing!J310</f>
        <v>0</v>
      </c>
      <c r="CX311" s="550"/>
      <c r="CY311" s="550">
        <f>Financing!L310</f>
        <v>0</v>
      </c>
    </row>
    <row r="312" spans="92:103">
      <c r="CN312" s="556"/>
      <c r="CO312" s="550" t="str">
        <f>Financing!B311</f>
        <v>HDC Loan</v>
      </c>
      <c r="CP312" s="550"/>
      <c r="CQ312" s="550">
        <f>Financing!D311</f>
        <v>0</v>
      </c>
      <c r="CR312" s="550"/>
      <c r="CS312" s="550">
        <f>Financing!F311</f>
        <v>0</v>
      </c>
      <c r="CT312" s="550"/>
      <c r="CU312" s="550">
        <f>Financing!H311</f>
        <v>0</v>
      </c>
      <c r="CV312" s="550"/>
      <c r="CW312" s="550">
        <f>Financing!J311</f>
        <v>0</v>
      </c>
      <c r="CX312" s="550"/>
      <c r="CY312" s="550">
        <f>Financing!L311</f>
        <v>0</v>
      </c>
    </row>
    <row r="313" spans="92:103">
      <c r="CN313" s="144"/>
      <c r="CO313" s="550" t="str">
        <f>Financing!B312</f>
        <v>Deferred Developer Fee</v>
      </c>
      <c r="CP313" s="550"/>
      <c r="CQ313" s="550">
        <f>Financing!D312</f>
        <v>0</v>
      </c>
      <c r="CR313" s="550"/>
      <c r="CS313" s="550">
        <f>Financing!F312</f>
        <v>0</v>
      </c>
      <c r="CT313" s="550"/>
      <c r="CU313" s="550">
        <f>Financing!H312</f>
        <v>0</v>
      </c>
      <c r="CV313" s="550"/>
      <c r="CW313" s="550">
        <f>Financing!J312</f>
        <v>0</v>
      </c>
      <c r="CX313" s="550"/>
      <c r="CY313" s="550">
        <f>Financing!L312</f>
        <v>0</v>
      </c>
    </row>
    <row r="314" spans="92:103">
      <c r="CN314" s="556"/>
      <c r="CO314" s="838" t="str">
        <f>Financing!B313</f>
        <v>Other (Specify)</v>
      </c>
      <c r="CP314" s="550"/>
      <c r="CQ314" s="550">
        <f>Financing!D313</f>
        <v>0</v>
      </c>
      <c r="CR314" s="550"/>
      <c r="CS314" s="550">
        <f>Financing!F313</f>
        <v>0</v>
      </c>
      <c r="CT314" s="550"/>
      <c r="CU314" s="550">
        <f>Financing!H313</f>
        <v>0</v>
      </c>
      <c r="CV314" s="550"/>
      <c r="CW314" s="550">
        <f>Financing!J313</f>
        <v>0</v>
      </c>
      <c r="CX314" s="550"/>
      <c r="CY314" s="550">
        <f>Financing!L313</f>
        <v>0</v>
      </c>
    </row>
    <row r="315" spans="92:103">
      <c r="CN315" s="141"/>
      <c r="CO315" s="838" t="str">
        <f>Financing!B314</f>
        <v>Other (Specify)</v>
      </c>
      <c r="CP315" s="550"/>
      <c r="CQ315" s="550">
        <f>Financing!D314</f>
        <v>0</v>
      </c>
      <c r="CR315" s="550"/>
      <c r="CS315" s="550">
        <f>Financing!F314</f>
        <v>0</v>
      </c>
      <c r="CT315" s="550"/>
      <c r="CU315" s="550">
        <f>Financing!H314</f>
        <v>0</v>
      </c>
      <c r="CV315" s="550"/>
      <c r="CW315" s="550">
        <f>Financing!J314</f>
        <v>0</v>
      </c>
      <c r="CX315" s="550"/>
      <c r="CY315" s="550">
        <f>Financing!L314</f>
        <v>0</v>
      </c>
    </row>
    <row r="316" spans="92:103">
      <c r="CN316" s="144"/>
      <c r="CO316" s="838" t="str">
        <f>Financing!B315</f>
        <v>Other (Specify)</v>
      </c>
      <c r="CP316" s="550"/>
      <c r="CQ316" s="550">
        <f>Financing!D315</f>
        <v>0</v>
      </c>
      <c r="CR316" s="550"/>
      <c r="CS316" s="550">
        <f>Financing!F315</f>
        <v>0</v>
      </c>
      <c r="CT316" s="550"/>
      <c r="CU316" s="550">
        <f>Financing!H315</f>
        <v>0</v>
      </c>
      <c r="CV316" s="550"/>
      <c r="CW316" s="550">
        <f>Financing!J315</f>
        <v>0</v>
      </c>
      <c r="CX316" s="550"/>
      <c r="CY316" s="550">
        <f>Financing!L315</f>
        <v>0</v>
      </c>
    </row>
    <row r="317" spans="92:103">
      <c r="CN317" s="144"/>
      <c r="CO317" s="838" t="str">
        <f>Financing!B316</f>
        <v>Other (Specify)</v>
      </c>
      <c r="CP317" s="550"/>
      <c r="CQ317" s="550">
        <f>Financing!D316</f>
        <v>0</v>
      </c>
      <c r="CR317" s="550"/>
      <c r="CS317" s="550">
        <f>Financing!F316</f>
        <v>0</v>
      </c>
      <c r="CT317" s="550"/>
      <c r="CU317" s="550">
        <f>Financing!H316</f>
        <v>0</v>
      </c>
      <c r="CV317" s="550"/>
      <c r="CW317" s="550">
        <f>Financing!J316</f>
        <v>0</v>
      </c>
      <c r="CX317" s="550"/>
      <c r="CY317" s="550">
        <f>Financing!L316</f>
        <v>0</v>
      </c>
    </row>
    <row r="318" spans="92:103">
      <c r="CN318" s="144"/>
      <c r="CO318" s="838" t="str">
        <f>Financing!B317</f>
        <v>Other (Specify)</v>
      </c>
      <c r="CP318" s="550"/>
      <c r="CQ318" s="550">
        <f>Financing!D317</f>
        <v>0</v>
      </c>
      <c r="CR318" s="550"/>
      <c r="CS318" s="550">
        <f>Financing!F317</f>
        <v>0</v>
      </c>
      <c r="CT318" s="550"/>
      <c r="CU318" s="550">
        <f>Financing!H317</f>
        <v>0</v>
      </c>
      <c r="CV318" s="550"/>
      <c r="CW318" s="550">
        <f>Financing!J317</f>
        <v>0</v>
      </c>
      <c r="CX318" s="550"/>
      <c r="CY318" s="550">
        <f>Financing!L317</f>
        <v>0</v>
      </c>
    </row>
    <row r="319" spans="92:103">
      <c r="CN319" s="144"/>
      <c r="CO319" s="550" t="str">
        <f>Financing!B318</f>
        <v>Total Permanent Financing</v>
      </c>
      <c r="CP319" s="550"/>
      <c r="CQ319" s="550">
        <f>Financing!D318</f>
        <v>0</v>
      </c>
      <c r="CR319" s="550"/>
      <c r="CS319" s="550">
        <f>Financing!F318</f>
        <v>0</v>
      </c>
      <c r="CT319" s="550"/>
      <c r="CU319" s="550">
        <f>Financing!H318</f>
        <v>0</v>
      </c>
      <c r="CV319" s="550"/>
      <c r="CW319" s="550">
        <f>Financing!J318</f>
        <v>0</v>
      </c>
      <c r="CX319" s="550"/>
      <c r="CY319" s="550">
        <f>Financing!L318</f>
        <v>0</v>
      </c>
    </row>
    <row r="320" spans="92:103">
      <c r="CN320" s="144"/>
      <c r="CO320" s="553"/>
      <c r="CP320" s="141"/>
      <c r="CQ320" s="141"/>
      <c r="CR320" s="141"/>
      <c r="CS320" s="141"/>
      <c r="CT320" s="141"/>
      <c r="CU320" s="141"/>
      <c r="CV320" s="141"/>
      <c r="CW320" s="141"/>
      <c r="CX320" s="141"/>
      <c r="CY320" s="554"/>
    </row>
    <row r="321" spans="92:103">
      <c r="CN321" s="141"/>
      <c r="CO321" s="555" t="s">
        <v>163</v>
      </c>
      <c r="CP321" s="539" t="s">
        <v>342</v>
      </c>
      <c r="CQ321" s="141">
        <f>G4</f>
        <v>0</v>
      </c>
      <c r="CR321" s="141"/>
      <c r="CS321" s="141"/>
      <c r="CT321" s="141"/>
      <c r="CU321" s="556"/>
      <c r="CV321" s="556"/>
      <c r="CW321" s="141"/>
      <c r="CX321" s="141"/>
      <c r="CY321" s="554"/>
    </row>
    <row r="322" spans="92:103">
      <c r="CN322" s="141"/>
      <c r="CO322" s="557" t="s">
        <v>134</v>
      </c>
      <c r="CP322" s="538" t="s">
        <v>96</v>
      </c>
      <c r="CQ322" s="141">
        <f>D181</f>
        <v>0</v>
      </c>
      <c r="CR322" s="141"/>
      <c r="CS322" s="141"/>
      <c r="CT322" s="141"/>
      <c r="CU322" s="556"/>
      <c r="CV322" s="556"/>
      <c r="CW322" s="141"/>
      <c r="CX322" s="141"/>
      <c r="CY322" s="554"/>
    </row>
    <row r="323" spans="92:103">
      <c r="CN323" s="141"/>
      <c r="CO323" s="553">
        <f>CO293</f>
        <v>0</v>
      </c>
      <c r="CP323" s="144"/>
      <c r="CQ323" s="141"/>
      <c r="CR323" s="141"/>
      <c r="CS323" s="141"/>
      <c r="CT323" s="141"/>
      <c r="CU323" s="556"/>
      <c r="CV323" s="556"/>
      <c r="CW323" s="141"/>
      <c r="CX323" s="141"/>
      <c r="CY323" s="554"/>
    </row>
    <row r="324" spans="92:103">
      <c r="CN324" s="141"/>
      <c r="CO324" s="553" t="s">
        <v>171</v>
      </c>
      <c r="CP324" s="144"/>
      <c r="CQ324" s="141"/>
      <c r="CR324" s="141"/>
      <c r="CS324" s="141"/>
      <c r="CT324" s="141"/>
      <c r="CU324" s="556"/>
      <c r="CV324" s="556"/>
      <c r="CW324" s="141"/>
      <c r="CX324" s="141"/>
      <c r="CY324" s="554"/>
    </row>
    <row r="325" spans="92:103">
      <c r="CN325" s="141"/>
      <c r="CO325" s="553"/>
      <c r="CP325" s="144"/>
      <c r="CQ325" s="141"/>
      <c r="CR325" s="141"/>
      <c r="CS325" s="141"/>
      <c r="CT325" s="141"/>
      <c r="CU325" s="556"/>
      <c r="CV325" s="556"/>
      <c r="CW325" s="141"/>
      <c r="CX325" s="141"/>
      <c r="CY325" s="554"/>
    </row>
    <row r="326" spans="92:103">
      <c r="CN326" s="141"/>
      <c r="CO326" s="558" t="s">
        <v>173</v>
      </c>
      <c r="CP326" s="559"/>
      <c r="CQ326" s="560"/>
      <c r="CR326" s="560"/>
      <c r="CS326" s="560"/>
      <c r="CT326" s="559"/>
      <c r="CU326" s="561" t="s">
        <v>172</v>
      </c>
      <c r="CV326" s="556"/>
      <c r="CW326" s="141"/>
      <c r="CX326" s="141"/>
      <c r="CY326" s="554"/>
    </row>
    <row r="327" spans="92:103">
      <c r="CN327" s="141"/>
      <c r="CO327" s="562" t="s">
        <v>164</v>
      </c>
      <c r="CP327" s="141"/>
      <c r="CQ327" s="141"/>
      <c r="CR327" s="141"/>
      <c r="CS327" s="141"/>
      <c r="CT327" s="141"/>
      <c r="CU327" s="534">
        <f>Financing!H326</f>
        <v>0</v>
      </c>
      <c r="CV327" s="141"/>
      <c r="CW327" s="141"/>
      <c r="CX327" s="141"/>
      <c r="CY327" s="554"/>
    </row>
    <row r="328" spans="92:103">
      <c r="CN328" s="144"/>
      <c r="CO328" s="563" t="s">
        <v>110</v>
      </c>
      <c r="CP328" s="141"/>
      <c r="CQ328" s="141"/>
      <c r="CR328" s="141"/>
      <c r="CS328" s="141"/>
      <c r="CT328" s="141"/>
      <c r="CU328" s="534">
        <f>Financing!H327</f>
        <v>0</v>
      </c>
      <c r="CV328" s="141"/>
      <c r="CW328" s="141"/>
      <c r="CX328" s="141"/>
      <c r="CY328" s="554"/>
    </row>
    <row r="329" spans="92:103">
      <c r="CN329" s="144"/>
      <c r="CO329" s="563" t="s">
        <v>165</v>
      </c>
      <c r="CP329" s="141"/>
      <c r="CQ329" s="141"/>
      <c r="CR329" s="141"/>
      <c r="CS329" s="141"/>
      <c r="CT329" s="141"/>
      <c r="CU329" s="534">
        <f>Financing!H328</f>
        <v>0</v>
      </c>
      <c r="CV329" s="141"/>
      <c r="CW329" s="141"/>
      <c r="CX329" s="141"/>
      <c r="CY329" s="554"/>
    </row>
    <row r="330" spans="92:103">
      <c r="CN330" s="556"/>
      <c r="CO330" s="563" t="s">
        <v>166</v>
      </c>
      <c r="CP330" s="141"/>
      <c r="CQ330" s="141"/>
      <c r="CR330" s="141"/>
      <c r="CS330" s="141"/>
      <c r="CT330" s="141"/>
      <c r="CU330" s="534">
        <f>Financing!H329</f>
        <v>0</v>
      </c>
      <c r="CV330" s="141"/>
      <c r="CW330" s="141"/>
      <c r="CX330" s="141"/>
      <c r="CY330" s="554"/>
    </row>
    <row r="331" spans="92:103">
      <c r="CN331" s="556"/>
      <c r="CO331" s="563" t="s">
        <v>167</v>
      </c>
      <c r="CP331" s="141"/>
      <c r="CQ331" s="141"/>
      <c r="CR331" s="141"/>
      <c r="CS331" s="141"/>
      <c r="CT331" s="141"/>
      <c r="CU331" s="534">
        <f>Financing!H330</f>
        <v>0</v>
      </c>
      <c r="CV331" s="141"/>
      <c r="CW331" s="141"/>
      <c r="CX331" s="141"/>
      <c r="CY331" s="554"/>
    </row>
    <row r="332" spans="92:103">
      <c r="CN332" s="141"/>
      <c r="CO332" s="563" t="s">
        <v>169</v>
      </c>
      <c r="CP332" s="141"/>
      <c r="CQ332" s="536" t="str">
        <f>Financing!D331</f>
        <v>(Specify Source)</v>
      </c>
      <c r="CR332" s="536"/>
      <c r="CS332" s="536"/>
      <c r="CT332" s="141"/>
      <c r="CU332" s="534">
        <f>Financing!H331</f>
        <v>0</v>
      </c>
      <c r="CV332" s="141"/>
      <c r="CW332" s="141"/>
      <c r="CX332" s="141"/>
      <c r="CY332" s="554"/>
    </row>
    <row r="333" spans="92:103">
      <c r="CN333" s="556"/>
      <c r="CO333" s="563" t="s">
        <v>168</v>
      </c>
      <c r="CP333" s="141"/>
      <c r="CQ333" s="536" t="str">
        <f>Financing!D332</f>
        <v>(Specify Source)</v>
      </c>
      <c r="CR333" s="536"/>
      <c r="CS333" s="536"/>
      <c r="CT333" s="141"/>
      <c r="CU333" s="534">
        <f>Financing!H332</f>
        <v>0</v>
      </c>
      <c r="CV333" s="141"/>
      <c r="CW333" s="141"/>
      <c r="CX333" s="141"/>
      <c r="CY333" s="554"/>
    </row>
    <row r="334" spans="92:103">
      <c r="CN334" s="144"/>
      <c r="CO334" s="563" t="s">
        <v>168</v>
      </c>
      <c r="CP334" s="141"/>
      <c r="CQ334" s="536" t="str">
        <f>Financing!D333</f>
        <v>(Specify Source)</v>
      </c>
      <c r="CR334" s="536"/>
      <c r="CS334" s="536"/>
      <c r="CT334" s="141"/>
      <c r="CU334" s="534">
        <f>Financing!H333</f>
        <v>0</v>
      </c>
      <c r="CV334" s="141"/>
      <c r="CW334" s="141"/>
      <c r="CX334" s="141"/>
      <c r="CY334" s="554"/>
    </row>
    <row r="335" spans="92:103">
      <c r="CN335" s="556"/>
      <c r="CO335" s="563" t="s">
        <v>168</v>
      </c>
      <c r="CP335" s="141"/>
      <c r="CQ335" s="536" t="str">
        <f>Financing!D334</f>
        <v>(Specify Source)</v>
      </c>
      <c r="CR335" s="536"/>
      <c r="CS335" s="536"/>
      <c r="CT335" s="141"/>
      <c r="CU335" s="534">
        <f>Financing!H334</f>
        <v>0</v>
      </c>
      <c r="CV335" s="141"/>
      <c r="CW335" s="141"/>
      <c r="CX335" s="141"/>
      <c r="CY335" s="554"/>
    </row>
    <row r="336" spans="92:103" ht="13.5" thickBot="1">
      <c r="CN336" s="144"/>
      <c r="CO336" s="564" t="s">
        <v>168</v>
      </c>
      <c r="CP336" s="565"/>
      <c r="CQ336" s="536" t="str">
        <f>Financing!D335</f>
        <v>(Specify Source)</v>
      </c>
      <c r="CR336" s="536"/>
      <c r="CS336" s="536"/>
      <c r="CT336" s="565"/>
      <c r="CU336" s="534">
        <f>Financing!H335</f>
        <v>0</v>
      </c>
      <c r="CV336" s="565"/>
      <c r="CW336" s="565"/>
      <c r="CX336" s="565"/>
      <c r="CY336" s="566"/>
    </row>
    <row r="337" spans="92:103">
      <c r="CN337" s="291"/>
    </row>
    <row r="338" spans="92:103" ht="13.5" thickBot="1">
      <c r="CN338" s="291"/>
    </row>
    <row r="339" spans="92:103">
      <c r="CN339" s="291"/>
      <c r="CO339" s="541" t="s">
        <v>156</v>
      </c>
      <c r="CP339" s="539" t="s">
        <v>342</v>
      </c>
      <c r="CQ339" s="540">
        <f>G4</f>
        <v>0</v>
      </c>
      <c r="CR339" s="540"/>
      <c r="CS339" s="542"/>
      <c r="CT339" s="542"/>
    </row>
    <row r="340" spans="92:103">
      <c r="CN340" s="291"/>
      <c r="CO340" s="567" t="s">
        <v>135</v>
      </c>
      <c r="CP340" s="538" t="s">
        <v>96</v>
      </c>
      <c r="CQ340" s="538">
        <f>D182</f>
        <v>0</v>
      </c>
      <c r="CR340" s="544"/>
      <c r="CS340" s="540"/>
      <c r="CT340" s="540"/>
    </row>
    <row r="341" spans="92:103" ht="13.5" thickBot="1">
      <c r="CN341" s="291"/>
      <c r="CO341" s="568">
        <f>'Unit Distribution'!CO11</f>
        <v>0</v>
      </c>
      <c r="CQ341" s="544"/>
      <c r="CR341" s="544"/>
      <c r="CS341" s="540"/>
      <c r="CT341" s="540"/>
    </row>
    <row r="342" spans="92:103">
      <c r="CN342" s="291"/>
      <c r="CO342" s="545" t="s">
        <v>157</v>
      </c>
      <c r="CP342" s="546"/>
      <c r="CQ342" s="547" t="s">
        <v>158</v>
      </c>
      <c r="CR342" s="547"/>
      <c r="CS342" s="547" t="s">
        <v>159</v>
      </c>
      <c r="CT342" s="547"/>
      <c r="CU342" s="547" t="s">
        <v>177</v>
      </c>
      <c r="CV342" s="547"/>
      <c r="CW342" s="547" t="s">
        <v>160</v>
      </c>
      <c r="CX342" s="548"/>
      <c r="CY342" s="549" t="s">
        <v>161</v>
      </c>
    </row>
    <row r="343" spans="92:103">
      <c r="CN343" s="291"/>
      <c r="CO343" s="550" t="str">
        <f>Financing!B342</f>
        <v>HPD Loan</v>
      </c>
      <c r="CP343" s="550"/>
      <c r="CQ343" s="550">
        <f>Financing!D342</f>
        <v>0</v>
      </c>
      <c r="CR343" s="550"/>
      <c r="CS343" s="550">
        <f>Financing!F342</f>
        <v>0</v>
      </c>
      <c r="CT343" s="550"/>
      <c r="CU343" s="550">
        <f>Financing!H342</f>
        <v>0</v>
      </c>
      <c r="CV343" s="550"/>
      <c r="CW343" s="550">
        <f>Financing!J342</f>
        <v>0</v>
      </c>
      <c r="CX343" s="550"/>
      <c r="CY343" s="550">
        <f>Financing!L342</f>
        <v>0</v>
      </c>
    </row>
    <row r="344" spans="92:103">
      <c r="CN344" s="537"/>
      <c r="CO344" s="550" t="str">
        <f>Financing!B343</f>
        <v>HDC Tax Exempt Bonds</v>
      </c>
      <c r="CP344" s="550"/>
      <c r="CQ344" s="550">
        <f>Financing!D343</f>
        <v>0</v>
      </c>
      <c r="CR344" s="550"/>
      <c r="CS344" s="550">
        <f>Financing!F343</f>
        <v>0</v>
      </c>
      <c r="CT344" s="550"/>
      <c r="CU344" s="550">
        <f>Financing!H343</f>
        <v>0</v>
      </c>
      <c r="CV344" s="550"/>
      <c r="CW344" s="550">
        <f>Financing!J343</f>
        <v>0</v>
      </c>
      <c r="CX344" s="550"/>
      <c r="CY344" s="550">
        <f>Financing!L343</f>
        <v>0</v>
      </c>
    </row>
    <row r="345" spans="92:103">
      <c r="CN345" s="291"/>
      <c r="CO345" s="550" t="str">
        <f>Financing!B344</f>
        <v>HDC Loan</v>
      </c>
      <c r="CP345" s="550"/>
      <c r="CQ345" s="550">
        <f>Financing!D344</f>
        <v>0</v>
      </c>
      <c r="CR345" s="550"/>
      <c r="CS345" s="550">
        <f>Financing!F344</f>
        <v>0</v>
      </c>
      <c r="CT345" s="550"/>
      <c r="CU345" s="550">
        <f>Financing!H344</f>
        <v>0</v>
      </c>
      <c r="CV345" s="550"/>
      <c r="CW345" s="550">
        <f>Financing!J344</f>
        <v>0</v>
      </c>
      <c r="CX345" s="550"/>
      <c r="CY345" s="550">
        <f>Financing!L344</f>
        <v>0</v>
      </c>
    </row>
    <row r="346" spans="92:103">
      <c r="CN346" s="606"/>
      <c r="CO346" s="550" t="str">
        <f>Financing!B345</f>
        <v>Deferred Developer Fee</v>
      </c>
      <c r="CP346" s="550"/>
      <c r="CQ346" s="550">
        <f>Financing!D345</f>
        <v>0</v>
      </c>
      <c r="CR346" s="550"/>
      <c r="CS346" s="550">
        <f>Financing!F345</f>
        <v>0</v>
      </c>
      <c r="CT346" s="550"/>
      <c r="CU346" s="550">
        <f>Financing!H345</f>
        <v>0</v>
      </c>
      <c r="CV346" s="550"/>
      <c r="CW346" s="550">
        <f>Financing!J345</f>
        <v>0</v>
      </c>
      <c r="CX346" s="550"/>
      <c r="CY346" s="550">
        <f>Financing!L345</f>
        <v>0</v>
      </c>
    </row>
    <row r="347" spans="92:103">
      <c r="CN347" s="537"/>
      <c r="CO347" s="838" t="str">
        <f>Financing!B346</f>
        <v>Other (Specify)</v>
      </c>
      <c r="CP347" s="550"/>
      <c r="CQ347" s="550">
        <f>Financing!D346</f>
        <v>0</v>
      </c>
      <c r="CR347" s="550"/>
      <c r="CS347" s="550">
        <f>Financing!F346</f>
        <v>0</v>
      </c>
      <c r="CT347" s="550"/>
      <c r="CU347" s="550">
        <f>Financing!H346</f>
        <v>0</v>
      </c>
      <c r="CV347" s="550"/>
      <c r="CW347" s="550">
        <f>Financing!J346</f>
        <v>0</v>
      </c>
      <c r="CX347" s="550"/>
      <c r="CY347" s="550">
        <f>Financing!L346</f>
        <v>0</v>
      </c>
    </row>
    <row r="348" spans="92:103">
      <c r="CN348" s="606"/>
      <c r="CO348" s="838" t="str">
        <f>Financing!B347</f>
        <v>Other (Specify)</v>
      </c>
      <c r="CP348" s="550"/>
      <c r="CQ348" s="550">
        <f>Financing!D347</f>
        <v>0</v>
      </c>
      <c r="CR348" s="550"/>
      <c r="CS348" s="550">
        <f>Financing!F347</f>
        <v>0</v>
      </c>
      <c r="CT348" s="550"/>
      <c r="CU348" s="550">
        <f>Financing!H347</f>
        <v>0</v>
      </c>
      <c r="CV348" s="550"/>
      <c r="CW348" s="550">
        <f>Financing!J347</f>
        <v>0</v>
      </c>
      <c r="CX348" s="550"/>
      <c r="CY348" s="550">
        <f>Financing!L347</f>
        <v>0</v>
      </c>
    </row>
    <row r="349" spans="92:103">
      <c r="CN349" s="537"/>
      <c r="CO349" s="838" t="str">
        <f>Financing!B348</f>
        <v>Other (Specify)</v>
      </c>
      <c r="CP349" s="550"/>
      <c r="CQ349" s="550">
        <f>Financing!D348</f>
        <v>0</v>
      </c>
      <c r="CR349" s="550"/>
      <c r="CS349" s="550">
        <f>Financing!F348</f>
        <v>0</v>
      </c>
      <c r="CT349" s="550"/>
      <c r="CU349" s="550">
        <f>Financing!H348</f>
        <v>0</v>
      </c>
      <c r="CV349" s="550"/>
      <c r="CW349" s="550">
        <f>Financing!J348</f>
        <v>0</v>
      </c>
      <c r="CX349" s="550"/>
      <c r="CY349" s="550">
        <f>Financing!L348</f>
        <v>0</v>
      </c>
    </row>
    <row r="350" spans="92:103">
      <c r="CN350" s="537"/>
      <c r="CO350" s="838" t="str">
        <f>Financing!B349</f>
        <v>Other (Specify)</v>
      </c>
      <c r="CP350" s="550"/>
      <c r="CQ350" s="550">
        <f>Financing!D349</f>
        <v>0</v>
      </c>
      <c r="CR350" s="550"/>
      <c r="CS350" s="550">
        <f>Financing!F349</f>
        <v>0</v>
      </c>
      <c r="CT350" s="550"/>
      <c r="CU350" s="550">
        <f>Financing!H349</f>
        <v>0</v>
      </c>
      <c r="CV350" s="550"/>
      <c r="CW350" s="550">
        <f>Financing!J349</f>
        <v>0</v>
      </c>
      <c r="CX350" s="550"/>
      <c r="CY350" s="550">
        <f>Financing!L349</f>
        <v>0</v>
      </c>
    </row>
    <row r="351" spans="92:103">
      <c r="CN351" s="606"/>
      <c r="CO351" s="838" t="str">
        <f>Financing!B350</f>
        <v>Other (Specify)</v>
      </c>
      <c r="CP351" s="550"/>
      <c r="CQ351" s="550">
        <f>Financing!D350</f>
        <v>0</v>
      </c>
      <c r="CR351" s="550"/>
      <c r="CS351" s="550">
        <f>Financing!F350</f>
        <v>0</v>
      </c>
      <c r="CT351" s="550"/>
      <c r="CU351" s="550">
        <f>Financing!H350</f>
        <v>0</v>
      </c>
      <c r="CV351" s="550"/>
      <c r="CW351" s="550">
        <f>Financing!J350</f>
        <v>0</v>
      </c>
      <c r="CX351" s="550"/>
      <c r="CY351" s="550">
        <f>Financing!L350</f>
        <v>0</v>
      </c>
    </row>
    <row r="352" spans="92:103">
      <c r="CN352" s="537"/>
      <c r="CO352" s="550" t="str">
        <f>Financing!B351</f>
        <v>Total Construction Financing</v>
      </c>
      <c r="CP352" s="550"/>
      <c r="CQ352" s="550">
        <f>Financing!D351</f>
        <v>0</v>
      </c>
      <c r="CR352" s="550"/>
      <c r="CS352" s="550">
        <f>Financing!F351</f>
        <v>0</v>
      </c>
      <c r="CT352" s="550"/>
      <c r="CU352" s="550">
        <f>Financing!H351</f>
        <v>0</v>
      </c>
      <c r="CV352" s="550"/>
      <c r="CW352" s="550">
        <f>Financing!J351</f>
        <v>0</v>
      </c>
      <c r="CX352" s="550"/>
      <c r="CY352" s="550">
        <f>Financing!L351</f>
        <v>0</v>
      </c>
    </row>
    <row r="353" spans="92:103">
      <c r="CN353" s="556"/>
      <c r="CO353" s="550"/>
      <c r="CP353" s="550"/>
      <c r="CQ353" s="550"/>
      <c r="CR353" s="550"/>
      <c r="CS353" s="550"/>
      <c r="CT353" s="550"/>
      <c r="CU353" s="550"/>
      <c r="CV353" s="550"/>
      <c r="CW353" s="550"/>
      <c r="CX353" s="550"/>
      <c r="CY353" s="550"/>
    </row>
    <row r="354" spans="92:103">
      <c r="CN354" s="144"/>
      <c r="CO354" s="550" t="str">
        <f>Financing!B353</f>
        <v>Permanent Financing</v>
      </c>
      <c r="CP354" s="539" t="s">
        <v>342</v>
      </c>
      <c r="CQ354" s="550">
        <f>G4</f>
        <v>0</v>
      </c>
      <c r="CR354" s="550"/>
      <c r="CS354" s="550"/>
      <c r="CT354" s="550"/>
      <c r="CU354" s="550"/>
      <c r="CV354" s="550"/>
      <c r="CW354" s="550"/>
      <c r="CX354" s="550"/>
      <c r="CY354" s="550"/>
    </row>
    <row r="355" spans="92:103">
      <c r="CN355" s="144"/>
      <c r="CO355" s="550" t="str">
        <f>Financing!B354</f>
        <v>Building 7</v>
      </c>
      <c r="CP355" s="538" t="s">
        <v>96</v>
      </c>
      <c r="CQ355" s="848">
        <f>D182</f>
        <v>0</v>
      </c>
      <c r="CR355" s="550"/>
      <c r="CS355" s="550"/>
      <c r="CT355" s="550"/>
      <c r="CU355" s="550"/>
      <c r="CV355" s="550"/>
      <c r="CW355" s="550"/>
      <c r="CX355" s="550"/>
      <c r="CY355" s="550"/>
    </row>
    <row r="356" spans="92:103">
      <c r="CN356" s="144"/>
      <c r="CO356" s="550" t="str">
        <f>Financing!B355</f>
        <v xml:space="preserve"> </v>
      </c>
      <c r="CP356" s="550"/>
      <c r="CQ356" s="550"/>
      <c r="CR356" s="550"/>
      <c r="CS356" s="550"/>
      <c r="CT356" s="550"/>
      <c r="CU356" s="550"/>
      <c r="CV356" s="550"/>
      <c r="CW356" s="550"/>
      <c r="CX356" s="550"/>
      <c r="CY356" s="550"/>
    </row>
    <row r="357" spans="92:103">
      <c r="CN357" s="144"/>
      <c r="CO357" s="550" t="str">
        <f>Financing!B356</f>
        <v>Lender/ Source</v>
      </c>
      <c r="CP357" s="550"/>
      <c r="CQ357" s="550" t="str">
        <f>Financing!D356</f>
        <v>Amount of Funds</v>
      </c>
      <c r="CR357" s="550"/>
      <c r="CS357" s="550" t="str">
        <f>Financing!F356</f>
        <v>Type</v>
      </c>
      <c r="CT357" s="550"/>
      <c r="CU357" s="550" t="str">
        <f>Financing!H356</f>
        <v>Interest Rate(%)</v>
      </c>
      <c r="CV357" s="550"/>
      <c r="CW357" s="550" t="str">
        <f>Financing!J356</f>
        <v>Term (yrs.)</v>
      </c>
      <c r="CX357" s="550"/>
      <c r="CY357" s="550" t="str">
        <f>Financing!L356</f>
        <v>Annual Debt Service</v>
      </c>
    </row>
    <row r="358" spans="92:103">
      <c r="CN358" s="144"/>
      <c r="CO358" s="550" t="str">
        <f>Financing!B357</f>
        <v>HPD Loan</v>
      </c>
      <c r="CP358" s="550"/>
      <c r="CQ358" s="550">
        <f>Financing!D357</f>
        <v>0</v>
      </c>
      <c r="CR358" s="550"/>
      <c r="CS358" s="550">
        <f>Financing!F357</f>
        <v>0</v>
      </c>
      <c r="CT358" s="550"/>
      <c r="CU358" s="550">
        <f>Financing!H357</f>
        <v>0</v>
      </c>
      <c r="CV358" s="550"/>
      <c r="CW358" s="550">
        <f>Financing!J357</f>
        <v>0</v>
      </c>
      <c r="CX358" s="550"/>
      <c r="CY358" s="550">
        <f>Financing!L357</f>
        <v>0</v>
      </c>
    </row>
    <row r="359" spans="92:103">
      <c r="CN359" s="144"/>
      <c r="CO359" s="550" t="str">
        <f>Financing!B358</f>
        <v>HDC Tax Exempt Bonds</v>
      </c>
      <c r="CP359" s="550"/>
      <c r="CQ359" s="550">
        <f>Financing!D358</f>
        <v>0</v>
      </c>
      <c r="CR359" s="550"/>
      <c r="CS359" s="550">
        <f>Financing!F358</f>
        <v>0</v>
      </c>
      <c r="CT359" s="550"/>
      <c r="CU359" s="550">
        <f>Financing!H358</f>
        <v>0</v>
      </c>
      <c r="CV359" s="550"/>
      <c r="CW359" s="550">
        <f>Financing!J358</f>
        <v>0</v>
      </c>
      <c r="CX359" s="550"/>
      <c r="CY359" s="550">
        <f>Financing!L358</f>
        <v>0</v>
      </c>
    </row>
    <row r="360" spans="92:103">
      <c r="CN360" s="556"/>
      <c r="CO360" s="550" t="str">
        <f>Financing!B359</f>
        <v>HDC Loan</v>
      </c>
      <c r="CP360" s="550"/>
      <c r="CQ360" s="550">
        <f>Financing!D359</f>
        <v>0</v>
      </c>
      <c r="CR360" s="550"/>
      <c r="CS360" s="550">
        <f>Financing!F359</f>
        <v>0</v>
      </c>
      <c r="CT360" s="550"/>
      <c r="CU360" s="550">
        <f>Financing!H359</f>
        <v>0</v>
      </c>
      <c r="CV360" s="550"/>
      <c r="CW360" s="550">
        <f>Financing!J359</f>
        <v>0</v>
      </c>
      <c r="CX360" s="550"/>
      <c r="CY360" s="550">
        <f>Financing!L359</f>
        <v>0</v>
      </c>
    </row>
    <row r="361" spans="92:103">
      <c r="CN361" s="144"/>
      <c r="CO361" s="550" t="str">
        <f>Financing!B360</f>
        <v>Deferred Developer Fee</v>
      </c>
      <c r="CP361" s="550"/>
      <c r="CQ361" s="550">
        <f>Financing!D360</f>
        <v>0</v>
      </c>
      <c r="CR361" s="550"/>
      <c r="CS361" s="550">
        <f>Financing!F360</f>
        <v>0</v>
      </c>
      <c r="CT361" s="550"/>
      <c r="CU361" s="550">
        <f>Financing!H360</f>
        <v>0</v>
      </c>
      <c r="CV361" s="550"/>
      <c r="CW361" s="550">
        <f>Financing!J360</f>
        <v>0</v>
      </c>
      <c r="CX361" s="550"/>
      <c r="CY361" s="550">
        <f>Financing!L360</f>
        <v>0</v>
      </c>
    </row>
    <row r="362" spans="92:103">
      <c r="CN362" s="556"/>
      <c r="CO362" s="838" t="str">
        <f>Financing!B361</f>
        <v>Other (Specify)</v>
      </c>
      <c r="CP362" s="550"/>
      <c r="CQ362" s="550">
        <f>Financing!D361</f>
        <v>0</v>
      </c>
      <c r="CR362" s="550"/>
      <c r="CS362" s="550">
        <f>Financing!F361</f>
        <v>0</v>
      </c>
      <c r="CT362" s="550"/>
      <c r="CU362" s="550">
        <f>Financing!H361</f>
        <v>0</v>
      </c>
      <c r="CV362" s="550"/>
      <c r="CW362" s="550">
        <f>Financing!J361</f>
        <v>0</v>
      </c>
      <c r="CX362" s="550"/>
      <c r="CY362" s="550">
        <f>Financing!L361</f>
        <v>0</v>
      </c>
    </row>
    <row r="363" spans="92:103">
      <c r="CN363" s="141"/>
      <c r="CO363" s="838" t="str">
        <f>Financing!B362</f>
        <v>Other (Specify)</v>
      </c>
      <c r="CP363" s="550"/>
      <c r="CQ363" s="550">
        <f>Financing!D362</f>
        <v>0</v>
      </c>
      <c r="CR363" s="550"/>
      <c r="CS363" s="550">
        <f>Financing!F362</f>
        <v>0</v>
      </c>
      <c r="CT363" s="550"/>
      <c r="CU363" s="550">
        <f>Financing!H362</f>
        <v>0</v>
      </c>
      <c r="CV363" s="550"/>
      <c r="CW363" s="550">
        <f>Financing!J362</f>
        <v>0</v>
      </c>
      <c r="CX363" s="550"/>
      <c r="CY363" s="550">
        <f>Financing!L362</f>
        <v>0</v>
      </c>
    </row>
    <row r="364" spans="92:103">
      <c r="CN364" s="144"/>
      <c r="CO364" s="838" t="str">
        <f>Financing!B363</f>
        <v>Other (Specify)</v>
      </c>
      <c r="CP364" s="550"/>
      <c r="CQ364" s="550">
        <f>Financing!D363</f>
        <v>0</v>
      </c>
      <c r="CR364" s="550"/>
      <c r="CS364" s="550">
        <f>Financing!F363</f>
        <v>0</v>
      </c>
      <c r="CT364" s="550"/>
      <c r="CU364" s="550">
        <f>Financing!H363</f>
        <v>0</v>
      </c>
      <c r="CV364" s="550"/>
      <c r="CW364" s="550">
        <f>Financing!J363</f>
        <v>0</v>
      </c>
      <c r="CX364" s="550"/>
      <c r="CY364" s="550">
        <f>Financing!L363</f>
        <v>0</v>
      </c>
    </row>
    <row r="365" spans="92:103">
      <c r="CN365" s="144"/>
      <c r="CO365" s="838" t="str">
        <f>Financing!B364</f>
        <v>Other (Specify)</v>
      </c>
      <c r="CP365" s="550"/>
      <c r="CQ365" s="550">
        <f>Financing!D364</f>
        <v>0</v>
      </c>
      <c r="CR365" s="550"/>
      <c r="CS365" s="550">
        <f>Financing!F364</f>
        <v>0</v>
      </c>
      <c r="CT365" s="550"/>
      <c r="CU365" s="550">
        <f>Financing!H364</f>
        <v>0</v>
      </c>
      <c r="CV365" s="550"/>
      <c r="CW365" s="550">
        <f>Financing!J364</f>
        <v>0</v>
      </c>
      <c r="CX365" s="550"/>
      <c r="CY365" s="550">
        <f>Financing!L364</f>
        <v>0</v>
      </c>
    </row>
    <row r="366" spans="92:103">
      <c r="CN366" s="144"/>
      <c r="CO366" s="838" t="str">
        <f>Financing!B365</f>
        <v>Other (Specify)</v>
      </c>
      <c r="CP366" s="550"/>
      <c r="CQ366" s="550">
        <f>Financing!D365</f>
        <v>0</v>
      </c>
      <c r="CR366" s="550"/>
      <c r="CS366" s="550">
        <f>Financing!F365</f>
        <v>0</v>
      </c>
      <c r="CT366" s="550"/>
      <c r="CU366" s="550">
        <f>Financing!H365</f>
        <v>0</v>
      </c>
      <c r="CV366" s="550"/>
      <c r="CW366" s="550">
        <f>Financing!J365</f>
        <v>0</v>
      </c>
      <c r="CX366" s="550"/>
      <c r="CY366" s="550">
        <f>Financing!L365</f>
        <v>0</v>
      </c>
    </row>
    <row r="367" spans="92:103">
      <c r="CN367" s="144"/>
      <c r="CO367" s="550" t="str">
        <f>Financing!B366</f>
        <v>Total Permanent Financing</v>
      </c>
      <c r="CP367" s="550"/>
      <c r="CQ367" s="550">
        <f>Financing!D366</f>
        <v>0</v>
      </c>
      <c r="CR367" s="550"/>
      <c r="CS367" s="550">
        <f>Financing!F366</f>
        <v>0</v>
      </c>
      <c r="CT367" s="550"/>
      <c r="CU367" s="550">
        <f>Financing!H366</f>
        <v>0</v>
      </c>
      <c r="CV367" s="550"/>
      <c r="CW367" s="550">
        <f>Financing!J366</f>
        <v>0</v>
      </c>
      <c r="CX367" s="550"/>
      <c r="CY367" s="550">
        <f>Financing!L366</f>
        <v>0</v>
      </c>
    </row>
    <row r="368" spans="92:103">
      <c r="CN368" s="144"/>
      <c r="CO368" s="553"/>
      <c r="CP368" s="141"/>
      <c r="CQ368" s="141"/>
      <c r="CR368" s="141"/>
      <c r="CS368" s="141"/>
      <c r="CT368" s="141"/>
      <c r="CU368" s="141"/>
      <c r="CV368" s="141"/>
      <c r="CW368" s="141"/>
      <c r="CX368" s="141"/>
      <c r="CY368" s="554"/>
    </row>
    <row r="369" spans="92:103">
      <c r="CN369" s="141"/>
      <c r="CO369" s="555" t="s">
        <v>163</v>
      </c>
      <c r="CP369" s="539" t="s">
        <v>342</v>
      </c>
      <c r="CQ369" s="141">
        <f>G4</f>
        <v>0</v>
      </c>
      <c r="CR369" s="141"/>
      <c r="CS369" s="141"/>
      <c r="CT369" s="141"/>
      <c r="CU369" s="556"/>
      <c r="CV369" s="556"/>
      <c r="CW369" s="141"/>
      <c r="CX369" s="141"/>
      <c r="CY369" s="554"/>
    </row>
    <row r="370" spans="92:103">
      <c r="CN370" s="141"/>
      <c r="CO370" s="557" t="s">
        <v>135</v>
      </c>
      <c r="CP370" s="538" t="s">
        <v>96</v>
      </c>
      <c r="CQ370" s="141">
        <f>D182</f>
        <v>0</v>
      </c>
      <c r="CR370" s="141"/>
      <c r="CS370" s="141"/>
      <c r="CT370" s="141"/>
      <c r="CU370" s="556"/>
      <c r="CV370" s="556"/>
      <c r="CW370" s="141"/>
      <c r="CX370" s="141"/>
      <c r="CY370" s="554"/>
    </row>
    <row r="371" spans="92:103">
      <c r="CN371" s="141"/>
      <c r="CO371" s="553">
        <f>CO341</f>
        <v>0</v>
      </c>
      <c r="CP371" s="144"/>
      <c r="CQ371" s="141"/>
      <c r="CR371" s="141"/>
      <c r="CS371" s="141"/>
      <c r="CT371" s="141"/>
      <c r="CU371" s="556"/>
      <c r="CV371" s="556"/>
      <c r="CW371" s="141"/>
      <c r="CX371" s="141"/>
      <c r="CY371" s="554"/>
    </row>
    <row r="372" spans="92:103">
      <c r="CN372" s="141"/>
      <c r="CO372" s="553" t="s">
        <v>171</v>
      </c>
      <c r="CP372" s="144"/>
      <c r="CQ372" s="141"/>
      <c r="CR372" s="141"/>
      <c r="CS372" s="141"/>
      <c r="CT372" s="141"/>
      <c r="CU372" s="556"/>
      <c r="CV372" s="556"/>
      <c r="CW372" s="141"/>
      <c r="CX372" s="141"/>
      <c r="CY372" s="554"/>
    </row>
    <row r="373" spans="92:103">
      <c r="CN373" s="141"/>
      <c r="CO373" s="553"/>
      <c r="CP373" s="144"/>
      <c r="CQ373" s="141"/>
      <c r="CR373" s="141"/>
      <c r="CS373" s="141"/>
      <c r="CT373" s="141"/>
      <c r="CU373" s="556"/>
      <c r="CV373" s="556"/>
      <c r="CW373" s="141"/>
      <c r="CX373" s="141"/>
      <c r="CY373" s="554"/>
    </row>
    <row r="374" spans="92:103">
      <c r="CN374" s="141"/>
      <c r="CO374" s="558" t="s">
        <v>173</v>
      </c>
      <c r="CP374" s="559"/>
      <c r="CQ374" s="560"/>
      <c r="CR374" s="560"/>
      <c r="CS374" s="560"/>
      <c r="CT374" s="559"/>
      <c r="CU374" s="561" t="s">
        <v>172</v>
      </c>
      <c r="CV374" s="556"/>
      <c r="CW374" s="141"/>
      <c r="CX374" s="141"/>
      <c r="CY374" s="554"/>
    </row>
    <row r="375" spans="92:103">
      <c r="CN375" s="141"/>
      <c r="CO375" s="562" t="s">
        <v>164</v>
      </c>
      <c r="CP375" s="141"/>
      <c r="CQ375" s="141"/>
      <c r="CR375" s="141"/>
      <c r="CS375" s="141"/>
      <c r="CT375" s="141"/>
      <c r="CU375" s="534">
        <f>Financing!H374</f>
        <v>0</v>
      </c>
      <c r="CV375" s="141"/>
      <c r="CW375" s="141"/>
      <c r="CX375" s="141"/>
      <c r="CY375" s="554"/>
    </row>
    <row r="376" spans="92:103">
      <c r="CN376" s="144"/>
      <c r="CO376" s="563" t="s">
        <v>110</v>
      </c>
      <c r="CP376" s="141"/>
      <c r="CQ376" s="141"/>
      <c r="CR376" s="141"/>
      <c r="CS376" s="141"/>
      <c r="CT376" s="141"/>
      <c r="CU376" s="534">
        <f>Financing!H375</f>
        <v>0</v>
      </c>
      <c r="CV376" s="141"/>
      <c r="CW376" s="141"/>
      <c r="CX376" s="141"/>
      <c r="CY376" s="554"/>
    </row>
    <row r="377" spans="92:103">
      <c r="CN377" s="144"/>
      <c r="CO377" s="563" t="s">
        <v>165</v>
      </c>
      <c r="CP377" s="141"/>
      <c r="CQ377" s="141"/>
      <c r="CR377" s="141"/>
      <c r="CS377" s="141"/>
      <c r="CT377" s="141"/>
      <c r="CU377" s="534">
        <f>Financing!H376</f>
        <v>0</v>
      </c>
      <c r="CV377" s="141"/>
      <c r="CW377" s="141"/>
      <c r="CX377" s="141"/>
      <c r="CY377" s="554"/>
    </row>
    <row r="378" spans="92:103">
      <c r="CN378" s="556"/>
      <c r="CO378" s="563" t="s">
        <v>166</v>
      </c>
      <c r="CP378" s="141"/>
      <c r="CQ378" s="141"/>
      <c r="CR378" s="141"/>
      <c r="CS378" s="141"/>
      <c r="CT378" s="141"/>
      <c r="CU378" s="534">
        <f>Financing!H377</f>
        <v>0</v>
      </c>
      <c r="CV378" s="141"/>
      <c r="CW378" s="141"/>
      <c r="CX378" s="141"/>
      <c r="CY378" s="554"/>
    </row>
    <row r="379" spans="92:103">
      <c r="CN379" s="556"/>
      <c r="CO379" s="563" t="s">
        <v>167</v>
      </c>
      <c r="CP379" s="141"/>
      <c r="CQ379" s="141"/>
      <c r="CR379" s="141"/>
      <c r="CS379" s="141"/>
      <c r="CT379" s="141"/>
      <c r="CU379" s="534">
        <f>Financing!H378</f>
        <v>0</v>
      </c>
      <c r="CV379" s="141"/>
      <c r="CW379" s="141"/>
      <c r="CX379" s="141"/>
      <c r="CY379" s="554"/>
    </row>
    <row r="380" spans="92:103">
      <c r="CN380" s="141"/>
      <c r="CO380" s="563" t="s">
        <v>169</v>
      </c>
      <c r="CP380" s="141"/>
      <c r="CQ380" s="536" t="str">
        <f>Financing!D379</f>
        <v>(Specify Source)</v>
      </c>
      <c r="CR380" s="536"/>
      <c r="CS380" s="536"/>
      <c r="CT380" s="141"/>
      <c r="CU380" s="534">
        <f>Financing!H379</f>
        <v>0</v>
      </c>
      <c r="CV380" s="141"/>
      <c r="CW380" s="141"/>
      <c r="CX380" s="141"/>
      <c r="CY380" s="554"/>
    </row>
    <row r="381" spans="92:103">
      <c r="CN381" s="556"/>
      <c r="CO381" s="563" t="s">
        <v>168</v>
      </c>
      <c r="CP381" s="141"/>
      <c r="CQ381" s="536" t="str">
        <f>Financing!D380</f>
        <v>(Specify Source)</v>
      </c>
      <c r="CR381" s="536"/>
      <c r="CS381" s="536"/>
      <c r="CT381" s="141"/>
      <c r="CU381" s="534">
        <f>Financing!H380</f>
        <v>0</v>
      </c>
      <c r="CV381" s="141"/>
      <c r="CW381" s="141"/>
      <c r="CX381" s="141"/>
      <c r="CY381" s="554"/>
    </row>
    <row r="382" spans="92:103">
      <c r="CN382" s="144"/>
      <c r="CO382" s="563" t="s">
        <v>168</v>
      </c>
      <c r="CP382" s="141"/>
      <c r="CQ382" s="536" t="str">
        <f>Financing!D381</f>
        <v>(Specify Source)</v>
      </c>
      <c r="CR382" s="536"/>
      <c r="CS382" s="536"/>
      <c r="CT382" s="141"/>
      <c r="CU382" s="534">
        <f>Financing!H381</f>
        <v>0</v>
      </c>
      <c r="CV382" s="141"/>
      <c r="CW382" s="141"/>
      <c r="CX382" s="141"/>
      <c r="CY382" s="554"/>
    </row>
    <row r="383" spans="92:103">
      <c r="CN383" s="556"/>
      <c r="CO383" s="563" t="s">
        <v>168</v>
      </c>
      <c r="CP383" s="141"/>
      <c r="CQ383" s="536" t="str">
        <f>Financing!D382</f>
        <v>(Specify Source)</v>
      </c>
      <c r="CR383" s="536"/>
      <c r="CS383" s="536"/>
      <c r="CT383" s="141"/>
      <c r="CU383" s="534">
        <f>Financing!H382</f>
        <v>0</v>
      </c>
      <c r="CV383" s="141"/>
      <c r="CW383" s="141"/>
      <c r="CX383" s="141"/>
      <c r="CY383" s="554"/>
    </row>
    <row r="384" spans="92:103" ht="13.5" thickBot="1">
      <c r="CN384" s="144"/>
      <c r="CO384" s="564" t="s">
        <v>168</v>
      </c>
      <c r="CP384" s="565"/>
      <c r="CQ384" s="536" t="str">
        <f>Financing!D383</f>
        <v>(Specify Source)</v>
      </c>
      <c r="CR384" s="536"/>
      <c r="CS384" s="536"/>
      <c r="CT384" s="565"/>
      <c r="CU384" s="534">
        <f>Financing!H383</f>
        <v>0</v>
      </c>
      <c r="CV384" s="565"/>
      <c r="CW384" s="565"/>
      <c r="CX384" s="565"/>
      <c r="CY384" s="566"/>
    </row>
    <row r="385" spans="92:103">
      <c r="CN385" s="291"/>
    </row>
    <row r="386" spans="92:103" ht="13.5" thickBot="1">
      <c r="CN386" s="291"/>
    </row>
    <row r="387" spans="92:103">
      <c r="CN387" s="291"/>
      <c r="CO387" s="541" t="s">
        <v>156</v>
      </c>
      <c r="CP387" s="539" t="s">
        <v>342</v>
      </c>
      <c r="CQ387" s="540">
        <f>G4</f>
        <v>0</v>
      </c>
      <c r="CR387" s="540"/>
      <c r="CS387" s="542"/>
      <c r="CT387" s="542"/>
    </row>
    <row r="388" spans="92:103">
      <c r="CN388" s="291"/>
      <c r="CO388" s="567" t="s">
        <v>136</v>
      </c>
      <c r="CP388" s="538" t="s">
        <v>96</v>
      </c>
      <c r="CQ388" s="538">
        <f>D183</f>
        <v>0</v>
      </c>
      <c r="CR388" s="544"/>
      <c r="CS388" s="540"/>
      <c r="CT388" s="540"/>
    </row>
    <row r="389" spans="92:103" ht="13.5" thickBot="1">
      <c r="CN389" s="291"/>
      <c r="CO389" s="568">
        <f>'Unit Distribution'!CO12</f>
        <v>0</v>
      </c>
      <c r="CQ389" s="544"/>
      <c r="CR389" s="544"/>
      <c r="CS389" s="540"/>
      <c r="CT389" s="540"/>
    </row>
    <row r="390" spans="92:103">
      <c r="CN390" s="291"/>
      <c r="CO390" s="545" t="s">
        <v>157</v>
      </c>
      <c r="CP390" s="546"/>
      <c r="CQ390" s="547" t="s">
        <v>158</v>
      </c>
      <c r="CR390" s="547"/>
      <c r="CS390" s="547" t="s">
        <v>159</v>
      </c>
      <c r="CT390" s="547"/>
      <c r="CU390" s="547" t="s">
        <v>177</v>
      </c>
      <c r="CV390" s="547"/>
      <c r="CW390" s="547" t="s">
        <v>160</v>
      </c>
      <c r="CX390" s="548"/>
      <c r="CY390" s="549" t="s">
        <v>161</v>
      </c>
    </row>
    <row r="391" spans="92:103">
      <c r="CN391" s="291"/>
      <c r="CO391" s="550" t="str">
        <f>Financing!B390</f>
        <v>HPD Loan</v>
      </c>
      <c r="CP391" s="550"/>
      <c r="CQ391" s="550">
        <f>Financing!D390</f>
        <v>0</v>
      </c>
      <c r="CR391" s="550"/>
      <c r="CS391" s="550">
        <f>Financing!F390</f>
        <v>0</v>
      </c>
      <c r="CT391" s="550"/>
      <c r="CU391" s="550">
        <f>Financing!H390</f>
        <v>0</v>
      </c>
      <c r="CV391" s="550"/>
      <c r="CW391" s="550">
        <f>Financing!J390</f>
        <v>0</v>
      </c>
      <c r="CX391" s="550"/>
      <c r="CY391" s="550">
        <f>Financing!L390</f>
        <v>0</v>
      </c>
    </row>
    <row r="392" spans="92:103">
      <c r="CN392" s="537"/>
      <c r="CO392" s="550" t="str">
        <f>Financing!B391</f>
        <v>HDC Tax Exempt Bonds</v>
      </c>
      <c r="CP392" s="550"/>
      <c r="CQ392" s="550">
        <f>Financing!D391</f>
        <v>0</v>
      </c>
      <c r="CR392" s="550"/>
      <c r="CS392" s="550">
        <f>Financing!F391</f>
        <v>0</v>
      </c>
      <c r="CT392" s="550"/>
      <c r="CU392" s="550">
        <f>Financing!H391</f>
        <v>0</v>
      </c>
      <c r="CV392" s="550"/>
      <c r="CW392" s="550">
        <f>Financing!J391</f>
        <v>0</v>
      </c>
      <c r="CX392" s="550"/>
      <c r="CY392" s="550">
        <f>Financing!L391</f>
        <v>0</v>
      </c>
    </row>
    <row r="393" spans="92:103">
      <c r="CN393" s="291"/>
      <c r="CO393" s="550" t="str">
        <f>Financing!B392</f>
        <v>HDC Loan</v>
      </c>
      <c r="CP393" s="550"/>
      <c r="CQ393" s="550">
        <f>Financing!D392</f>
        <v>0</v>
      </c>
      <c r="CR393" s="550"/>
      <c r="CS393" s="550">
        <f>Financing!F392</f>
        <v>0</v>
      </c>
      <c r="CT393" s="550"/>
      <c r="CU393" s="550">
        <f>Financing!H392</f>
        <v>0</v>
      </c>
      <c r="CV393" s="550"/>
      <c r="CW393" s="550">
        <f>Financing!J392</f>
        <v>0</v>
      </c>
      <c r="CX393" s="550"/>
      <c r="CY393" s="550">
        <f>Financing!L392</f>
        <v>0</v>
      </c>
    </row>
    <row r="394" spans="92:103">
      <c r="CN394" s="606"/>
      <c r="CO394" s="550" t="str">
        <f>Financing!B393</f>
        <v>Deferred Developer Fee</v>
      </c>
      <c r="CP394" s="550"/>
      <c r="CQ394" s="550">
        <f>Financing!D393</f>
        <v>0</v>
      </c>
      <c r="CR394" s="550"/>
      <c r="CS394" s="550">
        <f>Financing!F393</f>
        <v>0</v>
      </c>
      <c r="CT394" s="550"/>
      <c r="CU394" s="550">
        <f>Financing!H393</f>
        <v>0</v>
      </c>
      <c r="CV394" s="550"/>
      <c r="CW394" s="550">
        <f>Financing!J393</f>
        <v>0</v>
      </c>
      <c r="CX394" s="550"/>
      <c r="CY394" s="550">
        <f>Financing!L393</f>
        <v>0</v>
      </c>
    </row>
    <row r="395" spans="92:103">
      <c r="CN395" s="537"/>
      <c r="CO395" s="838" t="str">
        <f>Financing!B394</f>
        <v>Other (Specify)</v>
      </c>
      <c r="CP395" s="550"/>
      <c r="CQ395" s="550">
        <f>Financing!D394</f>
        <v>0</v>
      </c>
      <c r="CR395" s="550"/>
      <c r="CS395" s="550">
        <f>Financing!F394</f>
        <v>0</v>
      </c>
      <c r="CT395" s="550"/>
      <c r="CU395" s="550">
        <f>Financing!H394</f>
        <v>0</v>
      </c>
      <c r="CV395" s="550"/>
      <c r="CW395" s="550">
        <f>Financing!J394</f>
        <v>0</v>
      </c>
      <c r="CX395" s="550"/>
      <c r="CY395" s="550">
        <f>Financing!L394</f>
        <v>0</v>
      </c>
    </row>
    <row r="396" spans="92:103">
      <c r="CN396" s="606"/>
      <c r="CO396" s="838" t="str">
        <f>Financing!B395</f>
        <v>Other (Specify)</v>
      </c>
      <c r="CP396" s="550"/>
      <c r="CQ396" s="550">
        <f>Financing!D395</f>
        <v>0</v>
      </c>
      <c r="CR396" s="550"/>
      <c r="CS396" s="550">
        <f>Financing!F395</f>
        <v>0</v>
      </c>
      <c r="CT396" s="550"/>
      <c r="CU396" s="550">
        <f>Financing!H395</f>
        <v>0</v>
      </c>
      <c r="CV396" s="550"/>
      <c r="CW396" s="550">
        <f>Financing!J395</f>
        <v>0</v>
      </c>
      <c r="CX396" s="550"/>
      <c r="CY396" s="550">
        <f>Financing!L395</f>
        <v>0</v>
      </c>
    </row>
    <row r="397" spans="92:103">
      <c r="CN397" s="537"/>
      <c r="CO397" s="838" t="str">
        <f>Financing!B396</f>
        <v>Other (Specify)</v>
      </c>
      <c r="CP397" s="550"/>
      <c r="CQ397" s="550">
        <f>Financing!D396</f>
        <v>0</v>
      </c>
      <c r="CR397" s="550"/>
      <c r="CS397" s="550">
        <f>Financing!F396</f>
        <v>0</v>
      </c>
      <c r="CT397" s="550"/>
      <c r="CU397" s="550">
        <f>Financing!H396</f>
        <v>0</v>
      </c>
      <c r="CV397" s="550"/>
      <c r="CW397" s="550">
        <f>Financing!J396</f>
        <v>0</v>
      </c>
      <c r="CX397" s="550"/>
      <c r="CY397" s="550">
        <f>Financing!L396</f>
        <v>0</v>
      </c>
    </row>
    <row r="398" spans="92:103">
      <c r="CN398" s="537"/>
      <c r="CO398" s="838" t="str">
        <f>Financing!B397</f>
        <v>Other (Specify)</v>
      </c>
      <c r="CP398" s="550"/>
      <c r="CQ398" s="550">
        <f>Financing!D397</f>
        <v>0</v>
      </c>
      <c r="CR398" s="550"/>
      <c r="CS398" s="550">
        <f>Financing!F397</f>
        <v>0</v>
      </c>
      <c r="CT398" s="550"/>
      <c r="CU398" s="550">
        <f>Financing!H397</f>
        <v>0</v>
      </c>
      <c r="CV398" s="550"/>
      <c r="CW398" s="550">
        <f>Financing!J397</f>
        <v>0</v>
      </c>
      <c r="CX398" s="550"/>
      <c r="CY398" s="550">
        <f>Financing!L397</f>
        <v>0</v>
      </c>
    </row>
    <row r="399" spans="92:103">
      <c r="CN399" s="606"/>
      <c r="CO399" s="838" t="str">
        <f>Financing!B398</f>
        <v>Other (Specify)</v>
      </c>
      <c r="CP399" s="550"/>
      <c r="CQ399" s="550">
        <f>Financing!D398</f>
        <v>0</v>
      </c>
      <c r="CR399" s="550"/>
      <c r="CS399" s="550">
        <f>Financing!F398</f>
        <v>0</v>
      </c>
      <c r="CT399" s="550"/>
      <c r="CU399" s="550">
        <f>Financing!H398</f>
        <v>0</v>
      </c>
      <c r="CV399" s="550"/>
      <c r="CW399" s="550">
        <f>Financing!J398</f>
        <v>0</v>
      </c>
      <c r="CX399" s="550"/>
      <c r="CY399" s="550">
        <f>Financing!L398</f>
        <v>0</v>
      </c>
    </row>
    <row r="400" spans="92:103">
      <c r="CN400" s="537"/>
      <c r="CO400" s="550" t="str">
        <f>Financing!B399</f>
        <v>Total Construction Financing</v>
      </c>
      <c r="CP400" s="550"/>
      <c r="CQ400" s="550">
        <f>Financing!D399</f>
        <v>0</v>
      </c>
      <c r="CR400" s="550"/>
      <c r="CS400" s="550">
        <f>Financing!F399</f>
        <v>0</v>
      </c>
      <c r="CT400" s="550"/>
      <c r="CU400" s="550">
        <f>Financing!H399</f>
        <v>0</v>
      </c>
      <c r="CV400" s="550"/>
      <c r="CW400" s="550">
        <f>Financing!J399</f>
        <v>0</v>
      </c>
      <c r="CX400" s="550"/>
      <c r="CY400" s="550">
        <f>Financing!L399</f>
        <v>0</v>
      </c>
    </row>
    <row r="401" spans="92:103">
      <c r="CN401" s="556"/>
      <c r="CO401" s="550"/>
      <c r="CP401" s="550"/>
      <c r="CQ401" s="550"/>
      <c r="CR401" s="550"/>
      <c r="CS401" s="550"/>
      <c r="CT401" s="550"/>
      <c r="CU401" s="550"/>
      <c r="CV401" s="550"/>
      <c r="CW401" s="550"/>
      <c r="CX401" s="550"/>
      <c r="CY401" s="550"/>
    </row>
    <row r="402" spans="92:103">
      <c r="CN402" s="144"/>
      <c r="CO402" s="550" t="str">
        <f>Financing!B401</f>
        <v>Permanent Financing</v>
      </c>
      <c r="CP402" s="539" t="s">
        <v>342</v>
      </c>
      <c r="CQ402" s="550">
        <f>G4</f>
        <v>0</v>
      </c>
      <c r="CR402" s="550"/>
      <c r="CS402" s="550"/>
      <c r="CT402" s="550"/>
      <c r="CU402" s="550"/>
      <c r="CV402" s="550"/>
      <c r="CW402" s="550"/>
      <c r="CX402" s="550"/>
      <c r="CY402" s="550"/>
    </row>
    <row r="403" spans="92:103">
      <c r="CN403" s="144"/>
      <c r="CO403" s="550" t="str">
        <f>Financing!B402</f>
        <v>Building 8</v>
      </c>
      <c r="CP403" s="538" t="s">
        <v>96</v>
      </c>
      <c r="CQ403" s="848">
        <f>D183</f>
        <v>0</v>
      </c>
      <c r="CR403" s="550"/>
      <c r="CS403" s="550"/>
      <c r="CT403" s="550"/>
      <c r="CU403" s="550"/>
      <c r="CV403" s="550"/>
      <c r="CW403" s="550"/>
      <c r="CX403" s="550"/>
      <c r="CY403" s="550"/>
    </row>
    <row r="404" spans="92:103">
      <c r="CN404" s="144"/>
      <c r="CO404" s="550" t="str">
        <f>Financing!B403</f>
        <v xml:space="preserve"> </v>
      </c>
      <c r="CP404" s="550"/>
      <c r="CQ404" s="550"/>
      <c r="CR404" s="550"/>
      <c r="CS404" s="550"/>
      <c r="CT404" s="550"/>
      <c r="CU404" s="550"/>
      <c r="CV404" s="550"/>
      <c r="CW404" s="550"/>
      <c r="CX404" s="550"/>
      <c r="CY404" s="550"/>
    </row>
    <row r="405" spans="92:103">
      <c r="CN405" s="144"/>
      <c r="CO405" s="550" t="str">
        <f>Financing!B404</f>
        <v>Lender/ Source</v>
      </c>
      <c r="CP405" s="550"/>
      <c r="CQ405" s="550" t="str">
        <f>Financing!D404</f>
        <v>Amount of Funds</v>
      </c>
      <c r="CR405" s="550"/>
      <c r="CS405" s="550" t="str">
        <f>Financing!F404</f>
        <v>Type</v>
      </c>
      <c r="CT405" s="550"/>
      <c r="CU405" s="550" t="str">
        <f>Financing!H404</f>
        <v>Interest Rate(%)</v>
      </c>
      <c r="CV405" s="550"/>
      <c r="CW405" s="550" t="str">
        <f>Financing!J404</f>
        <v>Term (yrs.)</v>
      </c>
      <c r="CX405" s="550"/>
      <c r="CY405" s="550" t="str">
        <f>Financing!L404</f>
        <v>Annual Debt Service</v>
      </c>
    </row>
    <row r="406" spans="92:103">
      <c r="CN406" s="144"/>
      <c r="CO406" s="550" t="str">
        <f>Financing!B405</f>
        <v>HPD Loan</v>
      </c>
      <c r="CP406" s="550"/>
      <c r="CQ406" s="550">
        <f>Financing!D405</f>
        <v>0</v>
      </c>
      <c r="CR406" s="550"/>
      <c r="CS406" s="550">
        <f>Financing!F405</f>
        <v>0</v>
      </c>
      <c r="CT406" s="550"/>
      <c r="CU406" s="550">
        <f>Financing!H405</f>
        <v>0</v>
      </c>
      <c r="CV406" s="550"/>
      <c r="CW406" s="550">
        <f>Financing!J405</f>
        <v>0</v>
      </c>
      <c r="CX406" s="550"/>
      <c r="CY406" s="550">
        <f>Financing!L405</f>
        <v>0</v>
      </c>
    </row>
    <row r="407" spans="92:103">
      <c r="CN407" s="144"/>
      <c r="CO407" s="550" t="str">
        <f>Financing!B406</f>
        <v>HDC Tax Exempt Bonds</v>
      </c>
      <c r="CP407" s="550"/>
      <c r="CQ407" s="550">
        <f>Financing!D406</f>
        <v>0</v>
      </c>
      <c r="CR407" s="550"/>
      <c r="CS407" s="550">
        <f>Financing!F406</f>
        <v>0</v>
      </c>
      <c r="CT407" s="550"/>
      <c r="CU407" s="550">
        <f>Financing!H406</f>
        <v>0</v>
      </c>
      <c r="CV407" s="550"/>
      <c r="CW407" s="550">
        <f>Financing!J406</f>
        <v>0</v>
      </c>
      <c r="CX407" s="550"/>
      <c r="CY407" s="550">
        <f>Financing!L406</f>
        <v>0</v>
      </c>
    </row>
    <row r="408" spans="92:103">
      <c r="CN408" s="556"/>
      <c r="CO408" s="550" t="str">
        <f>Financing!B407</f>
        <v>HDC Loan</v>
      </c>
      <c r="CP408" s="550"/>
      <c r="CQ408" s="550">
        <f>Financing!D407</f>
        <v>0</v>
      </c>
      <c r="CR408" s="550"/>
      <c r="CS408" s="550">
        <f>Financing!F407</f>
        <v>0</v>
      </c>
      <c r="CT408" s="550"/>
      <c r="CU408" s="550">
        <f>Financing!H407</f>
        <v>0</v>
      </c>
      <c r="CV408" s="550"/>
      <c r="CW408" s="550">
        <f>Financing!J407</f>
        <v>0</v>
      </c>
      <c r="CX408" s="550"/>
      <c r="CY408" s="550">
        <f>Financing!L407</f>
        <v>0</v>
      </c>
    </row>
    <row r="409" spans="92:103">
      <c r="CN409" s="144"/>
      <c r="CO409" s="550" t="str">
        <f>Financing!B408</f>
        <v>Deferred Developer Fee</v>
      </c>
      <c r="CP409" s="550"/>
      <c r="CQ409" s="550">
        <f>Financing!D408</f>
        <v>0</v>
      </c>
      <c r="CR409" s="550"/>
      <c r="CS409" s="550">
        <f>Financing!F408</f>
        <v>0</v>
      </c>
      <c r="CT409" s="550"/>
      <c r="CU409" s="550">
        <f>Financing!H408</f>
        <v>0</v>
      </c>
      <c r="CV409" s="550"/>
      <c r="CW409" s="550">
        <f>Financing!J408</f>
        <v>0</v>
      </c>
      <c r="CX409" s="550"/>
      <c r="CY409" s="550">
        <f>Financing!L408</f>
        <v>0</v>
      </c>
    </row>
    <row r="410" spans="92:103">
      <c r="CN410" s="556"/>
      <c r="CO410" s="838" t="str">
        <f>Financing!B409</f>
        <v>Other (Specify)</v>
      </c>
      <c r="CP410" s="550"/>
      <c r="CQ410" s="550">
        <f>Financing!D409</f>
        <v>0</v>
      </c>
      <c r="CR410" s="550"/>
      <c r="CS410" s="550">
        <f>Financing!F409</f>
        <v>0</v>
      </c>
      <c r="CT410" s="550"/>
      <c r="CU410" s="550">
        <f>Financing!H409</f>
        <v>0</v>
      </c>
      <c r="CV410" s="550"/>
      <c r="CW410" s="550">
        <f>Financing!J409</f>
        <v>0</v>
      </c>
      <c r="CX410" s="550"/>
      <c r="CY410" s="550">
        <f>Financing!L409</f>
        <v>0</v>
      </c>
    </row>
    <row r="411" spans="92:103">
      <c r="CN411" s="141"/>
      <c r="CO411" s="838" t="str">
        <f>Financing!B410</f>
        <v>Other (Specify)</v>
      </c>
      <c r="CP411" s="550"/>
      <c r="CQ411" s="550">
        <f>Financing!D410</f>
        <v>0</v>
      </c>
      <c r="CR411" s="550"/>
      <c r="CS411" s="550">
        <f>Financing!F410</f>
        <v>0</v>
      </c>
      <c r="CT411" s="550"/>
      <c r="CU411" s="550">
        <f>Financing!H410</f>
        <v>0</v>
      </c>
      <c r="CV411" s="550"/>
      <c r="CW411" s="550">
        <f>Financing!J410</f>
        <v>0</v>
      </c>
      <c r="CX411" s="550"/>
      <c r="CY411" s="550">
        <f>Financing!L410</f>
        <v>0</v>
      </c>
    </row>
    <row r="412" spans="92:103">
      <c r="CN412" s="144"/>
      <c r="CO412" s="838" t="str">
        <f>Financing!B411</f>
        <v>Other (Specify)</v>
      </c>
      <c r="CP412" s="550"/>
      <c r="CQ412" s="550">
        <f>Financing!D411</f>
        <v>0</v>
      </c>
      <c r="CR412" s="550"/>
      <c r="CS412" s="550">
        <f>Financing!F411</f>
        <v>0</v>
      </c>
      <c r="CT412" s="550"/>
      <c r="CU412" s="550">
        <f>Financing!H411</f>
        <v>0</v>
      </c>
      <c r="CV412" s="550"/>
      <c r="CW412" s="550">
        <f>Financing!J411</f>
        <v>0</v>
      </c>
      <c r="CX412" s="550"/>
      <c r="CY412" s="550">
        <f>Financing!L411</f>
        <v>0</v>
      </c>
    </row>
    <row r="413" spans="92:103">
      <c r="CN413" s="144"/>
      <c r="CO413" s="838" t="str">
        <f>Financing!B412</f>
        <v>Other (Specify)</v>
      </c>
      <c r="CP413" s="550"/>
      <c r="CQ413" s="550">
        <f>Financing!D412</f>
        <v>0</v>
      </c>
      <c r="CR413" s="550"/>
      <c r="CS413" s="550">
        <f>Financing!F412</f>
        <v>0</v>
      </c>
      <c r="CT413" s="550"/>
      <c r="CU413" s="550">
        <f>Financing!H412</f>
        <v>0</v>
      </c>
      <c r="CV413" s="550"/>
      <c r="CW413" s="550">
        <f>Financing!J412</f>
        <v>0</v>
      </c>
      <c r="CX413" s="550"/>
      <c r="CY413" s="550">
        <f>Financing!L412</f>
        <v>0</v>
      </c>
    </row>
    <row r="414" spans="92:103">
      <c r="CN414" s="144"/>
      <c r="CO414" s="838" t="str">
        <f>Financing!B413</f>
        <v>Other (Specify)</v>
      </c>
      <c r="CP414" s="550"/>
      <c r="CQ414" s="550">
        <f>Financing!D413</f>
        <v>0</v>
      </c>
      <c r="CR414" s="550"/>
      <c r="CS414" s="550">
        <f>Financing!F413</f>
        <v>0</v>
      </c>
      <c r="CT414" s="550"/>
      <c r="CU414" s="550">
        <f>Financing!H413</f>
        <v>0</v>
      </c>
      <c r="CV414" s="550"/>
      <c r="CW414" s="550">
        <f>Financing!J413</f>
        <v>0</v>
      </c>
      <c r="CX414" s="550"/>
      <c r="CY414" s="550">
        <f>Financing!L413</f>
        <v>0</v>
      </c>
    </row>
    <row r="415" spans="92:103">
      <c r="CN415" s="144"/>
      <c r="CO415" s="550" t="str">
        <f>Financing!B414</f>
        <v>Total Permanent Financing</v>
      </c>
      <c r="CP415" s="550"/>
      <c r="CQ415" s="550">
        <f>Financing!D414</f>
        <v>0</v>
      </c>
      <c r="CR415" s="550"/>
      <c r="CS415" s="550">
        <f>Financing!F414</f>
        <v>0</v>
      </c>
      <c r="CT415" s="550"/>
      <c r="CU415" s="550">
        <f>Financing!H414</f>
        <v>0</v>
      </c>
      <c r="CV415" s="550"/>
      <c r="CW415" s="550">
        <f>Financing!J414</f>
        <v>0</v>
      </c>
      <c r="CX415" s="550"/>
      <c r="CY415" s="550">
        <f>Financing!L414</f>
        <v>0</v>
      </c>
    </row>
    <row r="416" spans="92:103">
      <c r="CN416" s="144"/>
      <c r="CO416" s="553"/>
      <c r="CP416" s="141"/>
      <c r="CQ416" s="141"/>
      <c r="CR416" s="141"/>
      <c r="CS416" s="141"/>
      <c r="CT416" s="141"/>
      <c r="CU416" s="141"/>
      <c r="CV416" s="141"/>
      <c r="CW416" s="141"/>
      <c r="CX416" s="141"/>
      <c r="CY416" s="554"/>
    </row>
    <row r="417" spans="92:103">
      <c r="CN417" s="141"/>
      <c r="CO417" s="555" t="s">
        <v>163</v>
      </c>
      <c r="CP417" s="539" t="s">
        <v>342</v>
      </c>
      <c r="CQ417" s="141">
        <f>G4</f>
        <v>0</v>
      </c>
      <c r="CR417" s="141"/>
      <c r="CS417" s="141"/>
      <c r="CT417" s="141"/>
      <c r="CU417" s="556"/>
      <c r="CV417" s="556"/>
      <c r="CW417" s="141"/>
      <c r="CX417" s="141"/>
      <c r="CY417" s="554"/>
    </row>
    <row r="418" spans="92:103">
      <c r="CN418" s="141"/>
      <c r="CO418" s="557" t="s">
        <v>136</v>
      </c>
      <c r="CP418" s="538" t="s">
        <v>96</v>
      </c>
      <c r="CQ418" s="141">
        <f>D183</f>
        <v>0</v>
      </c>
      <c r="CR418" s="141"/>
      <c r="CS418" s="141"/>
      <c r="CT418" s="141"/>
      <c r="CU418" s="556"/>
      <c r="CV418" s="556"/>
      <c r="CW418" s="141"/>
      <c r="CX418" s="141"/>
      <c r="CY418" s="554"/>
    </row>
    <row r="419" spans="92:103">
      <c r="CN419" s="141"/>
      <c r="CO419" s="553">
        <f>CO389</f>
        <v>0</v>
      </c>
      <c r="CP419" s="144"/>
      <c r="CQ419" s="141"/>
      <c r="CR419" s="141"/>
      <c r="CS419" s="141"/>
      <c r="CT419" s="141"/>
      <c r="CU419" s="556"/>
      <c r="CV419" s="556"/>
      <c r="CW419" s="141"/>
      <c r="CX419" s="141"/>
      <c r="CY419" s="554"/>
    </row>
    <row r="420" spans="92:103">
      <c r="CN420" s="141"/>
      <c r="CO420" s="553" t="s">
        <v>171</v>
      </c>
      <c r="CP420" s="144"/>
      <c r="CQ420" s="141"/>
      <c r="CR420" s="141"/>
      <c r="CS420" s="141"/>
      <c r="CT420" s="141"/>
      <c r="CU420" s="556"/>
      <c r="CV420" s="556"/>
      <c r="CW420" s="141"/>
      <c r="CX420" s="141"/>
      <c r="CY420" s="554"/>
    </row>
    <row r="421" spans="92:103">
      <c r="CN421" s="141"/>
      <c r="CO421" s="553"/>
      <c r="CP421" s="144"/>
      <c r="CQ421" s="141"/>
      <c r="CR421" s="141"/>
      <c r="CS421" s="141"/>
      <c r="CT421" s="141"/>
      <c r="CU421" s="556"/>
      <c r="CV421" s="556"/>
      <c r="CW421" s="141"/>
      <c r="CX421" s="141"/>
      <c r="CY421" s="554"/>
    </row>
    <row r="422" spans="92:103">
      <c r="CN422" s="141"/>
      <c r="CO422" s="558" t="s">
        <v>173</v>
      </c>
      <c r="CP422" s="559"/>
      <c r="CQ422" s="560"/>
      <c r="CR422" s="560"/>
      <c r="CS422" s="560"/>
      <c r="CT422" s="559"/>
      <c r="CU422" s="561" t="s">
        <v>172</v>
      </c>
      <c r="CV422" s="556"/>
      <c r="CW422" s="141"/>
      <c r="CX422" s="141"/>
      <c r="CY422" s="554"/>
    </row>
    <row r="423" spans="92:103">
      <c r="CN423" s="141"/>
      <c r="CO423" s="562" t="s">
        <v>164</v>
      </c>
      <c r="CP423" s="141"/>
      <c r="CQ423" s="141"/>
      <c r="CR423" s="141"/>
      <c r="CS423" s="141"/>
      <c r="CT423" s="141"/>
      <c r="CU423" s="534">
        <f>Financing!H422</f>
        <v>0</v>
      </c>
      <c r="CV423" s="141"/>
      <c r="CW423" s="141"/>
      <c r="CX423" s="141"/>
      <c r="CY423" s="554"/>
    </row>
    <row r="424" spans="92:103">
      <c r="CN424" s="144"/>
      <c r="CO424" s="563" t="s">
        <v>110</v>
      </c>
      <c r="CP424" s="141"/>
      <c r="CQ424" s="141"/>
      <c r="CR424" s="141"/>
      <c r="CS424" s="141"/>
      <c r="CT424" s="141"/>
      <c r="CU424" s="534">
        <f>Financing!H423</f>
        <v>0</v>
      </c>
      <c r="CV424" s="141"/>
      <c r="CW424" s="141"/>
      <c r="CX424" s="141"/>
      <c r="CY424" s="554"/>
    </row>
    <row r="425" spans="92:103">
      <c r="CN425" s="144"/>
      <c r="CO425" s="563" t="s">
        <v>165</v>
      </c>
      <c r="CP425" s="141"/>
      <c r="CQ425" s="141"/>
      <c r="CR425" s="141"/>
      <c r="CS425" s="141"/>
      <c r="CT425" s="141"/>
      <c r="CU425" s="534">
        <f>Financing!H424</f>
        <v>0</v>
      </c>
      <c r="CV425" s="141"/>
      <c r="CW425" s="141"/>
      <c r="CX425" s="141"/>
      <c r="CY425" s="554"/>
    </row>
    <row r="426" spans="92:103">
      <c r="CN426" s="556"/>
      <c r="CO426" s="563" t="s">
        <v>166</v>
      </c>
      <c r="CP426" s="141"/>
      <c r="CQ426" s="141"/>
      <c r="CR426" s="141"/>
      <c r="CS426" s="141"/>
      <c r="CT426" s="141"/>
      <c r="CU426" s="534">
        <f>Financing!H425</f>
        <v>0</v>
      </c>
      <c r="CV426" s="141"/>
      <c r="CW426" s="141"/>
      <c r="CX426" s="141"/>
      <c r="CY426" s="554"/>
    </row>
    <row r="427" spans="92:103">
      <c r="CN427" s="556"/>
      <c r="CO427" s="563" t="s">
        <v>167</v>
      </c>
      <c r="CP427" s="141"/>
      <c r="CQ427" s="141"/>
      <c r="CR427" s="141"/>
      <c r="CS427" s="141"/>
      <c r="CT427" s="141"/>
      <c r="CU427" s="534">
        <f>Financing!H426</f>
        <v>0</v>
      </c>
      <c r="CV427" s="141"/>
      <c r="CW427" s="141"/>
      <c r="CX427" s="141"/>
      <c r="CY427" s="554"/>
    </row>
    <row r="428" spans="92:103">
      <c r="CN428" s="141"/>
      <c r="CO428" s="563" t="s">
        <v>169</v>
      </c>
      <c r="CP428" s="141"/>
      <c r="CQ428" s="536" t="str">
        <f>Financing!D427</f>
        <v>(Specify Source)</v>
      </c>
      <c r="CR428" s="536"/>
      <c r="CS428" s="536"/>
      <c r="CT428" s="141"/>
      <c r="CU428" s="534">
        <f>Financing!H427</f>
        <v>0</v>
      </c>
      <c r="CV428" s="141"/>
      <c r="CW428" s="141"/>
      <c r="CX428" s="141"/>
      <c r="CY428" s="554"/>
    </row>
    <row r="429" spans="92:103">
      <c r="CN429" s="556"/>
      <c r="CO429" s="563" t="s">
        <v>168</v>
      </c>
      <c r="CP429" s="141"/>
      <c r="CQ429" s="536" t="str">
        <f>Financing!D428</f>
        <v>(Specify Source)</v>
      </c>
      <c r="CR429" s="536"/>
      <c r="CS429" s="536"/>
      <c r="CT429" s="141"/>
      <c r="CU429" s="534">
        <f>Financing!H428</f>
        <v>0</v>
      </c>
      <c r="CV429" s="141"/>
      <c r="CW429" s="141"/>
      <c r="CX429" s="141"/>
      <c r="CY429" s="554"/>
    </row>
    <row r="430" spans="92:103">
      <c r="CN430" s="144"/>
      <c r="CO430" s="563" t="s">
        <v>168</v>
      </c>
      <c r="CP430" s="141"/>
      <c r="CQ430" s="536" t="str">
        <f>Financing!D429</f>
        <v>(Specify Source)</v>
      </c>
      <c r="CR430" s="536"/>
      <c r="CS430" s="536"/>
      <c r="CT430" s="141"/>
      <c r="CU430" s="534">
        <f>Financing!H429</f>
        <v>0</v>
      </c>
      <c r="CV430" s="141"/>
      <c r="CW430" s="141"/>
      <c r="CX430" s="141"/>
      <c r="CY430" s="554"/>
    </row>
    <row r="431" spans="92:103">
      <c r="CN431" s="556"/>
      <c r="CO431" s="563" t="s">
        <v>168</v>
      </c>
      <c r="CP431" s="141"/>
      <c r="CQ431" s="536" t="str">
        <f>Financing!D430</f>
        <v>(Specify Source)</v>
      </c>
      <c r="CR431" s="536"/>
      <c r="CS431" s="536"/>
      <c r="CT431" s="141"/>
      <c r="CU431" s="534">
        <f>Financing!H430</f>
        <v>0</v>
      </c>
      <c r="CV431" s="141"/>
      <c r="CW431" s="141"/>
      <c r="CX431" s="141"/>
      <c r="CY431" s="554"/>
    </row>
    <row r="432" spans="92:103" ht="13.5" thickBot="1">
      <c r="CN432" s="144"/>
      <c r="CO432" s="564" t="s">
        <v>168</v>
      </c>
      <c r="CP432" s="565"/>
      <c r="CQ432" s="536" t="str">
        <f>Financing!D431</f>
        <v>(Specify Source)</v>
      </c>
      <c r="CR432" s="536"/>
      <c r="CS432" s="536"/>
      <c r="CT432" s="565"/>
      <c r="CU432" s="534">
        <f>Financing!H431</f>
        <v>0</v>
      </c>
      <c r="CV432" s="565"/>
      <c r="CW432" s="565"/>
      <c r="CX432" s="565"/>
      <c r="CY432" s="566"/>
    </row>
    <row r="433" spans="92:103">
      <c r="CN433" s="291"/>
    </row>
    <row r="434" spans="92:103" ht="13.5" thickBot="1">
      <c r="CN434" s="291"/>
    </row>
    <row r="435" spans="92:103">
      <c r="CN435" s="291"/>
      <c r="CO435" s="541" t="s">
        <v>156</v>
      </c>
      <c r="CP435" s="539" t="s">
        <v>342</v>
      </c>
      <c r="CQ435" s="540">
        <f>G4</f>
        <v>0</v>
      </c>
      <c r="CR435" s="540"/>
      <c r="CS435" s="542"/>
      <c r="CT435" s="542"/>
    </row>
    <row r="436" spans="92:103">
      <c r="CN436" s="291"/>
      <c r="CO436" s="567" t="s">
        <v>137</v>
      </c>
      <c r="CP436" s="538" t="s">
        <v>96</v>
      </c>
      <c r="CQ436" s="538">
        <f>D184</f>
        <v>0</v>
      </c>
      <c r="CR436" s="544"/>
      <c r="CS436" s="540"/>
      <c r="CT436" s="540"/>
    </row>
    <row r="437" spans="92:103" ht="13.5" thickBot="1">
      <c r="CN437" s="291"/>
      <c r="CO437" s="568">
        <f>'Unit Distribution'!CO13</f>
        <v>0</v>
      </c>
      <c r="CQ437" s="544"/>
      <c r="CR437" s="544"/>
      <c r="CS437" s="540"/>
      <c r="CT437" s="540"/>
    </row>
    <row r="438" spans="92:103">
      <c r="CN438" s="291"/>
      <c r="CO438" s="545" t="s">
        <v>157</v>
      </c>
      <c r="CP438" s="546"/>
      <c r="CQ438" s="547" t="s">
        <v>158</v>
      </c>
      <c r="CR438" s="547"/>
      <c r="CS438" s="547" t="s">
        <v>159</v>
      </c>
      <c r="CT438" s="547"/>
      <c r="CU438" s="547" t="s">
        <v>177</v>
      </c>
      <c r="CV438" s="547"/>
      <c r="CW438" s="547" t="s">
        <v>160</v>
      </c>
      <c r="CX438" s="548"/>
      <c r="CY438" s="549" t="s">
        <v>161</v>
      </c>
    </row>
    <row r="439" spans="92:103">
      <c r="CN439" s="291"/>
      <c r="CO439" s="550" t="str">
        <f>Financing!B438</f>
        <v>HPD Loan</v>
      </c>
      <c r="CP439" s="550"/>
      <c r="CQ439" s="550">
        <f>Financing!D438</f>
        <v>0</v>
      </c>
      <c r="CR439" s="550"/>
      <c r="CS439" s="550">
        <f>Financing!F438</f>
        <v>0</v>
      </c>
      <c r="CT439" s="550"/>
      <c r="CU439" s="550">
        <f>Financing!H438</f>
        <v>0</v>
      </c>
      <c r="CV439" s="550"/>
      <c r="CW439" s="550">
        <f>Financing!J438</f>
        <v>0</v>
      </c>
      <c r="CX439" s="550"/>
      <c r="CY439" s="550">
        <f>Financing!L438</f>
        <v>0</v>
      </c>
    </row>
    <row r="440" spans="92:103">
      <c r="CN440" s="537"/>
      <c r="CO440" s="550" t="str">
        <f>Financing!B439</f>
        <v>HDC Tax Exempt Bonds</v>
      </c>
      <c r="CP440" s="550"/>
      <c r="CQ440" s="550">
        <f>Financing!D439</f>
        <v>0</v>
      </c>
      <c r="CR440" s="550"/>
      <c r="CS440" s="550">
        <f>Financing!F439</f>
        <v>0</v>
      </c>
      <c r="CT440" s="550"/>
      <c r="CU440" s="550">
        <f>Financing!H439</f>
        <v>0</v>
      </c>
      <c r="CV440" s="550"/>
      <c r="CW440" s="550">
        <f>Financing!J439</f>
        <v>0</v>
      </c>
      <c r="CX440" s="550"/>
      <c r="CY440" s="550">
        <f>Financing!L439</f>
        <v>0</v>
      </c>
    </row>
    <row r="441" spans="92:103">
      <c r="CN441" s="291"/>
      <c r="CO441" s="550" t="str">
        <f>Financing!B440</f>
        <v>HDC Loan</v>
      </c>
      <c r="CP441" s="550"/>
      <c r="CQ441" s="550">
        <f>Financing!D440</f>
        <v>0</v>
      </c>
      <c r="CR441" s="550"/>
      <c r="CS441" s="550">
        <f>Financing!F440</f>
        <v>0</v>
      </c>
      <c r="CT441" s="550"/>
      <c r="CU441" s="550">
        <f>Financing!H440</f>
        <v>0</v>
      </c>
      <c r="CV441" s="550"/>
      <c r="CW441" s="550">
        <f>Financing!J440</f>
        <v>0</v>
      </c>
      <c r="CX441" s="550"/>
      <c r="CY441" s="550">
        <f>Financing!L440</f>
        <v>0</v>
      </c>
    </row>
    <row r="442" spans="92:103">
      <c r="CN442" s="606"/>
      <c r="CO442" s="550" t="str">
        <f>Financing!B441</f>
        <v>Deferred Developer Fee</v>
      </c>
      <c r="CP442" s="550"/>
      <c r="CQ442" s="550">
        <f>Financing!D441</f>
        <v>0</v>
      </c>
      <c r="CR442" s="550"/>
      <c r="CS442" s="550">
        <f>Financing!F441</f>
        <v>0</v>
      </c>
      <c r="CT442" s="550"/>
      <c r="CU442" s="550">
        <f>Financing!H441</f>
        <v>0</v>
      </c>
      <c r="CV442" s="550"/>
      <c r="CW442" s="550">
        <f>Financing!J441</f>
        <v>0</v>
      </c>
      <c r="CX442" s="550"/>
      <c r="CY442" s="550">
        <f>Financing!L441</f>
        <v>0</v>
      </c>
    </row>
    <row r="443" spans="92:103">
      <c r="CN443" s="537"/>
      <c r="CO443" s="838" t="str">
        <f>Financing!B442</f>
        <v>Other (Specify)</v>
      </c>
      <c r="CP443" s="550"/>
      <c r="CQ443" s="550">
        <f>Financing!D442</f>
        <v>0</v>
      </c>
      <c r="CR443" s="550"/>
      <c r="CS443" s="550">
        <f>Financing!F442</f>
        <v>0</v>
      </c>
      <c r="CT443" s="550"/>
      <c r="CU443" s="550">
        <f>Financing!H442</f>
        <v>0</v>
      </c>
      <c r="CV443" s="550"/>
      <c r="CW443" s="550">
        <f>Financing!J442</f>
        <v>0</v>
      </c>
      <c r="CX443" s="550"/>
      <c r="CY443" s="550">
        <f>Financing!L442</f>
        <v>0</v>
      </c>
    </row>
    <row r="444" spans="92:103">
      <c r="CN444" s="606"/>
      <c r="CO444" s="838" t="str">
        <f>Financing!B443</f>
        <v>Other (Specify)</v>
      </c>
      <c r="CP444" s="550"/>
      <c r="CQ444" s="550">
        <f>Financing!D443</f>
        <v>0</v>
      </c>
      <c r="CR444" s="550"/>
      <c r="CS444" s="550">
        <f>Financing!F443</f>
        <v>0</v>
      </c>
      <c r="CT444" s="550"/>
      <c r="CU444" s="550">
        <f>Financing!H443</f>
        <v>0</v>
      </c>
      <c r="CV444" s="550"/>
      <c r="CW444" s="550">
        <f>Financing!J443</f>
        <v>0</v>
      </c>
      <c r="CX444" s="550"/>
      <c r="CY444" s="550">
        <f>Financing!L443</f>
        <v>0</v>
      </c>
    </row>
    <row r="445" spans="92:103">
      <c r="CN445" s="537"/>
      <c r="CO445" s="838" t="str">
        <f>Financing!B444</f>
        <v>Other (Specify)</v>
      </c>
      <c r="CP445" s="550"/>
      <c r="CQ445" s="550">
        <f>Financing!D444</f>
        <v>0</v>
      </c>
      <c r="CR445" s="550"/>
      <c r="CS445" s="550">
        <f>Financing!F444</f>
        <v>0</v>
      </c>
      <c r="CT445" s="550"/>
      <c r="CU445" s="550">
        <f>Financing!H444</f>
        <v>0</v>
      </c>
      <c r="CV445" s="550"/>
      <c r="CW445" s="550">
        <f>Financing!J444</f>
        <v>0</v>
      </c>
      <c r="CX445" s="550"/>
      <c r="CY445" s="550">
        <f>Financing!L444</f>
        <v>0</v>
      </c>
    </row>
    <row r="446" spans="92:103">
      <c r="CN446" s="537"/>
      <c r="CO446" s="838" t="str">
        <f>Financing!B445</f>
        <v>Other (Specify)</v>
      </c>
      <c r="CP446" s="550"/>
      <c r="CQ446" s="550">
        <f>Financing!D445</f>
        <v>0</v>
      </c>
      <c r="CR446" s="550"/>
      <c r="CS446" s="550">
        <f>Financing!F445</f>
        <v>0</v>
      </c>
      <c r="CT446" s="550"/>
      <c r="CU446" s="550">
        <f>Financing!H445</f>
        <v>0</v>
      </c>
      <c r="CV446" s="550"/>
      <c r="CW446" s="550">
        <f>Financing!J445</f>
        <v>0</v>
      </c>
      <c r="CX446" s="550"/>
      <c r="CY446" s="550">
        <f>Financing!L445</f>
        <v>0</v>
      </c>
    </row>
    <row r="447" spans="92:103">
      <c r="CN447" s="606"/>
      <c r="CO447" s="838" t="str">
        <f>Financing!B446</f>
        <v>Other (Specify)</v>
      </c>
      <c r="CP447" s="550"/>
      <c r="CQ447" s="550">
        <f>Financing!D446</f>
        <v>0</v>
      </c>
      <c r="CR447" s="550"/>
      <c r="CS447" s="550">
        <f>Financing!F446</f>
        <v>0</v>
      </c>
      <c r="CT447" s="550"/>
      <c r="CU447" s="550">
        <f>Financing!H446</f>
        <v>0</v>
      </c>
      <c r="CV447" s="550"/>
      <c r="CW447" s="550">
        <f>Financing!J446</f>
        <v>0</v>
      </c>
      <c r="CX447" s="550"/>
      <c r="CY447" s="550">
        <f>Financing!L446</f>
        <v>0</v>
      </c>
    </row>
    <row r="448" spans="92:103">
      <c r="CN448" s="537"/>
      <c r="CO448" s="550" t="str">
        <f>Financing!B447</f>
        <v>Total Construction Financing</v>
      </c>
      <c r="CP448" s="550"/>
      <c r="CQ448" s="550">
        <f>Financing!D447</f>
        <v>0</v>
      </c>
      <c r="CR448" s="550"/>
      <c r="CS448" s="550">
        <f>Financing!F447</f>
        <v>0</v>
      </c>
      <c r="CT448" s="550"/>
      <c r="CU448" s="550">
        <f>Financing!H447</f>
        <v>0</v>
      </c>
      <c r="CV448" s="550"/>
      <c r="CW448" s="550">
        <f>Financing!J447</f>
        <v>0</v>
      </c>
      <c r="CX448" s="550"/>
      <c r="CY448" s="550">
        <f>Financing!L447</f>
        <v>0</v>
      </c>
    </row>
    <row r="449" spans="92:103">
      <c r="CN449" s="556"/>
      <c r="CO449" s="550"/>
      <c r="CP449" s="550"/>
      <c r="CQ449" s="550"/>
      <c r="CR449" s="550"/>
      <c r="CS449" s="550"/>
      <c r="CT449" s="550"/>
      <c r="CU449" s="550"/>
      <c r="CV449" s="550"/>
      <c r="CW449" s="550"/>
      <c r="CX449" s="550"/>
      <c r="CY449" s="550"/>
    </row>
    <row r="450" spans="92:103">
      <c r="CN450" s="144"/>
      <c r="CO450" s="550" t="str">
        <f>Financing!B449</f>
        <v>Permanent Financing</v>
      </c>
      <c r="CP450" s="539" t="s">
        <v>342</v>
      </c>
      <c r="CQ450" s="550">
        <f>G4</f>
        <v>0</v>
      </c>
      <c r="CR450" s="550"/>
      <c r="CS450" s="550"/>
      <c r="CT450" s="550"/>
      <c r="CU450" s="550"/>
      <c r="CV450" s="550"/>
      <c r="CW450" s="550"/>
      <c r="CX450" s="550"/>
      <c r="CY450" s="550"/>
    </row>
    <row r="451" spans="92:103">
      <c r="CN451" s="144"/>
      <c r="CO451" s="550" t="str">
        <f>Financing!B450</f>
        <v>Building 9</v>
      </c>
      <c r="CP451" s="538" t="s">
        <v>96</v>
      </c>
      <c r="CQ451" s="848">
        <f>D184</f>
        <v>0</v>
      </c>
      <c r="CR451" s="550"/>
      <c r="CS451" s="550"/>
      <c r="CT451" s="550"/>
      <c r="CU451" s="550"/>
      <c r="CV451" s="550"/>
      <c r="CW451" s="550"/>
      <c r="CX451" s="550"/>
      <c r="CY451" s="550"/>
    </row>
    <row r="452" spans="92:103">
      <c r="CN452" s="144"/>
      <c r="CO452" s="550" t="str">
        <f>Financing!B451</f>
        <v xml:space="preserve"> </v>
      </c>
      <c r="CP452" s="550"/>
      <c r="CQ452" s="550"/>
      <c r="CR452" s="550"/>
      <c r="CS452" s="550"/>
      <c r="CT452" s="550"/>
      <c r="CU452" s="550"/>
      <c r="CV452" s="550"/>
      <c r="CW452" s="550"/>
      <c r="CX452" s="550"/>
      <c r="CY452" s="550"/>
    </row>
    <row r="453" spans="92:103">
      <c r="CN453" s="144"/>
      <c r="CO453" s="550" t="str">
        <f>Financing!B452</f>
        <v>Lender/ Source</v>
      </c>
      <c r="CP453" s="550"/>
      <c r="CQ453" s="550" t="str">
        <f>Financing!D452</f>
        <v>Amount of Funds</v>
      </c>
      <c r="CR453" s="550"/>
      <c r="CS453" s="550" t="str">
        <f>Financing!F452</f>
        <v>Type</v>
      </c>
      <c r="CT453" s="550"/>
      <c r="CU453" s="550" t="str">
        <f>Financing!H452</f>
        <v>Interest Rate(%)</v>
      </c>
      <c r="CV453" s="550"/>
      <c r="CW453" s="550" t="str">
        <f>Financing!J452</f>
        <v>Term (yrs.)</v>
      </c>
      <c r="CX453" s="550"/>
      <c r="CY453" s="550" t="str">
        <f>Financing!L452</f>
        <v>Annual Debt Service</v>
      </c>
    </row>
    <row r="454" spans="92:103">
      <c r="CN454" s="144"/>
      <c r="CO454" s="550" t="str">
        <f>Financing!B453</f>
        <v>HPD Loan</v>
      </c>
      <c r="CP454" s="550"/>
      <c r="CQ454" s="550">
        <f>Financing!D453</f>
        <v>0</v>
      </c>
      <c r="CR454" s="550"/>
      <c r="CS454" s="550">
        <f>Financing!F453</f>
        <v>0</v>
      </c>
      <c r="CT454" s="550"/>
      <c r="CU454" s="550">
        <f>Financing!H453</f>
        <v>0</v>
      </c>
      <c r="CV454" s="550"/>
      <c r="CW454" s="550">
        <f>Financing!J453</f>
        <v>0</v>
      </c>
      <c r="CX454" s="550"/>
      <c r="CY454" s="550">
        <f>Financing!L453</f>
        <v>0</v>
      </c>
    </row>
    <row r="455" spans="92:103">
      <c r="CN455" s="144"/>
      <c r="CO455" s="550" t="str">
        <f>Financing!B454</f>
        <v>HDC Tax Exempt Bonds</v>
      </c>
      <c r="CP455" s="550"/>
      <c r="CQ455" s="550">
        <f>Financing!D454</f>
        <v>0</v>
      </c>
      <c r="CR455" s="550"/>
      <c r="CS455" s="550">
        <f>Financing!F454</f>
        <v>0</v>
      </c>
      <c r="CT455" s="550"/>
      <c r="CU455" s="550">
        <f>Financing!H454</f>
        <v>0</v>
      </c>
      <c r="CV455" s="550"/>
      <c r="CW455" s="550">
        <f>Financing!J454</f>
        <v>0</v>
      </c>
      <c r="CX455" s="550"/>
      <c r="CY455" s="550">
        <f>Financing!L454</f>
        <v>0</v>
      </c>
    </row>
    <row r="456" spans="92:103">
      <c r="CN456" s="556"/>
      <c r="CO456" s="550" t="str">
        <f>Financing!B455</f>
        <v>HDC Loan</v>
      </c>
      <c r="CP456" s="550"/>
      <c r="CQ456" s="550">
        <f>Financing!D455</f>
        <v>0</v>
      </c>
      <c r="CR456" s="550"/>
      <c r="CS456" s="550">
        <f>Financing!F455</f>
        <v>0</v>
      </c>
      <c r="CT456" s="550"/>
      <c r="CU456" s="550">
        <f>Financing!H455</f>
        <v>0</v>
      </c>
      <c r="CV456" s="550"/>
      <c r="CW456" s="550">
        <f>Financing!J455</f>
        <v>0</v>
      </c>
      <c r="CX456" s="550"/>
      <c r="CY456" s="550">
        <f>Financing!L455</f>
        <v>0</v>
      </c>
    </row>
    <row r="457" spans="92:103">
      <c r="CN457" s="144"/>
      <c r="CO457" s="550" t="str">
        <f>Financing!B456</f>
        <v>Deferred Developer Fee</v>
      </c>
      <c r="CP457" s="550"/>
      <c r="CQ457" s="550">
        <f>Financing!D456</f>
        <v>0</v>
      </c>
      <c r="CR457" s="550"/>
      <c r="CS457" s="550">
        <f>Financing!F456</f>
        <v>0</v>
      </c>
      <c r="CT457" s="550"/>
      <c r="CU457" s="550">
        <f>Financing!H456</f>
        <v>0</v>
      </c>
      <c r="CV457" s="550"/>
      <c r="CW457" s="550">
        <f>Financing!J456</f>
        <v>0</v>
      </c>
      <c r="CX457" s="550"/>
      <c r="CY457" s="550">
        <f>Financing!L456</f>
        <v>0</v>
      </c>
    </row>
    <row r="458" spans="92:103">
      <c r="CN458" s="556"/>
      <c r="CO458" s="838" t="str">
        <f>Financing!B457</f>
        <v>Other (Specify)</v>
      </c>
      <c r="CP458" s="550"/>
      <c r="CQ458" s="550">
        <f>Financing!D457</f>
        <v>0</v>
      </c>
      <c r="CR458" s="550"/>
      <c r="CS458" s="550">
        <f>Financing!F457</f>
        <v>0</v>
      </c>
      <c r="CT458" s="550"/>
      <c r="CU458" s="550">
        <f>Financing!H457</f>
        <v>0</v>
      </c>
      <c r="CV458" s="550"/>
      <c r="CW458" s="550">
        <f>Financing!J457</f>
        <v>0</v>
      </c>
      <c r="CX458" s="550"/>
      <c r="CY458" s="550">
        <f>Financing!L457</f>
        <v>0</v>
      </c>
    </row>
    <row r="459" spans="92:103">
      <c r="CN459" s="141"/>
      <c r="CO459" s="838" t="str">
        <f>Financing!B458</f>
        <v>Other (Specify)</v>
      </c>
      <c r="CP459" s="550"/>
      <c r="CQ459" s="550">
        <f>Financing!D458</f>
        <v>0</v>
      </c>
      <c r="CR459" s="550"/>
      <c r="CS459" s="550">
        <f>Financing!F458</f>
        <v>0</v>
      </c>
      <c r="CT459" s="550"/>
      <c r="CU459" s="550">
        <f>Financing!H458</f>
        <v>0</v>
      </c>
      <c r="CV459" s="550"/>
      <c r="CW459" s="550">
        <f>Financing!J458</f>
        <v>0</v>
      </c>
      <c r="CX459" s="550"/>
      <c r="CY459" s="550">
        <f>Financing!L458</f>
        <v>0</v>
      </c>
    </row>
    <row r="460" spans="92:103">
      <c r="CN460" s="144"/>
      <c r="CO460" s="838" t="str">
        <f>Financing!B459</f>
        <v>Other (Specify)</v>
      </c>
      <c r="CP460" s="550"/>
      <c r="CQ460" s="550">
        <f>Financing!D459</f>
        <v>0</v>
      </c>
      <c r="CR460" s="550"/>
      <c r="CS460" s="550">
        <f>Financing!F459</f>
        <v>0</v>
      </c>
      <c r="CT460" s="550"/>
      <c r="CU460" s="550">
        <f>Financing!H459</f>
        <v>0</v>
      </c>
      <c r="CV460" s="550"/>
      <c r="CW460" s="550">
        <f>Financing!J459</f>
        <v>0</v>
      </c>
      <c r="CX460" s="550"/>
      <c r="CY460" s="550">
        <f>Financing!L459</f>
        <v>0</v>
      </c>
    </row>
    <row r="461" spans="92:103">
      <c r="CN461" s="144"/>
      <c r="CO461" s="838" t="str">
        <f>Financing!B460</f>
        <v>Other (Specify)</v>
      </c>
      <c r="CP461" s="550"/>
      <c r="CQ461" s="550">
        <f>Financing!D460</f>
        <v>0</v>
      </c>
      <c r="CR461" s="550"/>
      <c r="CS461" s="550">
        <f>Financing!F460</f>
        <v>0</v>
      </c>
      <c r="CT461" s="550"/>
      <c r="CU461" s="550">
        <f>Financing!H460</f>
        <v>0</v>
      </c>
      <c r="CV461" s="550"/>
      <c r="CW461" s="550">
        <f>Financing!J460</f>
        <v>0</v>
      </c>
      <c r="CX461" s="550"/>
      <c r="CY461" s="550">
        <f>Financing!L460</f>
        <v>0</v>
      </c>
    </row>
    <row r="462" spans="92:103">
      <c r="CN462" s="144"/>
      <c r="CO462" s="838" t="str">
        <f>Financing!B461</f>
        <v>Other (Specify)</v>
      </c>
      <c r="CP462" s="550"/>
      <c r="CQ462" s="550">
        <f>Financing!D461</f>
        <v>0</v>
      </c>
      <c r="CR462" s="550"/>
      <c r="CS462" s="550">
        <f>Financing!F461</f>
        <v>0</v>
      </c>
      <c r="CT462" s="550"/>
      <c r="CU462" s="550">
        <f>Financing!H461</f>
        <v>0</v>
      </c>
      <c r="CV462" s="550"/>
      <c r="CW462" s="550">
        <f>Financing!J461</f>
        <v>0</v>
      </c>
      <c r="CX462" s="550"/>
      <c r="CY462" s="550">
        <f>Financing!L461</f>
        <v>0</v>
      </c>
    </row>
    <row r="463" spans="92:103">
      <c r="CN463" s="144"/>
      <c r="CO463" s="550" t="str">
        <f>Financing!B462</f>
        <v>Total Permanent Financing</v>
      </c>
      <c r="CP463" s="550"/>
      <c r="CQ463" s="550">
        <f>Financing!D462</f>
        <v>0</v>
      </c>
      <c r="CR463" s="550"/>
      <c r="CS463" s="550">
        <f>Financing!F462</f>
        <v>0</v>
      </c>
      <c r="CT463" s="550"/>
      <c r="CU463" s="550">
        <f>Financing!H462</f>
        <v>0</v>
      </c>
      <c r="CV463" s="550"/>
      <c r="CW463" s="550">
        <f>Financing!J462</f>
        <v>0</v>
      </c>
      <c r="CX463" s="550"/>
      <c r="CY463" s="550">
        <f>Financing!L462</f>
        <v>0</v>
      </c>
    </row>
    <row r="464" spans="92:103">
      <c r="CN464" s="144"/>
      <c r="CO464" s="553"/>
      <c r="CP464" s="141"/>
      <c r="CQ464" s="141"/>
      <c r="CR464" s="141"/>
      <c r="CS464" s="141"/>
      <c r="CT464" s="141"/>
      <c r="CU464" s="141"/>
      <c r="CV464" s="141"/>
      <c r="CW464" s="141"/>
      <c r="CX464" s="141"/>
      <c r="CY464" s="554"/>
    </row>
    <row r="465" spans="92:103">
      <c r="CN465" s="141"/>
      <c r="CO465" s="555" t="s">
        <v>163</v>
      </c>
      <c r="CP465" s="539" t="s">
        <v>342</v>
      </c>
      <c r="CQ465" s="141">
        <f>G4</f>
        <v>0</v>
      </c>
      <c r="CR465" s="141"/>
      <c r="CS465" s="141"/>
      <c r="CT465" s="141"/>
      <c r="CU465" s="556"/>
      <c r="CV465" s="556"/>
      <c r="CW465" s="141"/>
      <c r="CX465" s="141"/>
      <c r="CY465" s="554"/>
    </row>
    <row r="466" spans="92:103">
      <c r="CN466" s="141"/>
      <c r="CO466" s="557" t="s">
        <v>137</v>
      </c>
      <c r="CP466" s="538" t="s">
        <v>96</v>
      </c>
      <c r="CQ466" s="141">
        <f>D184</f>
        <v>0</v>
      </c>
      <c r="CR466" s="141"/>
      <c r="CS466" s="141"/>
      <c r="CT466" s="141"/>
      <c r="CU466" s="556"/>
      <c r="CV466" s="556"/>
      <c r="CW466" s="141"/>
      <c r="CX466" s="141"/>
      <c r="CY466" s="554"/>
    </row>
    <row r="467" spans="92:103">
      <c r="CN467" s="141"/>
      <c r="CO467" s="553">
        <f>CO437</f>
        <v>0</v>
      </c>
      <c r="CP467" s="144"/>
      <c r="CQ467" s="141"/>
      <c r="CR467" s="141"/>
      <c r="CS467" s="141"/>
      <c r="CT467" s="141"/>
      <c r="CU467" s="556"/>
      <c r="CV467" s="556"/>
      <c r="CW467" s="141"/>
      <c r="CX467" s="141"/>
      <c r="CY467" s="554"/>
    </row>
    <row r="468" spans="92:103">
      <c r="CN468" s="141"/>
      <c r="CO468" s="553" t="s">
        <v>171</v>
      </c>
      <c r="CP468" s="144"/>
      <c r="CQ468" s="141"/>
      <c r="CR468" s="141"/>
      <c r="CS468" s="141"/>
      <c r="CT468" s="141"/>
      <c r="CU468" s="556"/>
      <c r="CV468" s="556"/>
      <c r="CW468" s="141"/>
      <c r="CX468" s="141"/>
      <c r="CY468" s="554"/>
    </row>
    <row r="469" spans="92:103">
      <c r="CN469" s="141"/>
      <c r="CO469" s="553"/>
      <c r="CP469" s="144"/>
      <c r="CQ469" s="141"/>
      <c r="CR469" s="141"/>
      <c r="CS469" s="141"/>
      <c r="CT469" s="141"/>
      <c r="CU469" s="556"/>
      <c r="CV469" s="556"/>
      <c r="CW469" s="141"/>
      <c r="CX469" s="141"/>
      <c r="CY469" s="554"/>
    </row>
    <row r="470" spans="92:103">
      <c r="CN470" s="141"/>
      <c r="CO470" s="558" t="s">
        <v>173</v>
      </c>
      <c r="CP470" s="559"/>
      <c r="CQ470" s="560"/>
      <c r="CR470" s="560"/>
      <c r="CS470" s="560"/>
      <c r="CT470" s="559"/>
      <c r="CU470" s="561" t="s">
        <v>172</v>
      </c>
      <c r="CV470" s="556"/>
      <c r="CW470" s="141"/>
      <c r="CX470" s="141"/>
      <c r="CY470" s="554"/>
    </row>
    <row r="471" spans="92:103">
      <c r="CN471" s="141"/>
      <c r="CO471" s="562" t="s">
        <v>164</v>
      </c>
      <c r="CP471" s="141"/>
      <c r="CQ471" s="141"/>
      <c r="CR471" s="141"/>
      <c r="CS471" s="141"/>
      <c r="CT471" s="141"/>
      <c r="CU471" s="534">
        <f>Financing!H470</f>
        <v>0</v>
      </c>
      <c r="CV471" s="141"/>
      <c r="CW471" s="141"/>
      <c r="CX471" s="141"/>
      <c r="CY471" s="554"/>
    </row>
    <row r="472" spans="92:103">
      <c r="CN472" s="144"/>
      <c r="CO472" s="563" t="s">
        <v>110</v>
      </c>
      <c r="CP472" s="141"/>
      <c r="CQ472" s="141"/>
      <c r="CR472" s="141"/>
      <c r="CS472" s="141"/>
      <c r="CT472" s="141"/>
      <c r="CU472" s="534">
        <f>Financing!H471</f>
        <v>0</v>
      </c>
      <c r="CV472" s="141"/>
      <c r="CW472" s="141"/>
      <c r="CX472" s="141"/>
      <c r="CY472" s="554"/>
    </row>
    <row r="473" spans="92:103">
      <c r="CN473" s="144"/>
      <c r="CO473" s="563" t="s">
        <v>165</v>
      </c>
      <c r="CP473" s="141"/>
      <c r="CQ473" s="141"/>
      <c r="CR473" s="141"/>
      <c r="CS473" s="141"/>
      <c r="CT473" s="141"/>
      <c r="CU473" s="534">
        <f>Financing!H472</f>
        <v>0</v>
      </c>
      <c r="CV473" s="141"/>
      <c r="CW473" s="141"/>
      <c r="CX473" s="141"/>
      <c r="CY473" s="554"/>
    </row>
    <row r="474" spans="92:103">
      <c r="CN474" s="556"/>
      <c r="CO474" s="563" t="s">
        <v>166</v>
      </c>
      <c r="CP474" s="141"/>
      <c r="CQ474" s="141"/>
      <c r="CR474" s="141"/>
      <c r="CS474" s="141"/>
      <c r="CT474" s="141"/>
      <c r="CU474" s="534">
        <f>Financing!H473</f>
        <v>0</v>
      </c>
      <c r="CV474" s="141"/>
      <c r="CW474" s="141"/>
      <c r="CX474" s="141"/>
      <c r="CY474" s="554"/>
    </row>
    <row r="475" spans="92:103">
      <c r="CN475" s="556"/>
      <c r="CO475" s="563" t="s">
        <v>167</v>
      </c>
      <c r="CP475" s="141"/>
      <c r="CQ475" s="141"/>
      <c r="CR475" s="141"/>
      <c r="CS475" s="141"/>
      <c r="CT475" s="141"/>
      <c r="CU475" s="534">
        <f>Financing!H474</f>
        <v>0</v>
      </c>
      <c r="CV475" s="141"/>
      <c r="CW475" s="141"/>
      <c r="CX475" s="141"/>
      <c r="CY475" s="554"/>
    </row>
    <row r="476" spans="92:103">
      <c r="CN476" s="141"/>
      <c r="CO476" s="563" t="s">
        <v>169</v>
      </c>
      <c r="CP476" s="141"/>
      <c r="CQ476" s="536" t="str">
        <f>Financing!D475</f>
        <v>(Specify Source)</v>
      </c>
      <c r="CR476" s="536"/>
      <c r="CS476" s="536"/>
      <c r="CT476" s="141"/>
      <c r="CU476" s="534">
        <f>Financing!H475</f>
        <v>0</v>
      </c>
      <c r="CV476" s="141"/>
      <c r="CW476" s="141"/>
      <c r="CX476" s="141"/>
      <c r="CY476" s="554"/>
    </row>
    <row r="477" spans="92:103">
      <c r="CN477" s="556"/>
      <c r="CO477" s="563" t="s">
        <v>168</v>
      </c>
      <c r="CP477" s="141"/>
      <c r="CQ477" s="536" t="str">
        <f>Financing!D476</f>
        <v>(Specify Source)</v>
      </c>
      <c r="CR477" s="536"/>
      <c r="CS477" s="536"/>
      <c r="CT477" s="141"/>
      <c r="CU477" s="534">
        <f>Financing!H476</f>
        <v>0</v>
      </c>
      <c r="CV477" s="141"/>
      <c r="CW477" s="141"/>
      <c r="CX477" s="141"/>
      <c r="CY477" s="554"/>
    </row>
    <row r="478" spans="92:103">
      <c r="CN478" s="144"/>
      <c r="CO478" s="563" t="s">
        <v>168</v>
      </c>
      <c r="CP478" s="141"/>
      <c r="CQ478" s="536" t="str">
        <f>Financing!D477</f>
        <v>(Specify Source)</v>
      </c>
      <c r="CR478" s="536"/>
      <c r="CS478" s="536"/>
      <c r="CT478" s="141"/>
      <c r="CU478" s="534">
        <f>Financing!H477</f>
        <v>0</v>
      </c>
      <c r="CV478" s="141"/>
      <c r="CW478" s="141"/>
      <c r="CX478" s="141"/>
      <c r="CY478" s="554"/>
    </row>
    <row r="479" spans="92:103">
      <c r="CN479" s="556"/>
      <c r="CO479" s="563" t="s">
        <v>168</v>
      </c>
      <c r="CP479" s="141"/>
      <c r="CQ479" s="536" t="str">
        <f>Financing!D478</f>
        <v>(Specify Source)</v>
      </c>
      <c r="CR479" s="536"/>
      <c r="CS479" s="536"/>
      <c r="CT479" s="141"/>
      <c r="CU479" s="534">
        <f>Financing!H478</f>
        <v>0</v>
      </c>
      <c r="CV479" s="141"/>
      <c r="CW479" s="141"/>
      <c r="CX479" s="141"/>
      <c r="CY479" s="554"/>
    </row>
    <row r="480" spans="92:103" ht="13.5" thickBot="1">
      <c r="CN480" s="144"/>
      <c r="CO480" s="564" t="s">
        <v>168</v>
      </c>
      <c r="CP480" s="565"/>
      <c r="CQ480" s="536" t="str">
        <f>Financing!D479</f>
        <v>(Specify Source)</v>
      </c>
      <c r="CR480" s="536"/>
      <c r="CS480" s="536"/>
      <c r="CT480" s="565"/>
      <c r="CU480" s="534">
        <f>Financing!H479</f>
        <v>0</v>
      </c>
      <c r="CV480" s="565"/>
      <c r="CW480" s="565"/>
      <c r="CX480" s="565"/>
      <c r="CY480" s="566"/>
    </row>
    <row r="481" spans="92:103">
      <c r="CN481" s="291"/>
    </row>
    <row r="482" spans="92:103" ht="13.5" thickBot="1">
      <c r="CN482" s="291"/>
    </row>
    <row r="483" spans="92:103">
      <c r="CN483" s="291"/>
      <c r="CO483" s="541" t="s">
        <v>156</v>
      </c>
      <c r="CP483" s="539" t="s">
        <v>342</v>
      </c>
      <c r="CQ483" s="540">
        <f>G4</f>
        <v>0</v>
      </c>
      <c r="CR483" s="540"/>
      <c r="CS483" s="542"/>
      <c r="CT483" s="542"/>
    </row>
    <row r="484" spans="92:103">
      <c r="CN484" s="291"/>
      <c r="CO484" s="567" t="s">
        <v>138</v>
      </c>
      <c r="CP484" s="538" t="s">
        <v>96</v>
      </c>
      <c r="CQ484" s="849">
        <f>D185</f>
        <v>0</v>
      </c>
      <c r="CR484" s="544"/>
      <c r="CS484" s="540"/>
      <c r="CT484" s="540"/>
    </row>
    <row r="485" spans="92:103" ht="13.5" thickBot="1">
      <c r="CN485" s="291"/>
      <c r="CO485" s="568">
        <f>'Unit Distribution'!CO14</f>
        <v>0</v>
      </c>
      <c r="CQ485" s="544"/>
      <c r="CR485" s="544"/>
      <c r="CS485" s="540"/>
      <c r="CT485" s="540"/>
    </row>
    <row r="486" spans="92:103">
      <c r="CN486" s="291"/>
      <c r="CO486" s="545" t="s">
        <v>157</v>
      </c>
      <c r="CP486" s="546"/>
      <c r="CQ486" s="547" t="s">
        <v>158</v>
      </c>
      <c r="CR486" s="547"/>
      <c r="CS486" s="547" t="s">
        <v>159</v>
      </c>
      <c r="CT486" s="547"/>
      <c r="CU486" s="547" t="s">
        <v>177</v>
      </c>
      <c r="CV486" s="547"/>
      <c r="CW486" s="547" t="s">
        <v>160</v>
      </c>
      <c r="CX486" s="548"/>
      <c r="CY486" s="549" t="s">
        <v>161</v>
      </c>
    </row>
    <row r="487" spans="92:103">
      <c r="CN487" s="291"/>
      <c r="CO487" s="550" t="str">
        <f>Financing!B486</f>
        <v>HPD Loan</v>
      </c>
      <c r="CP487" s="550"/>
      <c r="CQ487" s="550">
        <f>Financing!D486</f>
        <v>0</v>
      </c>
      <c r="CR487" s="550"/>
      <c r="CS487" s="550">
        <f>Financing!F486</f>
        <v>0</v>
      </c>
      <c r="CT487" s="550"/>
      <c r="CU487" s="550">
        <f>Financing!H486</f>
        <v>0</v>
      </c>
      <c r="CV487" s="550"/>
      <c r="CW487" s="550">
        <f>Financing!J486</f>
        <v>0</v>
      </c>
      <c r="CX487" s="550"/>
      <c r="CY487" s="550">
        <f>Financing!L486</f>
        <v>0</v>
      </c>
    </row>
    <row r="488" spans="92:103">
      <c r="CN488" s="537"/>
      <c r="CO488" s="550" t="str">
        <f>Financing!B487</f>
        <v>HDC Tax Exempt Bonds</v>
      </c>
      <c r="CP488" s="550"/>
      <c r="CQ488" s="550">
        <f>Financing!D487</f>
        <v>0</v>
      </c>
      <c r="CR488" s="550"/>
      <c r="CS488" s="550">
        <f>Financing!F487</f>
        <v>0</v>
      </c>
      <c r="CT488" s="550"/>
      <c r="CU488" s="550">
        <f>Financing!H487</f>
        <v>0</v>
      </c>
      <c r="CV488" s="550"/>
      <c r="CW488" s="550">
        <f>Financing!J487</f>
        <v>0</v>
      </c>
      <c r="CX488" s="550"/>
      <c r="CY488" s="550">
        <f>Financing!L487</f>
        <v>0</v>
      </c>
    </row>
    <row r="489" spans="92:103">
      <c r="CN489" s="291"/>
      <c r="CO489" s="550" t="str">
        <f>Financing!B488</f>
        <v>HDC Loan</v>
      </c>
      <c r="CP489" s="550"/>
      <c r="CQ489" s="550">
        <f>Financing!D488</f>
        <v>0</v>
      </c>
      <c r="CR489" s="550"/>
      <c r="CS489" s="550">
        <f>Financing!F488</f>
        <v>0</v>
      </c>
      <c r="CT489" s="550"/>
      <c r="CU489" s="550">
        <f>Financing!H488</f>
        <v>0</v>
      </c>
      <c r="CV489" s="550"/>
      <c r="CW489" s="550">
        <f>Financing!J488</f>
        <v>0</v>
      </c>
      <c r="CX489" s="550"/>
      <c r="CY489" s="550">
        <f>Financing!L488</f>
        <v>0</v>
      </c>
    </row>
    <row r="490" spans="92:103">
      <c r="CN490" s="606"/>
      <c r="CO490" s="550" t="str">
        <f>Financing!B489</f>
        <v>Deferred Developer Fee</v>
      </c>
      <c r="CP490" s="550"/>
      <c r="CQ490" s="550">
        <f>Financing!D489</f>
        <v>0</v>
      </c>
      <c r="CR490" s="550"/>
      <c r="CS490" s="550">
        <f>Financing!F489</f>
        <v>0</v>
      </c>
      <c r="CT490" s="550"/>
      <c r="CU490" s="550">
        <f>Financing!H489</f>
        <v>0</v>
      </c>
      <c r="CV490" s="550"/>
      <c r="CW490" s="550">
        <f>Financing!J489</f>
        <v>0</v>
      </c>
      <c r="CX490" s="550"/>
      <c r="CY490" s="550">
        <f>Financing!L489</f>
        <v>0</v>
      </c>
    </row>
    <row r="491" spans="92:103">
      <c r="CN491" s="537"/>
      <c r="CO491" s="838" t="str">
        <f>Financing!B490</f>
        <v>Other (Specify)</v>
      </c>
      <c r="CP491" s="550"/>
      <c r="CQ491" s="550">
        <f>Financing!D490</f>
        <v>0</v>
      </c>
      <c r="CR491" s="550"/>
      <c r="CS491" s="550">
        <f>Financing!F490</f>
        <v>0</v>
      </c>
      <c r="CT491" s="550"/>
      <c r="CU491" s="550">
        <f>Financing!H490</f>
        <v>0</v>
      </c>
      <c r="CV491" s="550"/>
      <c r="CW491" s="550">
        <f>Financing!J490</f>
        <v>0</v>
      </c>
      <c r="CX491" s="550"/>
      <c r="CY491" s="550">
        <f>Financing!L490</f>
        <v>0</v>
      </c>
    </row>
    <row r="492" spans="92:103">
      <c r="CN492" s="606"/>
      <c r="CO492" s="838" t="str">
        <f>Financing!B491</f>
        <v>Other (Specify)</v>
      </c>
      <c r="CP492" s="550"/>
      <c r="CQ492" s="550">
        <f>Financing!D491</f>
        <v>0</v>
      </c>
      <c r="CR492" s="550"/>
      <c r="CS492" s="550">
        <f>Financing!F491</f>
        <v>0</v>
      </c>
      <c r="CT492" s="550"/>
      <c r="CU492" s="550">
        <f>Financing!H491</f>
        <v>0</v>
      </c>
      <c r="CV492" s="550"/>
      <c r="CW492" s="550">
        <f>Financing!J491</f>
        <v>0</v>
      </c>
      <c r="CX492" s="550"/>
      <c r="CY492" s="550">
        <f>Financing!L491</f>
        <v>0</v>
      </c>
    </row>
    <row r="493" spans="92:103">
      <c r="CN493" s="537"/>
      <c r="CO493" s="838" t="str">
        <f>Financing!B492</f>
        <v>Other (Specify)</v>
      </c>
      <c r="CP493" s="550"/>
      <c r="CQ493" s="550">
        <f>Financing!D492</f>
        <v>0</v>
      </c>
      <c r="CR493" s="550"/>
      <c r="CS493" s="550">
        <f>Financing!F492</f>
        <v>0</v>
      </c>
      <c r="CT493" s="550"/>
      <c r="CU493" s="550">
        <f>Financing!H492</f>
        <v>0</v>
      </c>
      <c r="CV493" s="550"/>
      <c r="CW493" s="550">
        <f>Financing!J492</f>
        <v>0</v>
      </c>
      <c r="CX493" s="550"/>
      <c r="CY493" s="550">
        <f>Financing!L492</f>
        <v>0</v>
      </c>
    </row>
    <row r="494" spans="92:103">
      <c r="CN494" s="537"/>
      <c r="CO494" s="838" t="str">
        <f>Financing!B493</f>
        <v>Other (Specify)</v>
      </c>
      <c r="CP494" s="550"/>
      <c r="CQ494" s="550">
        <f>Financing!D493</f>
        <v>0</v>
      </c>
      <c r="CR494" s="550"/>
      <c r="CS494" s="550">
        <f>Financing!F493</f>
        <v>0</v>
      </c>
      <c r="CT494" s="550"/>
      <c r="CU494" s="550">
        <f>Financing!H493</f>
        <v>0</v>
      </c>
      <c r="CV494" s="550"/>
      <c r="CW494" s="550">
        <f>Financing!J493</f>
        <v>0</v>
      </c>
      <c r="CX494" s="550"/>
      <c r="CY494" s="550">
        <f>Financing!L493</f>
        <v>0</v>
      </c>
    </row>
    <row r="495" spans="92:103">
      <c r="CN495" s="606"/>
      <c r="CO495" s="838" t="str">
        <f>Financing!B494</f>
        <v>Other (Specify)</v>
      </c>
      <c r="CP495" s="550"/>
      <c r="CQ495" s="550">
        <f>Financing!D494</f>
        <v>0</v>
      </c>
      <c r="CR495" s="550"/>
      <c r="CS495" s="550">
        <f>Financing!F494</f>
        <v>0</v>
      </c>
      <c r="CT495" s="550"/>
      <c r="CU495" s="550">
        <f>Financing!H494</f>
        <v>0</v>
      </c>
      <c r="CV495" s="550"/>
      <c r="CW495" s="550">
        <f>Financing!J494</f>
        <v>0</v>
      </c>
      <c r="CX495" s="550"/>
      <c r="CY495" s="550">
        <f>Financing!L494</f>
        <v>0</v>
      </c>
    </row>
    <row r="496" spans="92:103">
      <c r="CN496" s="537"/>
      <c r="CO496" s="550" t="str">
        <f>Financing!B495</f>
        <v>Total Construction Financing</v>
      </c>
      <c r="CP496" s="550"/>
      <c r="CQ496" s="550">
        <f>Financing!D495</f>
        <v>0</v>
      </c>
      <c r="CR496" s="550"/>
      <c r="CS496" s="550">
        <f>Financing!F495</f>
        <v>0</v>
      </c>
      <c r="CT496" s="550"/>
      <c r="CU496" s="550">
        <f>Financing!H495</f>
        <v>0</v>
      </c>
      <c r="CV496" s="550"/>
      <c r="CW496" s="550">
        <f>Financing!J495</f>
        <v>0</v>
      </c>
      <c r="CX496" s="550"/>
      <c r="CY496" s="550">
        <f>Financing!L495</f>
        <v>0</v>
      </c>
    </row>
    <row r="497" spans="92:103">
      <c r="CN497" s="556"/>
      <c r="CO497" s="550"/>
      <c r="CP497" s="550"/>
      <c r="CQ497" s="550"/>
      <c r="CR497" s="550"/>
      <c r="CS497" s="550"/>
      <c r="CT497" s="550"/>
      <c r="CU497" s="550"/>
      <c r="CV497" s="550"/>
      <c r="CW497" s="550"/>
      <c r="CX497" s="550"/>
      <c r="CY497" s="550"/>
    </row>
    <row r="498" spans="92:103">
      <c r="CN498" s="144"/>
      <c r="CO498" s="550" t="str">
        <f>Financing!B497</f>
        <v>Permanent Financing</v>
      </c>
      <c r="CP498" s="539" t="s">
        <v>342</v>
      </c>
      <c r="CQ498" s="550">
        <f>G4</f>
        <v>0</v>
      </c>
      <c r="CR498" s="550"/>
      <c r="CS498" s="550"/>
      <c r="CT498" s="550"/>
      <c r="CU498" s="550"/>
      <c r="CV498" s="550"/>
      <c r="CW498" s="550"/>
      <c r="CX498" s="550"/>
      <c r="CY498" s="550"/>
    </row>
    <row r="499" spans="92:103">
      <c r="CN499" s="144"/>
      <c r="CO499" s="550" t="str">
        <f>Financing!B498</f>
        <v>Building 10</v>
      </c>
      <c r="CP499" s="538" t="s">
        <v>96</v>
      </c>
      <c r="CQ499" s="550">
        <f>D185</f>
        <v>0</v>
      </c>
      <c r="CR499" s="550"/>
      <c r="CS499" s="550"/>
      <c r="CT499" s="550"/>
      <c r="CU499" s="550"/>
      <c r="CV499" s="550"/>
      <c r="CW499" s="550"/>
      <c r="CX499" s="550"/>
      <c r="CY499" s="550"/>
    </row>
    <row r="500" spans="92:103">
      <c r="CN500" s="144"/>
      <c r="CO500" s="550" t="str">
        <f>Financing!B499</f>
        <v xml:space="preserve"> </v>
      </c>
      <c r="CP500" s="550"/>
      <c r="CQ500" s="550"/>
      <c r="CR500" s="550"/>
      <c r="CS500" s="550"/>
      <c r="CT500" s="550"/>
      <c r="CU500" s="550"/>
      <c r="CV500" s="550"/>
      <c r="CW500" s="550"/>
      <c r="CX500" s="550"/>
      <c r="CY500" s="550"/>
    </row>
    <row r="501" spans="92:103">
      <c r="CN501" s="144"/>
      <c r="CO501" s="550" t="str">
        <f>Financing!B500</f>
        <v>Lender/ Source</v>
      </c>
      <c r="CP501" s="550"/>
      <c r="CQ501" s="550" t="str">
        <f>Financing!D500</f>
        <v>Amount of Funds</v>
      </c>
      <c r="CR501" s="550"/>
      <c r="CS501" s="550" t="str">
        <f>Financing!F500</f>
        <v>Type</v>
      </c>
      <c r="CT501" s="550"/>
      <c r="CU501" s="550" t="str">
        <f>Financing!H500</f>
        <v>Interest Rate(%)</v>
      </c>
      <c r="CV501" s="550"/>
      <c r="CW501" s="550" t="str">
        <f>Financing!J500</f>
        <v>Term (yrs.)</v>
      </c>
      <c r="CX501" s="550"/>
      <c r="CY501" s="550" t="str">
        <f>Financing!L500</f>
        <v>Annual Debt Service</v>
      </c>
    </row>
    <row r="502" spans="92:103">
      <c r="CN502" s="144"/>
      <c r="CO502" s="550" t="str">
        <f>Financing!B501</f>
        <v>HPD Loan</v>
      </c>
      <c r="CP502" s="550"/>
      <c r="CQ502" s="550">
        <f>Financing!D501</f>
        <v>0</v>
      </c>
      <c r="CR502" s="550"/>
      <c r="CS502" s="550">
        <f>Financing!F501</f>
        <v>0</v>
      </c>
      <c r="CT502" s="550"/>
      <c r="CU502" s="550">
        <f>Financing!H501</f>
        <v>0</v>
      </c>
      <c r="CV502" s="550"/>
      <c r="CW502" s="550">
        <f>Financing!J501</f>
        <v>0</v>
      </c>
      <c r="CX502" s="550"/>
      <c r="CY502" s="550">
        <f>Financing!L501</f>
        <v>0</v>
      </c>
    </row>
    <row r="503" spans="92:103">
      <c r="CN503" s="144"/>
      <c r="CO503" s="550" t="str">
        <f>Financing!B502</f>
        <v>HDC Tax Exempt Bonds</v>
      </c>
      <c r="CP503" s="550"/>
      <c r="CQ503" s="550">
        <f>Financing!D502</f>
        <v>0</v>
      </c>
      <c r="CR503" s="550"/>
      <c r="CS503" s="550">
        <f>Financing!F502</f>
        <v>0</v>
      </c>
      <c r="CT503" s="550"/>
      <c r="CU503" s="550">
        <f>Financing!H502</f>
        <v>0</v>
      </c>
      <c r="CV503" s="550"/>
      <c r="CW503" s="550">
        <f>Financing!J502</f>
        <v>0</v>
      </c>
      <c r="CX503" s="550"/>
      <c r="CY503" s="550">
        <f>Financing!L502</f>
        <v>0</v>
      </c>
    </row>
    <row r="504" spans="92:103">
      <c r="CN504" s="556"/>
      <c r="CO504" s="550" t="str">
        <f>Financing!B503</f>
        <v>HDC Loan</v>
      </c>
      <c r="CP504" s="550"/>
      <c r="CQ504" s="550">
        <f>Financing!D503</f>
        <v>0</v>
      </c>
      <c r="CR504" s="550"/>
      <c r="CS504" s="550">
        <f>Financing!F503</f>
        <v>0</v>
      </c>
      <c r="CT504" s="550"/>
      <c r="CU504" s="550">
        <f>Financing!H503</f>
        <v>0</v>
      </c>
      <c r="CV504" s="550"/>
      <c r="CW504" s="550">
        <f>Financing!J503</f>
        <v>0</v>
      </c>
      <c r="CX504" s="550"/>
      <c r="CY504" s="550">
        <f>Financing!L503</f>
        <v>0</v>
      </c>
    </row>
    <row r="505" spans="92:103">
      <c r="CN505" s="144"/>
      <c r="CO505" s="550" t="str">
        <f>Financing!B504</f>
        <v>Deferred Developer Fee</v>
      </c>
      <c r="CP505" s="550"/>
      <c r="CQ505" s="550">
        <f>Financing!D504</f>
        <v>0</v>
      </c>
      <c r="CR505" s="550"/>
      <c r="CS505" s="550">
        <f>Financing!F504</f>
        <v>0</v>
      </c>
      <c r="CT505" s="550"/>
      <c r="CU505" s="550">
        <f>Financing!H504</f>
        <v>0</v>
      </c>
      <c r="CV505" s="550"/>
      <c r="CW505" s="550">
        <f>Financing!J504</f>
        <v>0</v>
      </c>
      <c r="CX505" s="550"/>
      <c r="CY505" s="550">
        <f>Financing!L504</f>
        <v>0</v>
      </c>
    </row>
    <row r="506" spans="92:103">
      <c r="CN506" s="556"/>
      <c r="CO506" s="838" t="str">
        <f>Financing!B505</f>
        <v>Other (Specify)</v>
      </c>
      <c r="CP506" s="550"/>
      <c r="CQ506" s="550">
        <f>Financing!D505</f>
        <v>0</v>
      </c>
      <c r="CR506" s="550"/>
      <c r="CS506" s="550">
        <f>Financing!F505</f>
        <v>0</v>
      </c>
      <c r="CT506" s="550"/>
      <c r="CU506" s="550">
        <f>Financing!H505</f>
        <v>0</v>
      </c>
      <c r="CV506" s="550"/>
      <c r="CW506" s="550">
        <f>Financing!J505</f>
        <v>0</v>
      </c>
      <c r="CX506" s="550"/>
      <c r="CY506" s="550">
        <f>Financing!L505</f>
        <v>0</v>
      </c>
    </row>
    <row r="507" spans="92:103">
      <c r="CN507" s="141"/>
      <c r="CO507" s="838" t="str">
        <f>Financing!B506</f>
        <v>Other (Specify)</v>
      </c>
      <c r="CP507" s="550"/>
      <c r="CQ507" s="550">
        <f>Financing!D506</f>
        <v>0</v>
      </c>
      <c r="CR507" s="550"/>
      <c r="CS507" s="550">
        <f>Financing!F506</f>
        <v>0</v>
      </c>
      <c r="CT507" s="550"/>
      <c r="CU507" s="550">
        <f>Financing!H506</f>
        <v>0</v>
      </c>
      <c r="CV507" s="550"/>
      <c r="CW507" s="550">
        <f>Financing!J506</f>
        <v>0</v>
      </c>
      <c r="CX507" s="550"/>
      <c r="CY507" s="550">
        <f>Financing!L506</f>
        <v>0</v>
      </c>
    </row>
    <row r="508" spans="92:103">
      <c r="CN508" s="144"/>
      <c r="CO508" s="838" t="str">
        <f>Financing!B507</f>
        <v>Other (Specify)</v>
      </c>
      <c r="CP508" s="550"/>
      <c r="CQ508" s="550">
        <f>Financing!D507</f>
        <v>0</v>
      </c>
      <c r="CR508" s="550"/>
      <c r="CS508" s="550">
        <f>Financing!F507</f>
        <v>0</v>
      </c>
      <c r="CT508" s="550"/>
      <c r="CU508" s="550">
        <f>Financing!H507</f>
        <v>0</v>
      </c>
      <c r="CV508" s="550"/>
      <c r="CW508" s="550">
        <f>Financing!J507</f>
        <v>0</v>
      </c>
      <c r="CX508" s="550"/>
      <c r="CY508" s="550">
        <f>Financing!L507</f>
        <v>0</v>
      </c>
    </row>
    <row r="509" spans="92:103">
      <c r="CN509" s="144"/>
      <c r="CO509" s="838" t="str">
        <f>Financing!B508</f>
        <v>Other (Specify)</v>
      </c>
      <c r="CP509" s="550"/>
      <c r="CQ509" s="550">
        <f>Financing!D508</f>
        <v>0</v>
      </c>
      <c r="CR509" s="550"/>
      <c r="CS509" s="550">
        <f>Financing!F508</f>
        <v>0</v>
      </c>
      <c r="CT509" s="550"/>
      <c r="CU509" s="550">
        <f>Financing!H508</f>
        <v>0</v>
      </c>
      <c r="CV509" s="550"/>
      <c r="CW509" s="550">
        <f>Financing!J508</f>
        <v>0</v>
      </c>
      <c r="CX509" s="550"/>
      <c r="CY509" s="550">
        <f>Financing!L508</f>
        <v>0</v>
      </c>
    </row>
    <row r="510" spans="92:103">
      <c r="CN510" s="144"/>
      <c r="CO510" s="838" t="str">
        <f>Financing!B509</f>
        <v>Other (Specify)</v>
      </c>
      <c r="CP510" s="550"/>
      <c r="CQ510" s="550">
        <f>Financing!D509</f>
        <v>0</v>
      </c>
      <c r="CR510" s="550"/>
      <c r="CS510" s="550">
        <f>Financing!F509</f>
        <v>0</v>
      </c>
      <c r="CT510" s="550"/>
      <c r="CU510" s="550">
        <f>Financing!H509</f>
        <v>0</v>
      </c>
      <c r="CV510" s="550"/>
      <c r="CW510" s="550">
        <f>Financing!J509</f>
        <v>0</v>
      </c>
      <c r="CX510" s="550"/>
      <c r="CY510" s="550">
        <f>Financing!L509</f>
        <v>0</v>
      </c>
    </row>
    <row r="511" spans="92:103">
      <c r="CN511" s="144"/>
      <c r="CO511" s="550" t="str">
        <f>Financing!B510</f>
        <v>Total Permanent Financing</v>
      </c>
      <c r="CP511" s="550"/>
      <c r="CQ511" s="550">
        <f>Financing!D510</f>
        <v>0</v>
      </c>
      <c r="CR511" s="550"/>
      <c r="CS511" s="550">
        <f>Financing!F510</f>
        <v>0</v>
      </c>
      <c r="CT511" s="550"/>
      <c r="CU511" s="550">
        <f>Financing!H510</f>
        <v>0</v>
      </c>
      <c r="CV511" s="550"/>
      <c r="CW511" s="550">
        <f>Financing!J510</f>
        <v>0</v>
      </c>
      <c r="CX511" s="550"/>
      <c r="CY511" s="550">
        <f>Financing!L510</f>
        <v>0</v>
      </c>
    </row>
    <row r="512" spans="92:103">
      <c r="CN512" s="144"/>
      <c r="CO512" s="553"/>
      <c r="CP512" s="141"/>
      <c r="CQ512" s="141"/>
      <c r="CR512" s="141"/>
      <c r="CS512" s="141"/>
      <c r="CT512" s="141"/>
      <c r="CU512" s="141"/>
      <c r="CV512" s="141"/>
      <c r="CW512" s="141"/>
      <c r="CX512" s="141"/>
      <c r="CY512" s="554"/>
    </row>
    <row r="513" spans="92:103">
      <c r="CN513" s="141"/>
      <c r="CO513" s="555" t="s">
        <v>163</v>
      </c>
      <c r="CP513" s="539" t="s">
        <v>342</v>
      </c>
      <c r="CQ513" s="141">
        <f>G4</f>
        <v>0</v>
      </c>
      <c r="CR513" s="141"/>
      <c r="CS513" s="141"/>
      <c r="CT513" s="141"/>
      <c r="CU513" s="556"/>
      <c r="CV513" s="556"/>
      <c r="CW513" s="141"/>
      <c r="CX513" s="141"/>
      <c r="CY513" s="554"/>
    </row>
    <row r="514" spans="92:103">
      <c r="CN514" s="141"/>
      <c r="CO514" s="557" t="s">
        <v>138</v>
      </c>
      <c r="CP514" s="538" t="s">
        <v>96</v>
      </c>
      <c r="CQ514" s="141">
        <f>D185</f>
        <v>0</v>
      </c>
      <c r="CR514" s="141"/>
      <c r="CS514" s="141"/>
      <c r="CT514" s="141"/>
      <c r="CU514" s="556"/>
      <c r="CV514" s="556"/>
      <c r="CW514" s="141"/>
      <c r="CX514" s="141"/>
      <c r="CY514" s="554"/>
    </row>
    <row r="515" spans="92:103">
      <c r="CN515" s="141"/>
      <c r="CO515" s="553">
        <f>CO485</f>
        <v>0</v>
      </c>
      <c r="CP515" s="144"/>
      <c r="CQ515" s="141"/>
      <c r="CR515" s="141"/>
      <c r="CS515" s="141"/>
      <c r="CT515" s="141"/>
      <c r="CU515" s="556"/>
      <c r="CV515" s="556"/>
      <c r="CW515" s="141"/>
      <c r="CX515" s="141"/>
      <c r="CY515" s="554"/>
    </row>
    <row r="516" spans="92:103">
      <c r="CN516" s="141"/>
      <c r="CO516" s="553" t="s">
        <v>171</v>
      </c>
      <c r="CP516" s="144"/>
      <c r="CQ516" s="141"/>
      <c r="CR516" s="141"/>
      <c r="CS516" s="141"/>
      <c r="CT516" s="141"/>
      <c r="CU516" s="556"/>
      <c r="CV516" s="556"/>
      <c r="CW516" s="141"/>
      <c r="CX516" s="141"/>
      <c r="CY516" s="554"/>
    </row>
    <row r="517" spans="92:103">
      <c r="CN517" s="141"/>
      <c r="CO517" s="553"/>
      <c r="CP517" s="144"/>
      <c r="CQ517" s="141"/>
      <c r="CR517" s="141"/>
      <c r="CS517" s="141"/>
      <c r="CT517" s="141"/>
      <c r="CU517" s="556"/>
      <c r="CV517" s="556"/>
      <c r="CW517" s="141"/>
      <c r="CX517" s="141"/>
      <c r="CY517" s="554"/>
    </row>
    <row r="518" spans="92:103">
      <c r="CN518" s="141"/>
      <c r="CO518" s="558" t="s">
        <v>173</v>
      </c>
      <c r="CP518" s="559"/>
      <c r="CQ518" s="560"/>
      <c r="CR518" s="560"/>
      <c r="CS518" s="560"/>
      <c r="CT518" s="559"/>
      <c r="CU518" s="561" t="s">
        <v>172</v>
      </c>
      <c r="CV518" s="556"/>
      <c r="CW518" s="141"/>
      <c r="CX518" s="141"/>
      <c r="CY518" s="554"/>
    </row>
    <row r="519" spans="92:103">
      <c r="CN519" s="141"/>
      <c r="CO519" s="562" t="s">
        <v>164</v>
      </c>
      <c r="CP519" s="141"/>
      <c r="CQ519" s="141"/>
      <c r="CR519" s="141"/>
      <c r="CS519" s="141"/>
      <c r="CT519" s="141"/>
      <c r="CU519" s="534">
        <f>Financing!H518</f>
        <v>0</v>
      </c>
      <c r="CV519" s="141"/>
      <c r="CW519" s="141"/>
      <c r="CX519" s="141"/>
      <c r="CY519" s="554"/>
    </row>
    <row r="520" spans="92:103">
      <c r="CN520" s="144"/>
      <c r="CO520" s="563" t="s">
        <v>110</v>
      </c>
      <c r="CP520" s="141"/>
      <c r="CQ520" s="141"/>
      <c r="CR520" s="141"/>
      <c r="CS520" s="141"/>
      <c r="CT520" s="141"/>
      <c r="CU520" s="534">
        <f>Financing!H519</f>
        <v>0</v>
      </c>
      <c r="CV520" s="141"/>
      <c r="CW520" s="141"/>
      <c r="CX520" s="141"/>
      <c r="CY520" s="554"/>
    </row>
    <row r="521" spans="92:103">
      <c r="CN521" s="144"/>
      <c r="CO521" s="563" t="s">
        <v>165</v>
      </c>
      <c r="CP521" s="141"/>
      <c r="CQ521" s="141"/>
      <c r="CR521" s="141"/>
      <c r="CS521" s="141"/>
      <c r="CT521" s="141"/>
      <c r="CU521" s="534">
        <f>Financing!H520</f>
        <v>0</v>
      </c>
      <c r="CV521" s="141"/>
      <c r="CW521" s="141"/>
      <c r="CX521" s="141"/>
      <c r="CY521" s="554"/>
    </row>
    <row r="522" spans="92:103">
      <c r="CN522" s="556"/>
      <c r="CO522" s="563" t="s">
        <v>166</v>
      </c>
      <c r="CP522" s="141"/>
      <c r="CQ522" s="141"/>
      <c r="CR522" s="141"/>
      <c r="CS522" s="141"/>
      <c r="CT522" s="141"/>
      <c r="CU522" s="534">
        <f>Financing!H521</f>
        <v>0</v>
      </c>
      <c r="CV522" s="141"/>
      <c r="CW522" s="141"/>
      <c r="CX522" s="141"/>
      <c r="CY522" s="554"/>
    </row>
    <row r="523" spans="92:103">
      <c r="CN523" s="556"/>
      <c r="CO523" s="563" t="s">
        <v>167</v>
      </c>
      <c r="CP523" s="141"/>
      <c r="CQ523" s="141"/>
      <c r="CR523" s="141"/>
      <c r="CS523" s="141"/>
      <c r="CT523" s="141"/>
      <c r="CU523" s="534">
        <f>Financing!H522</f>
        <v>0</v>
      </c>
      <c r="CV523" s="141"/>
      <c r="CW523" s="141"/>
      <c r="CX523" s="141"/>
      <c r="CY523" s="554"/>
    </row>
    <row r="524" spans="92:103">
      <c r="CN524" s="141"/>
      <c r="CO524" s="563" t="s">
        <v>169</v>
      </c>
      <c r="CP524" s="141"/>
      <c r="CQ524" s="536" t="str">
        <f>Financing!D523</f>
        <v>(Specify Source)</v>
      </c>
      <c r="CR524" s="536"/>
      <c r="CS524" s="536"/>
      <c r="CT524" s="141"/>
      <c r="CU524" s="534">
        <f>Financing!H523</f>
        <v>0</v>
      </c>
      <c r="CV524" s="141"/>
      <c r="CW524" s="141"/>
      <c r="CX524" s="141"/>
      <c r="CY524" s="554"/>
    </row>
    <row r="525" spans="92:103">
      <c r="CN525" s="556"/>
      <c r="CO525" s="563" t="s">
        <v>168</v>
      </c>
      <c r="CP525" s="141"/>
      <c r="CQ525" s="536" t="str">
        <f>Financing!D524</f>
        <v>(Specify Source)</v>
      </c>
      <c r="CR525" s="536"/>
      <c r="CS525" s="536"/>
      <c r="CT525" s="141"/>
      <c r="CU525" s="534">
        <f>Financing!H524</f>
        <v>0</v>
      </c>
      <c r="CV525" s="141"/>
      <c r="CW525" s="141"/>
      <c r="CX525" s="141"/>
      <c r="CY525" s="554"/>
    </row>
    <row r="526" spans="92:103">
      <c r="CN526" s="144"/>
      <c r="CO526" s="563" t="s">
        <v>168</v>
      </c>
      <c r="CP526" s="141"/>
      <c r="CQ526" s="536" t="str">
        <f>Financing!D525</f>
        <v>(Specify Source)</v>
      </c>
      <c r="CR526" s="536"/>
      <c r="CS526" s="536"/>
      <c r="CT526" s="141"/>
      <c r="CU526" s="534">
        <f>Financing!H525</f>
        <v>0</v>
      </c>
      <c r="CV526" s="141"/>
      <c r="CW526" s="141"/>
      <c r="CX526" s="141"/>
      <c r="CY526" s="554"/>
    </row>
    <row r="527" spans="92:103">
      <c r="CN527" s="556"/>
      <c r="CO527" s="563" t="s">
        <v>168</v>
      </c>
      <c r="CP527" s="141"/>
      <c r="CQ527" s="536" t="str">
        <f>Financing!D526</f>
        <v>(Specify Source)</v>
      </c>
      <c r="CR527" s="536"/>
      <c r="CS527" s="536"/>
      <c r="CT527" s="141"/>
      <c r="CU527" s="534">
        <f>Financing!H526</f>
        <v>0</v>
      </c>
      <c r="CV527" s="141"/>
      <c r="CW527" s="141"/>
      <c r="CX527" s="141"/>
      <c r="CY527" s="554"/>
    </row>
    <row r="528" spans="92:103" ht="13.5" thickBot="1">
      <c r="CN528" s="144"/>
      <c r="CO528" s="564" t="s">
        <v>168</v>
      </c>
      <c r="CP528" s="565"/>
      <c r="CQ528" s="536" t="str">
        <f>Financing!D527</f>
        <v>(Specify Source)</v>
      </c>
      <c r="CR528" s="536"/>
      <c r="CS528" s="536"/>
      <c r="CT528" s="565"/>
      <c r="CU528" s="534">
        <f>Financing!H527</f>
        <v>0</v>
      </c>
      <c r="CV528" s="565"/>
      <c r="CW528" s="565"/>
      <c r="CX528" s="565"/>
      <c r="CY528" s="566"/>
    </row>
    <row r="529" spans="92:103">
      <c r="CN529" s="291"/>
    </row>
    <row r="530" spans="92:103" ht="13.5" thickBot="1">
      <c r="CN530" s="291"/>
    </row>
    <row r="531" spans="92:103">
      <c r="CN531" s="291"/>
      <c r="CO531" s="541" t="s">
        <v>156</v>
      </c>
      <c r="CP531" s="539" t="s">
        <v>342</v>
      </c>
      <c r="CQ531" s="540">
        <f>G4</f>
        <v>0</v>
      </c>
      <c r="CR531" s="540"/>
      <c r="CS531" s="542"/>
      <c r="CT531" s="542"/>
    </row>
    <row r="532" spans="92:103">
      <c r="CN532" s="291"/>
      <c r="CO532" s="567" t="s">
        <v>139</v>
      </c>
      <c r="CP532" s="538" t="s">
        <v>96</v>
      </c>
      <c r="CQ532" s="850">
        <f>D186</f>
        <v>0</v>
      </c>
      <c r="CR532" s="544"/>
      <c r="CS532" s="540"/>
      <c r="CT532" s="540"/>
    </row>
    <row r="533" spans="92:103" ht="13.5" thickBot="1">
      <c r="CN533" s="291"/>
      <c r="CO533" s="568">
        <f>'Unit Distribution'!CO15</f>
        <v>0</v>
      </c>
      <c r="CQ533" s="544"/>
      <c r="CR533" s="544"/>
      <c r="CS533" s="540"/>
      <c r="CT533" s="540"/>
    </row>
    <row r="534" spans="92:103">
      <c r="CN534" s="291"/>
      <c r="CO534" s="545" t="s">
        <v>157</v>
      </c>
      <c r="CP534" s="546"/>
      <c r="CQ534" s="547" t="s">
        <v>158</v>
      </c>
      <c r="CR534" s="547"/>
      <c r="CS534" s="547" t="s">
        <v>159</v>
      </c>
      <c r="CT534" s="547"/>
      <c r="CU534" s="547" t="s">
        <v>177</v>
      </c>
      <c r="CV534" s="547"/>
      <c r="CW534" s="547" t="s">
        <v>160</v>
      </c>
      <c r="CX534" s="548"/>
      <c r="CY534" s="549" t="s">
        <v>161</v>
      </c>
    </row>
    <row r="535" spans="92:103">
      <c r="CN535" s="291"/>
      <c r="CO535" s="550" t="str">
        <f>Financing!B534</f>
        <v>HPD Loan</v>
      </c>
      <c r="CP535" s="550"/>
      <c r="CQ535" s="550">
        <f>Financing!D534</f>
        <v>0</v>
      </c>
      <c r="CR535" s="550"/>
      <c r="CS535" s="550">
        <f>Financing!F534</f>
        <v>0</v>
      </c>
      <c r="CT535" s="550"/>
      <c r="CU535" s="550">
        <f>Financing!H534</f>
        <v>0</v>
      </c>
      <c r="CV535" s="550"/>
      <c r="CW535" s="550">
        <f>Financing!J534</f>
        <v>0</v>
      </c>
      <c r="CX535" s="550"/>
      <c r="CY535" s="550">
        <f>Financing!L534</f>
        <v>0</v>
      </c>
    </row>
    <row r="536" spans="92:103">
      <c r="CN536" s="537"/>
      <c r="CO536" s="550" t="str">
        <f>Financing!B535</f>
        <v>HDC Tax Exempt Bonds</v>
      </c>
      <c r="CP536" s="550"/>
      <c r="CQ536" s="550">
        <f>Financing!D535</f>
        <v>0</v>
      </c>
      <c r="CR536" s="550"/>
      <c r="CS536" s="550">
        <f>Financing!F535</f>
        <v>0</v>
      </c>
      <c r="CT536" s="550"/>
      <c r="CU536" s="550">
        <f>Financing!H535</f>
        <v>0</v>
      </c>
      <c r="CV536" s="550"/>
      <c r="CW536" s="550">
        <f>Financing!J535</f>
        <v>0</v>
      </c>
      <c r="CX536" s="550"/>
      <c r="CY536" s="550">
        <f>Financing!L535</f>
        <v>0</v>
      </c>
    </row>
    <row r="537" spans="92:103">
      <c r="CN537" s="291"/>
      <c r="CO537" s="550" t="str">
        <f>Financing!B536</f>
        <v>HDC Loan</v>
      </c>
      <c r="CP537" s="550"/>
      <c r="CQ537" s="550">
        <f>Financing!D536</f>
        <v>0</v>
      </c>
      <c r="CR537" s="550"/>
      <c r="CS537" s="550">
        <f>Financing!F536</f>
        <v>0</v>
      </c>
      <c r="CT537" s="550"/>
      <c r="CU537" s="550">
        <f>Financing!H536</f>
        <v>0</v>
      </c>
      <c r="CV537" s="550"/>
      <c r="CW537" s="550">
        <f>Financing!J536</f>
        <v>0</v>
      </c>
      <c r="CX537" s="550"/>
      <c r="CY537" s="550">
        <f>Financing!L536</f>
        <v>0</v>
      </c>
    </row>
    <row r="538" spans="92:103">
      <c r="CN538" s="606"/>
      <c r="CO538" s="550" t="str">
        <f>Financing!B537</f>
        <v>Deferred Developer Fee</v>
      </c>
      <c r="CP538" s="550"/>
      <c r="CQ538" s="550">
        <f>Financing!D537</f>
        <v>0</v>
      </c>
      <c r="CR538" s="550"/>
      <c r="CS538" s="550">
        <f>Financing!F537</f>
        <v>0</v>
      </c>
      <c r="CT538" s="550"/>
      <c r="CU538" s="550">
        <f>Financing!H537</f>
        <v>0</v>
      </c>
      <c r="CV538" s="550"/>
      <c r="CW538" s="550">
        <f>Financing!J537</f>
        <v>0</v>
      </c>
      <c r="CX538" s="550"/>
      <c r="CY538" s="550">
        <f>Financing!L537</f>
        <v>0</v>
      </c>
    </row>
    <row r="539" spans="92:103">
      <c r="CN539" s="537"/>
      <c r="CO539" s="838" t="str">
        <f>Financing!B538</f>
        <v>Other (Specify)</v>
      </c>
      <c r="CP539" s="550"/>
      <c r="CQ539" s="550">
        <f>Financing!D538</f>
        <v>0</v>
      </c>
      <c r="CR539" s="550"/>
      <c r="CS539" s="550">
        <f>Financing!F538</f>
        <v>0</v>
      </c>
      <c r="CT539" s="550"/>
      <c r="CU539" s="550">
        <f>Financing!H538</f>
        <v>0</v>
      </c>
      <c r="CV539" s="550"/>
      <c r="CW539" s="550">
        <f>Financing!J538</f>
        <v>0</v>
      </c>
      <c r="CX539" s="550"/>
      <c r="CY539" s="550">
        <f>Financing!L538</f>
        <v>0</v>
      </c>
    </row>
    <row r="540" spans="92:103">
      <c r="CN540" s="606"/>
      <c r="CO540" s="838" t="str">
        <f>Financing!B539</f>
        <v>Other (Specify)</v>
      </c>
      <c r="CP540" s="550"/>
      <c r="CQ540" s="550">
        <f>Financing!D539</f>
        <v>0</v>
      </c>
      <c r="CR540" s="550"/>
      <c r="CS540" s="550">
        <f>Financing!F539</f>
        <v>0</v>
      </c>
      <c r="CT540" s="550"/>
      <c r="CU540" s="550">
        <f>Financing!H539</f>
        <v>0</v>
      </c>
      <c r="CV540" s="550"/>
      <c r="CW540" s="550">
        <f>Financing!J539</f>
        <v>0</v>
      </c>
      <c r="CX540" s="550"/>
      <c r="CY540" s="550">
        <f>Financing!L539</f>
        <v>0</v>
      </c>
    </row>
    <row r="541" spans="92:103">
      <c r="CN541" s="537"/>
      <c r="CO541" s="838" t="str">
        <f>Financing!B540</f>
        <v>Other (Specify)</v>
      </c>
      <c r="CP541" s="550"/>
      <c r="CQ541" s="550">
        <f>Financing!D540</f>
        <v>0</v>
      </c>
      <c r="CR541" s="550"/>
      <c r="CS541" s="550">
        <f>Financing!F540</f>
        <v>0</v>
      </c>
      <c r="CT541" s="550"/>
      <c r="CU541" s="550">
        <f>Financing!H540</f>
        <v>0</v>
      </c>
      <c r="CV541" s="550"/>
      <c r="CW541" s="550">
        <f>Financing!J540</f>
        <v>0</v>
      </c>
      <c r="CX541" s="550"/>
      <c r="CY541" s="550">
        <f>Financing!L540</f>
        <v>0</v>
      </c>
    </row>
    <row r="542" spans="92:103">
      <c r="CN542" s="537"/>
      <c r="CO542" s="838" t="str">
        <f>Financing!B541</f>
        <v>Other (Specify)</v>
      </c>
      <c r="CP542" s="550"/>
      <c r="CQ542" s="550">
        <f>Financing!D541</f>
        <v>0</v>
      </c>
      <c r="CR542" s="550"/>
      <c r="CS542" s="550">
        <f>Financing!F541</f>
        <v>0</v>
      </c>
      <c r="CT542" s="550"/>
      <c r="CU542" s="550">
        <f>Financing!H541</f>
        <v>0</v>
      </c>
      <c r="CV542" s="550"/>
      <c r="CW542" s="550">
        <f>Financing!J541</f>
        <v>0</v>
      </c>
      <c r="CX542" s="550"/>
      <c r="CY542" s="550">
        <f>Financing!L541</f>
        <v>0</v>
      </c>
    </row>
    <row r="543" spans="92:103">
      <c r="CN543" s="606"/>
      <c r="CO543" s="838" t="str">
        <f>Financing!B542</f>
        <v>Other (Specify)</v>
      </c>
      <c r="CP543" s="550"/>
      <c r="CQ543" s="550">
        <f>Financing!D542</f>
        <v>0</v>
      </c>
      <c r="CR543" s="550"/>
      <c r="CS543" s="550">
        <f>Financing!F542</f>
        <v>0</v>
      </c>
      <c r="CT543" s="550"/>
      <c r="CU543" s="550">
        <f>Financing!H542</f>
        <v>0</v>
      </c>
      <c r="CV543" s="550"/>
      <c r="CW543" s="550">
        <f>Financing!J542</f>
        <v>0</v>
      </c>
      <c r="CX543" s="550"/>
      <c r="CY543" s="550">
        <f>Financing!L542</f>
        <v>0</v>
      </c>
    </row>
    <row r="544" spans="92:103">
      <c r="CN544" s="537"/>
      <c r="CO544" s="550" t="str">
        <f>Financing!B543</f>
        <v>Total Construction Financing</v>
      </c>
      <c r="CP544" s="550"/>
      <c r="CQ544" s="550">
        <f>Financing!D543</f>
        <v>0</v>
      </c>
      <c r="CR544" s="550"/>
      <c r="CS544" s="550">
        <f>Financing!F543</f>
        <v>0</v>
      </c>
      <c r="CT544" s="550"/>
      <c r="CU544" s="550">
        <f>Financing!H543</f>
        <v>0</v>
      </c>
      <c r="CV544" s="550"/>
      <c r="CW544" s="550">
        <f>Financing!J543</f>
        <v>0</v>
      </c>
      <c r="CX544" s="550"/>
      <c r="CY544" s="550">
        <f>Financing!L543</f>
        <v>0</v>
      </c>
    </row>
    <row r="545" spans="92:103">
      <c r="CN545" s="556"/>
      <c r="CO545" s="550"/>
      <c r="CP545" s="550"/>
      <c r="CQ545" s="550"/>
      <c r="CR545" s="550"/>
      <c r="CS545" s="550"/>
      <c r="CT545" s="550"/>
      <c r="CU545" s="550"/>
      <c r="CV545" s="550"/>
      <c r="CW545" s="550"/>
      <c r="CX545" s="550"/>
      <c r="CY545" s="550"/>
    </row>
    <row r="546" spans="92:103">
      <c r="CN546" s="144"/>
      <c r="CO546" s="550" t="str">
        <f>Financing!B545</f>
        <v>Permanent Financing</v>
      </c>
      <c r="CP546" s="539" t="s">
        <v>342</v>
      </c>
      <c r="CQ546" s="550">
        <f>G4</f>
        <v>0</v>
      </c>
      <c r="CR546" s="550"/>
      <c r="CS546" s="550"/>
      <c r="CT546" s="550"/>
      <c r="CU546" s="550"/>
      <c r="CV546" s="550"/>
      <c r="CW546" s="550"/>
      <c r="CX546" s="550"/>
      <c r="CY546" s="550"/>
    </row>
    <row r="547" spans="92:103">
      <c r="CN547" s="144"/>
      <c r="CO547" s="550" t="str">
        <f>Financing!B546</f>
        <v>Building 11</v>
      </c>
      <c r="CP547" s="538" t="s">
        <v>96</v>
      </c>
      <c r="CQ547" s="851">
        <f>D186</f>
        <v>0</v>
      </c>
      <c r="CR547" s="550"/>
      <c r="CS547" s="550"/>
      <c r="CT547" s="550"/>
      <c r="CU547" s="550"/>
      <c r="CV547" s="550"/>
      <c r="CW547" s="550"/>
      <c r="CX547" s="550"/>
      <c r="CY547" s="550"/>
    </row>
    <row r="548" spans="92:103">
      <c r="CN548" s="144"/>
      <c r="CO548" s="550" t="str">
        <f>Financing!B547</f>
        <v xml:space="preserve"> </v>
      </c>
      <c r="CP548" s="550"/>
      <c r="CQ548" s="550"/>
      <c r="CR548" s="550"/>
      <c r="CS548" s="550"/>
      <c r="CT548" s="550"/>
      <c r="CU548" s="550"/>
      <c r="CV548" s="550"/>
      <c r="CW548" s="550"/>
      <c r="CX548" s="550"/>
      <c r="CY548" s="550"/>
    </row>
    <row r="549" spans="92:103">
      <c r="CN549" s="144"/>
      <c r="CO549" s="550" t="str">
        <f>Financing!B548</f>
        <v>Lender/ Source</v>
      </c>
      <c r="CP549" s="550"/>
      <c r="CQ549" s="550" t="str">
        <f>Financing!D548</f>
        <v>Amount of Funds</v>
      </c>
      <c r="CR549" s="550"/>
      <c r="CS549" s="550" t="str">
        <f>Financing!F548</f>
        <v>Type</v>
      </c>
      <c r="CT549" s="550"/>
      <c r="CU549" s="550" t="str">
        <f>Financing!H548</f>
        <v>Interest Rate(%)</v>
      </c>
      <c r="CV549" s="550"/>
      <c r="CW549" s="550" t="str">
        <f>Financing!J548</f>
        <v>Term (yrs.)</v>
      </c>
      <c r="CX549" s="550"/>
      <c r="CY549" s="550" t="str">
        <f>Financing!L548</f>
        <v>Annual Debt Service</v>
      </c>
    </row>
    <row r="550" spans="92:103">
      <c r="CN550" s="144"/>
      <c r="CO550" s="550" t="str">
        <f>Financing!B549</f>
        <v>HPD Loan</v>
      </c>
      <c r="CP550" s="550"/>
      <c r="CQ550" s="550">
        <f>Financing!D549</f>
        <v>0</v>
      </c>
      <c r="CR550" s="550"/>
      <c r="CS550" s="550">
        <f>Financing!F549</f>
        <v>0</v>
      </c>
      <c r="CT550" s="550"/>
      <c r="CU550" s="550">
        <f>Financing!H549</f>
        <v>0</v>
      </c>
      <c r="CV550" s="550"/>
      <c r="CW550" s="550">
        <f>Financing!J549</f>
        <v>0</v>
      </c>
      <c r="CX550" s="550"/>
      <c r="CY550" s="550">
        <f>Financing!L549</f>
        <v>0</v>
      </c>
    </row>
    <row r="551" spans="92:103">
      <c r="CN551" s="144"/>
      <c r="CO551" s="550" t="str">
        <f>Financing!B550</f>
        <v>HDC Tax Exempt Bonds</v>
      </c>
      <c r="CP551" s="550"/>
      <c r="CQ551" s="550">
        <f>Financing!D550</f>
        <v>0</v>
      </c>
      <c r="CR551" s="550"/>
      <c r="CS551" s="550">
        <f>Financing!F550</f>
        <v>0</v>
      </c>
      <c r="CT551" s="550"/>
      <c r="CU551" s="550">
        <f>Financing!H550</f>
        <v>0</v>
      </c>
      <c r="CV551" s="550"/>
      <c r="CW551" s="550">
        <f>Financing!J550</f>
        <v>0</v>
      </c>
      <c r="CX551" s="550"/>
      <c r="CY551" s="550">
        <f>Financing!L550</f>
        <v>0</v>
      </c>
    </row>
    <row r="552" spans="92:103">
      <c r="CN552" s="556"/>
      <c r="CO552" s="550" t="str">
        <f>Financing!B551</f>
        <v>HDC Loan</v>
      </c>
      <c r="CP552" s="550"/>
      <c r="CQ552" s="550">
        <f>Financing!D551</f>
        <v>0</v>
      </c>
      <c r="CR552" s="550"/>
      <c r="CS552" s="550">
        <f>Financing!F551</f>
        <v>0</v>
      </c>
      <c r="CT552" s="550"/>
      <c r="CU552" s="550">
        <f>Financing!H551</f>
        <v>0</v>
      </c>
      <c r="CV552" s="550"/>
      <c r="CW552" s="550">
        <f>Financing!J551</f>
        <v>0</v>
      </c>
      <c r="CX552" s="550"/>
      <c r="CY552" s="550">
        <f>Financing!L551</f>
        <v>0</v>
      </c>
    </row>
    <row r="553" spans="92:103">
      <c r="CN553" s="144"/>
      <c r="CO553" s="550" t="str">
        <f>Financing!B552</f>
        <v>Deferred Developer Fee</v>
      </c>
      <c r="CP553" s="550"/>
      <c r="CQ553" s="550">
        <f>Financing!D552</f>
        <v>0</v>
      </c>
      <c r="CR553" s="550"/>
      <c r="CS553" s="550">
        <f>Financing!F552</f>
        <v>0</v>
      </c>
      <c r="CT553" s="550"/>
      <c r="CU553" s="550">
        <f>Financing!H552</f>
        <v>0</v>
      </c>
      <c r="CV553" s="550"/>
      <c r="CW553" s="550">
        <f>Financing!J552</f>
        <v>0</v>
      </c>
      <c r="CX553" s="550"/>
      <c r="CY553" s="550">
        <f>Financing!L552</f>
        <v>0</v>
      </c>
    </row>
    <row r="554" spans="92:103">
      <c r="CN554" s="556"/>
      <c r="CO554" s="838" t="str">
        <f>Financing!B553</f>
        <v>Other (Specify)</v>
      </c>
      <c r="CP554" s="550"/>
      <c r="CQ554" s="550">
        <f>Financing!D553</f>
        <v>0</v>
      </c>
      <c r="CR554" s="550"/>
      <c r="CS554" s="550">
        <f>Financing!F553</f>
        <v>0</v>
      </c>
      <c r="CT554" s="550"/>
      <c r="CU554" s="550">
        <f>Financing!H553</f>
        <v>0</v>
      </c>
      <c r="CV554" s="550"/>
      <c r="CW554" s="550">
        <f>Financing!J553</f>
        <v>0</v>
      </c>
      <c r="CX554" s="550"/>
      <c r="CY554" s="550">
        <f>Financing!L553</f>
        <v>0</v>
      </c>
    </row>
    <row r="555" spans="92:103">
      <c r="CN555" s="141"/>
      <c r="CO555" s="838" t="str">
        <f>Financing!B554</f>
        <v>Other (Specify)</v>
      </c>
      <c r="CP555" s="550"/>
      <c r="CQ555" s="550">
        <f>Financing!D554</f>
        <v>0</v>
      </c>
      <c r="CR555" s="550"/>
      <c r="CS555" s="550">
        <f>Financing!F554</f>
        <v>0</v>
      </c>
      <c r="CT555" s="550"/>
      <c r="CU555" s="550">
        <f>Financing!H554</f>
        <v>0</v>
      </c>
      <c r="CV555" s="550"/>
      <c r="CW555" s="550">
        <f>Financing!J554</f>
        <v>0</v>
      </c>
      <c r="CX555" s="550"/>
      <c r="CY555" s="550">
        <f>Financing!L554</f>
        <v>0</v>
      </c>
    </row>
    <row r="556" spans="92:103">
      <c r="CN556" s="144"/>
      <c r="CO556" s="838" t="str">
        <f>Financing!B555</f>
        <v>Other (Specify)</v>
      </c>
      <c r="CP556" s="550"/>
      <c r="CQ556" s="550">
        <f>Financing!D555</f>
        <v>0</v>
      </c>
      <c r="CR556" s="550"/>
      <c r="CS556" s="550">
        <f>Financing!F555</f>
        <v>0</v>
      </c>
      <c r="CT556" s="550"/>
      <c r="CU556" s="550">
        <f>Financing!H555</f>
        <v>0</v>
      </c>
      <c r="CV556" s="550"/>
      <c r="CW556" s="550">
        <f>Financing!J555</f>
        <v>0</v>
      </c>
      <c r="CX556" s="550"/>
      <c r="CY556" s="550">
        <f>Financing!L555</f>
        <v>0</v>
      </c>
    </row>
    <row r="557" spans="92:103">
      <c r="CN557" s="144"/>
      <c r="CO557" s="838" t="str">
        <f>Financing!B556</f>
        <v>Other (Specify)</v>
      </c>
      <c r="CP557" s="550"/>
      <c r="CQ557" s="550">
        <f>Financing!D556</f>
        <v>0</v>
      </c>
      <c r="CR557" s="550"/>
      <c r="CS557" s="550">
        <f>Financing!F556</f>
        <v>0</v>
      </c>
      <c r="CT557" s="550"/>
      <c r="CU557" s="550">
        <f>Financing!H556</f>
        <v>0</v>
      </c>
      <c r="CV557" s="550"/>
      <c r="CW557" s="550">
        <f>Financing!J556</f>
        <v>0</v>
      </c>
      <c r="CX557" s="550"/>
      <c r="CY557" s="550">
        <f>Financing!L556</f>
        <v>0</v>
      </c>
    </row>
    <row r="558" spans="92:103">
      <c r="CN558" s="144"/>
      <c r="CO558" s="838" t="str">
        <f>Financing!B557</f>
        <v>Other (Specify)</v>
      </c>
      <c r="CP558" s="550"/>
      <c r="CQ558" s="550">
        <f>Financing!D557</f>
        <v>0</v>
      </c>
      <c r="CR558" s="550"/>
      <c r="CS558" s="550">
        <f>Financing!F557</f>
        <v>0</v>
      </c>
      <c r="CT558" s="550"/>
      <c r="CU558" s="550">
        <f>Financing!H557</f>
        <v>0</v>
      </c>
      <c r="CV558" s="550"/>
      <c r="CW558" s="550">
        <f>Financing!J557</f>
        <v>0</v>
      </c>
      <c r="CX558" s="550"/>
      <c r="CY558" s="550">
        <f>Financing!L557</f>
        <v>0</v>
      </c>
    </row>
    <row r="559" spans="92:103">
      <c r="CN559" s="144"/>
      <c r="CO559" s="550" t="str">
        <f>Financing!B558</f>
        <v>Total Permanent Financing</v>
      </c>
      <c r="CP559" s="550"/>
      <c r="CQ559" s="550">
        <f>Financing!D558</f>
        <v>0</v>
      </c>
      <c r="CR559" s="550"/>
      <c r="CS559" s="550">
        <f>Financing!F558</f>
        <v>0</v>
      </c>
      <c r="CT559" s="550"/>
      <c r="CU559" s="550">
        <f>Financing!H558</f>
        <v>0</v>
      </c>
      <c r="CV559" s="550"/>
      <c r="CW559" s="550">
        <f>Financing!J558</f>
        <v>0</v>
      </c>
      <c r="CX559" s="550"/>
      <c r="CY559" s="550">
        <f>Financing!L558</f>
        <v>0</v>
      </c>
    </row>
    <row r="560" spans="92:103">
      <c r="CN560" s="144"/>
      <c r="CO560" s="553"/>
      <c r="CP560" s="141"/>
      <c r="CQ560" s="141"/>
      <c r="CR560" s="141"/>
      <c r="CS560" s="141"/>
      <c r="CT560" s="141"/>
      <c r="CU560" s="141"/>
      <c r="CV560" s="141"/>
      <c r="CW560" s="141"/>
      <c r="CX560" s="141"/>
      <c r="CY560" s="554"/>
    </row>
    <row r="561" spans="92:103">
      <c r="CN561" s="141"/>
      <c r="CO561" s="555" t="s">
        <v>163</v>
      </c>
      <c r="CP561" s="539" t="s">
        <v>342</v>
      </c>
      <c r="CQ561" s="141">
        <f>G4</f>
        <v>0</v>
      </c>
      <c r="CR561" s="141"/>
      <c r="CS561" s="141"/>
      <c r="CT561" s="141"/>
      <c r="CU561" s="556"/>
      <c r="CV561" s="556"/>
      <c r="CW561" s="141"/>
      <c r="CX561" s="141"/>
      <c r="CY561" s="554"/>
    </row>
    <row r="562" spans="92:103">
      <c r="CN562" s="141"/>
      <c r="CO562" s="557" t="s">
        <v>139</v>
      </c>
      <c r="CP562" s="538" t="s">
        <v>96</v>
      </c>
      <c r="CQ562" s="819">
        <f>D186</f>
        <v>0</v>
      </c>
      <c r="CR562" s="141"/>
      <c r="CS562" s="141"/>
      <c r="CT562" s="141"/>
      <c r="CU562" s="556"/>
      <c r="CV562" s="556"/>
      <c r="CW562" s="141"/>
      <c r="CX562" s="141"/>
      <c r="CY562" s="554"/>
    </row>
    <row r="563" spans="92:103">
      <c r="CN563" s="141"/>
      <c r="CO563" s="553">
        <f>CO533</f>
        <v>0</v>
      </c>
      <c r="CP563" s="144"/>
      <c r="CQ563" s="141"/>
      <c r="CR563" s="141"/>
      <c r="CS563" s="141"/>
      <c r="CT563" s="141"/>
      <c r="CU563" s="556"/>
      <c r="CV563" s="556"/>
      <c r="CW563" s="141"/>
      <c r="CX563" s="141"/>
      <c r="CY563" s="554"/>
    </row>
    <row r="564" spans="92:103">
      <c r="CN564" s="141"/>
      <c r="CO564" s="553" t="s">
        <v>171</v>
      </c>
      <c r="CP564" s="144"/>
      <c r="CQ564" s="141"/>
      <c r="CR564" s="141"/>
      <c r="CS564" s="141"/>
      <c r="CT564" s="141"/>
      <c r="CU564" s="556"/>
      <c r="CV564" s="556"/>
      <c r="CW564" s="141"/>
      <c r="CX564" s="141"/>
      <c r="CY564" s="554"/>
    </row>
    <row r="565" spans="92:103">
      <c r="CN565" s="141"/>
      <c r="CO565" s="553"/>
      <c r="CP565" s="144"/>
      <c r="CQ565" s="141"/>
      <c r="CR565" s="141"/>
      <c r="CS565" s="141"/>
      <c r="CT565" s="141"/>
      <c r="CU565" s="556"/>
      <c r="CV565" s="556"/>
      <c r="CW565" s="141"/>
      <c r="CX565" s="141"/>
      <c r="CY565" s="554"/>
    </row>
    <row r="566" spans="92:103">
      <c r="CN566" s="141"/>
      <c r="CO566" s="558" t="s">
        <v>173</v>
      </c>
      <c r="CP566" s="559"/>
      <c r="CQ566" s="560"/>
      <c r="CR566" s="560"/>
      <c r="CS566" s="560"/>
      <c r="CT566" s="559"/>
      <c r="CU566" s="561" t="s">
        <v>172</v>
      </c>
      <c r="CV566" s="556"/>
      <c r="CW566" s="141"/>
      <c r="CX566" s="141"/>
      <c r="CY566" s="554"/>
    </row>
    <row r="567" spans="92:103">
      <c r="CN567" s="141"/>
      <c r="CO567" s="562" t="s">
        <v>164</v>
      </c>
      <c r="CP567" s="141"/>
      <c r="CQ567" s="141"/>
      <c r="CR567" s="141"/>
      <c r="CS567" s="141"/>
      <c r="CT567" s="141"/>
      <c r="CU567" s="534">
        <f>Financing!H566</f>
        <v>0</v>
      </c>
      <c r="CV567" s="141"/>
      <c r="CW567" s="141"/>
      <c r="CX567" s="141"/>
      <c r="CY567" s="554"/>
    </row>
    <row r="568" spans="92:103">
      <c r="CN568" s="144"/>
      <c r="CO568" s="563" t="s">
        <v>110</v>
      </c>
      <c r="CP568" s="141"/>
      <c r="CQ568" s="141"/>
      <c r="CR568" s="141"/>
      <c r="CS568" s="141"/>
      <c r="CT568" s="141"/>
      <c r="CU568" s="534">
        <f>Financing!H567</f>
        <v>0</v>
      </c>
      <c r="CV568" s="141"/>
      <c r="CW568" s="141"/>
      <c r="CX568" s="141"/>
      <c r="CY568" s="554"/>
    </row>
    <row r="569" spans="92:103">
      <c r="CN569" s="144"/>
      <c r="CO569" s="563" t="s">
        <v>165</v>
      </c>
      <c r="CP569" s="141"/>
      <c r="CQ569" s="141"/>
      <c r="CR569" s="141"/>
      <c r="CS569" s="141"/>
      <c r="CT569" s="141"/>
      <c r="CU569" s="534">
        <f>Financing!H568</f>
        <v>0</v>
      </c>
      <c r="CV569" s="141"/>
      <c r="CW569" s="141"/>
      <c r="CX569" s="141"/>
      <c r="CY569" s="554"/>
    </row>
    <row r="570" spans="92:103">
      <c r="CN570" s="556"/>
      <c r="CO570" s="563" t="s">
        <v>166</v>
      </c>
      <c r="CP570" s="141"/>
      <c r="CQ570" s="141"/>
      <c r="CR570" s="141"/>
      <c r="CS570" s="141"/>
      <c r="CT570" s="141"/>
      <c r="CU570" s="534">
        <f>Financing!H569</f>
        <v>0</v>
      </c>
      <c r="CV570" s="141"/>
      <c r="CW570" s="141"/>
      <c r="CX570" s="141"/>
      <c r="CY570" s="554"/>
    </row>
    <row r="571" spans="92:103">
      <c r="CN571" s="556"/>
      <c r="CO571" s="563" t="s">
        <v>167</v>
      </c>
      <c r="CP571" s="141"/>
      <c r="CQ571" s="141"/>
      <c r="CR571" s="141"/>
      <c r="CS571" s="141"/>
      <c r="CT571" s="141"/>
      <c r="CU571" s="534">
        <f>Financing!H570</f>
        <v>0</v>
      </c>
      <c r="CV571" s="141"/>
      <c r="CW571" s="141"/>
      <c r="CX571" s="141"/>
      <c r="CY571" s="554"/>
    </row>
    <row r="572" spans="92:103">
      <c r="CN572" s="141"/>
      <c r="CO572" s="563" t="s">
        <v>169</v>
      </c>
      <c r="CP572" s="141"/>
      <c r="CQ572" s="536" t="str">
        <f>Financing!D571</f>
        <v>(Specify Source)</v>
      </c>
      <c r="CR572" s="536"/>
      <c r="CS572" s="536"/>
      <c r="CT572" s="141"/>
      <c r="CU572" s="534">
        <f>Financing!H571</f>
        <v>0</v>
      </c>
      <c r="CV572" s="141"/>
      <c r="CW572" s="141"/>
      <c r="CX572" s="141"/>
      <c r="CY572" s="554"/>
    </row>
    <row r="573" spans="92:103">
      <c r="CN573" s="556"/>
      <c r="CO573" s="563" t="s">
        <v>168</v>
      </c>
      <c r="CP573" s="141"/>
      <c r="CQ573" s="536" t="str">
        <f>Financing!D572</f>
        <v>(Specify Source)</v>
      </c>
      <c r="CR573" s="536"/>
      <c r="CS573" s="536"/>
      <c r="CT573" s="141"/>
      <c r="CU573" s="534">
        <f>Financing!H572</f>
        <v>0</v>
      </c>
      <c r="CV573" s="141"/>
      <c r="CW573" s="141"/>
      <c r="CX573" s="141"/>
      <c r="CY573" s="554"/>
    </row>
    <row r="574" spans="92:103">
      <c r="CN574" s="144"/>
      <c r="CO574" s="563" t="s">
        <v>168</v>
      </c>
      <c r="CP574" s="141"/>
      <c r="CQ574" s="536" t="str">
        <f>Financing!D573</f>
        <v>(Specify Source)</v>
      </c>
      <c r="CR574" s="536"/>
      <c r="CS574" s="536"/>
      <c r="CT574" s="141"/>
      <c r="CU574" s="534">
        <f>Financing!H573</f>
        <v>0</v>
      </c>
      <c r="CV574" s="141"/>
      <c r="CW574" s="141"/>
      <c r="CX574" s="141"/>
      <c r="CY574" s="554"/>
    </row>
    <row r="575" spans="92:103">
      <c r="CN575" s="556"/>
      <c r="CO575" s="563" t="s">
        <v>168</v>
      </c>
      <c r="CP575" s="141"/>
      <c r="CQ575" s="536" t="str">
        <f>Financing!D574</f>
        <v>(Specify Source)</v>
      </c>
      <c r="CR575" s="536"/>
      <c r="CS575" s="536"/>
      <c r="CT575" s="141"/>
      <c r="CU575" s="534">
        <f>Financing!H574</f>
        <v>0</v>
      </c>
      <c r="CV575" s="141"/>
      <c r="CW575" s="141"/>
      <c r="CX575" s="141"/>
      <c r="CY575" s="554"/>
    </row>
    <row r="576" spans="92:103" ht="13.5" thickBot="1">
      <c r="CN576" s="144"/>
      <c r="CO576" s="564" t="s">
        <v>168</v>
      </c>
      <c r="CP576" s="565"/>
      <c r="CQ576" s="536" t="str">
        <f>Financing!D575</f>
        <v>(Specify Source)</v>
      </c>
      <c r="CR576" s="536"/>
      <c r="CS576" s="536"/>
      <c r="CT576" s="565"/>
      <c r="CU576" s="534">
        <f>Financing!H575</f>
        <v>0</v>
      </c>
      <c r="CV576" s="565"/>
      <c r="CW576" s="565"/>
      <c r="CX576" s="565"/>
      <c r="CY576" s="566"/>
    </row>
    <row r="577" spans="92:103">
      <c r="CN577" s="291"/>
    </row>
    <row r="578" spans="92:103" ht="13.5" thickBot="1">
      <c r="CN578" s="291"/>
    </row>
    <row r="579" spans="92:103">
      <c r="CN579" s="291"/>
      <c r="CO579" s="541" t="s">
        <v>156</v>
      </c>
      <c r="CP579" s="539" t="s">
        <v>342</v>
      </c>
      <c r="CQ579" s="540">
        <f>G4</f>
        <v>0</v>
      </c>
      <c r="CR579" s="540"/>
      <c r="CS579" s="542"/>
      <c r="CT579" s="542"/>
    </row>
    <row r="580" spans="92:103">
      <c r="CN580" s="291"/>
      <c r="CO580" s="567" t="s">
        <v>140</v>
      </c>
      <c r="CP580" s="538" t="s">
        <v>96</v>
      </c>
      <c r="CQ580" s="839">
        <f>D187</f>
        <v>0</v>
      </c>
      <c r="CR580" s="544"/>
      <c r="CS580" s="540"/>
      <c r="CT580" s="540"/>
    </row>
    <row r="581" spans="92:103" ht="13.5" thickBot="1">
      <c r="CN581" s="291"/>
      <c r="CO581" s="568">
        <f>'Unit Distribution'!CO16</f>
        <v>0</v>
      </c>
      <c r="CQ581" s="544"/>
      <c r="CR581" s="544"/>
      <c r="CS581" s="540"/>
      <c r="CT581" s="540"/>
    </row>
    <row r="582" spans="92:103">
      <c r="CN582" s="291"/>
      <c r="CO582" s="545" t="s">
        <v>157</v>
      </c>
      <c r="CP582" s="546"/>
      <c r="CQ582" s="547" t="s">
        <v>158</v>
      </c>
      <c r="CR582" s="547"/>
      <c r="CS582" s="547" t="s">
        <v>159</v>
      </c>
      <c r="CT582" s="547"/>
      <c r="CU582" s="547" t="s">
        <v>177</v>
      </c>
      <c r="CV582" s="547"/>
      <c r="CW582" s="547" t="s">
        <v>160</v>
      </c>
      <c r="CX582" s="548"/>
      <c r="CY582" s="549" t="s">
        <v>161</v>
      </c>
    </row>
    <row r="583" spans="92:103">
      <c r="CN583" s="291"/>
      <c r="CO583" s="550" t="str">
        <f>Financing!B582</f>
        <v>HPD Loan</v>
      </c>
      <c r="CP583" s="550"/>
      <c r="CQ583" s="550">
        <f>Financing!D582</f>
        <v>0</v>
      </c>
      <c r="CR583" s="550"/>
      <c r="CS583" s="550">
        <f>Financing!F582</f>
        <v>0</v>
      </c>
      <c r="CT583" s="550"/>
      <c r="CU583" s="550">
        <f>Financing!H582</f>
        <v>0</v>
      </c>
      <c r="CV583" s="550"/>
      <c r="CW583" s="550">
        <f>Financing!J582</f>
        <v>0</v>
      </c>
      <c r="CX583" s="550"/>
      <c r="CY583" s="550">
        <f>Financing!L582</f>
        <v>0</v>
      </c>
    </row>
    <row r="584" spans="92:103">
      <c r="CN584" s="537"/>
      <c r="CO584" s="550" t="str">
        <f>Financing!B583</f>
        <v>HDC Tax Exempt Bonds</v>
      </c>
      <c r="CP584" s="550"/>
      <c r="CQ584" s="550">
        <f>Financing!D583</f>
        <v>0</v>
      </c>
      <c r="CR584" s="550"/>
      <c r="CS584" s="550">
        <f>Financing!F583</f>
        <v>0</v>
      </c>
      <c r="CT584" s="550"/>
      <c r="CU584" s="550">
        <f>Financing!H583</f>
        <v>0</v>
      </c>
      <c r="CV584" s="550"/>
      <c r="CW584" s="550">
        <f>Financing!J583</f>
        <v>0</v>
      </c>
      <c r="CX584" s="550"/>
      <c r="CY584" s="550">
        <f>Financing!L583</f>
        <v>0</v>
      </c>
    </row>
    <row r="585" spans="92:103">
      <c r="CN585" s="291"/>
      <c r="CO585" s="550" t="str">
        <f>Financing!B584</f>
        <v>HDC Loan</v>
      </c>
      <c r="CP585" s="550"/>
      <c r="CQ585" s="550">
        <f>Financing!D584</f>
        <v>0</v>
      </c>
      <c r="CR585" s="550"/>
      <c r="CS585" s="550">
        <f>Financing!F584</f>
        <v>0</v>
      </c>
      <c r="CT585" s="550"/>
      <c r="CU585" s="550">
        <f>Financing!H584</f>
        <v>0</v>
      </c>
      <c r="CV585" s="550"/>
      <c r="CW585" s="550">
        <f>Financing!J584</f>
        <v>0</v>
      </c>
      <c r="CX585" s="550"/>
      <c r="CY585" s="550">
        <f>Financing!L584</f>
        <v>0</v>
      </c>
    </row>
    <row r="586" spans="92:103">
      <c r="CN586" s="606"/>
      <c r="CO586" s="550" t="str">
        <f>Financing!B585</f>
        <v>Deferred Developer Fee</v>
      </c>
      <c r="CP586" s="550"/>
      <c r="CQ586" s="550">
        <f>Financing!D585</f>
        <v>0</v>
      </c>
      <c r="CR586" s="550"/>
      <c r="CS586" s="550">
        <f>Financing!F585</f>
        <v>0</v>
      </c>
      <c r="CT586" s="550"/>
      <c r="CU586" s="550">
        <f>Financing!H585</f>
        <v>0</v>
      </c>
      <c r="CV586" s="550"/>
      <c r="CW586" s="550">
        <f>Financing!J585</f>
        <v>0</v>
      </c>
      <c r="CX586" s="550"/>
      <c r="CY586" s="550">
        <f>Financing!L585</f>
        <v>0</v>
      </c>
    </row>
    <row r="587" spans="92:103">
      <c r="CN587" s="537"/>
      <c r="CO587" s="838" t="str">
        <f>Financing!B586</f>
        <v>Other (Specify)</v>
      </c>
      <c r="CP587" s="550"/>
      <c r="CQ587" s="550">
        <f>Financing!D586</f>
        <v>0</v>
      </c>
      <c r="CR587" s="550"/>
      <c r="CS587" s="550">
        <f>Financing!F586</f>
        <v>0</v>
      </c>
      <c r="CT587" s="550"/>
      <c r="CU587" s="550">
        <f>Financing!H586</f>
        <v>0</v>
      </c>
      <c r="CV587" s="550"/>
      <c r="CW587" s="550">
        <f>Financing!J586</f>
        <v>0</v>
      </c>
      <c r="CX587" s="550"/>
      <c r="CY587" s="550">
        <f>Financing!L586</f>
        <v>0</v>
      </c>
    </row>
    <row r="588" spans="92:103">
      <c r="CN588" s="606"/>
      <c r="CO588" s="838" t="str">
        <f>Financing!B587</f>
        <v>Other (Specify)</v>
      </c>
      <c r="CP588" s="550"/>
      <c r="CQ588" s="550">
        <f>Financing!D587</f>
        <v>0</v>
      </c>
      <c r="CR588" s="550"/>
      <c r="CS588" s="550">
        <f>Financing!F587</f>
        <v>0</v>
      </c>
      <c r="CT588" s="550"/>
      <c r="CU588" s="550">
        <f>Financing!H587</f>
        <v>0</v>
      </c>
      <c r="CV588" s="550"/>
      <c r="CW588" s="550">
        <f>Financing!J587</f>
        <v>0</v>
      </c>
      <c r="CX588" s="550"/>
      <c r="CY588" s="550">
        <f>Financing!L587</f>
        <v>0</v>
      </c>
    </row>
    <row r="589" spans="92:103">
      <c r="CN589" s="537"/>
      <c r="CO589" s="838" t="str">
        <f>Financing!B588</f>
        <v>Other (Specify)</v>
      </c>
      <c r="CP589" s="550"/>
      <c r="CQ589" s="550">
        <f>Financing!D588</f>
        <v>0</v>
      </c>
      <c r="CR589" s="550"/>
      <c r="CS589" s="550">
        <f>Financing!F588</f>
        <v>0</v>
      </c>
      <c r="CT589" s="550"/>
      <c r="CU589" s="550">
        <f>Financing!H588</f>
        <v>0</v>
      </c>
      <c r="CV589" s="550"/>
      <c r="CW589" s="550">
        <f>Financing!J588</f>
        <v>0</v>
      </c>
      <c r="CX589" s="550"/>
      <c r="CY589" s="550">
        <f>Financing!L588</f>
        <v>0</v>
      </c>
    </row>
    <row r="590" spans="92:103">
      <c r="CN590" s="537"/>
      <c r="CO590" s="838" t="str">
        <f>Financing!B589</f>
        <v>Other (Specify)</v>
      </c>
      <c r="CP590" s="550"/>
      <c r="CQ590" s="550">
        <f>Financing!D589</f>
        <v>0</v>
      </c>
      <c r="CR590" s="550"/>
      <c r="CS590" s="550">
        <f>Financing!F589</f>
        <v>0</v>
      </c>
      <c r="CT590" s="550"/>
      <c r="CU590" s="550">
        <f>Financing!H589</f>
        <v>0</v>
      </c>
      <c r="CV590" s="550"/>
      <c r="CW590" s="550">
        <f>Financing!J589</f>
        <v>0</v>
      </c>
      <c r="CX590" s="550"/>
      <c r="CY590" s="550">
        <f>Financing!L589</f>
        <v>0</v>
      </c>
    </row>
    <row r="591" spans="92:103">
      <c r="CN591" s="606"/>
      <c r="CO591" s="838" t="str">
        <f>Financing!B590</f>
        <v>Other (Specify)</v>
      </c>
      <c r="CP591" s="550"/>
      <c r="CQ591" s="550">
        <f>Financing!D590</f>
        <v>0</v>
      </c>
      <c r="CR591" s="550"/>
      <c r="CS591" s="550">
        <f>Financing!F590</f>
        <v>0</v>
      </c>
      <c r="CT591" s="550"/>
      <c r="CU591" s="550">
        <f>Financing!H590</f>
        <v>0</v>
      </c>
      <c r="CV591" s="550"/>
      <c r="CW591" s="550">
        <f>Financing!J590</f>
        <v>0</v>
      </c>
      <c r="CX591" s="550"/>
      <c r="CY591" s="550">
        <f>Financing!L590</f>
        <v>0</v>
      </c>
    </row>
    <row r="592" spans="92:103">
      <c r="CN592" s="537"/>
      <c r="CO592" s="550" t="str">
        <f>Financing!B591</f>
        <v>Total Construction Financing</v>
      </c>
      <c r="CP592" s="550"/>
      <c r="CQ592" s="550">
        <f>Financing!D591</f>
        <v>0</v>
      </c>
      <c r="CR592" s="550"/>
      <c r="CS592" s="550">
        <f>Financing!F591</f>
        <v>0</v>
      </c>
      <c r="CT592" s="550"/>
      <c r="CU592" s="550">
        <f>Financing!H591</f>
        <v>0</v>
      </c>
      <c r="CV592" s="550"/>
      <c r="CW592" s="550">
        <f>Financing!J591</f>
        <v>0</v>
      </c>
      <c r="CX592" s="550"/>
      <c r="CY592" s="550">
        <f>Financing!L591</f>
        <v>0</v>
      </c>
    </row>
    <row r="593" spans="92:103">
      <c r="CN593" s="556"/>
      <c r="CO593" s="550"/>
      <c r="CP593" s="550"/>
      <c r="CQ593" s="550"/>
      <c r="CR593" s="550"/>
      <c r="CS593" s="550"/>
      <c r="CT593" s="550"/>
      <c r="CU593" s="550"/>
      <c r="CV593" s="550"/>
      <c r="CW593" s="550"/>
      <c r="CX593" s="550"/>
      <c r="CY593" s="550"/>
    </row>
    <row r="594" spans="92:103">
      <c r="CN594" s="144"/>
      <c r="CO594" s="550" t="str">
        <f>Financing!B593</f>
        <v>Permanent Financing</v>
      </c>
      <c r="CP594" s="539" t="s">
        <v>342</v>
      </c>
      <c r="CQ594" s="550">
        <f>G4</f>
        <v>0</v>
      </c>
      <c r="CR594" s="550"/>
      <c r="CS594" s="550"/>
      <c r="CT594" s="550"/>
      <c r="CU594" s="550"/>
      <c r="CV594" s="550"/>
      <c r="CW594" s="550"/>
      <c r="CX594" s="550"/>
      <c r="CY594" s="550"/>
    </row>
    <row r="595" spans="92:103">
      <c r="CN595" s="144"/>
      <c r="CO595" s="550" t="str">
        <f>Financing!B594</f>
        <v>Building 12</v>
      </c>
      <c r="CP595" s="538" t="s">
        <v>96</v>
      </c>
      <c r="CQ595" s="838">
        <f>D187</f>
        <v>0</v>
      </c>
      <c r="CR595" s="550"/>
      <c r="CS595" s="550"/>
      <c r="CT595" s="550"/>
      <c r="CU595" s="550"/>
      <c r="CV595" s="550"/>
      <c r="CW595" s="550"/>
      <c r="CX595" s="550"/>
      <c r="CY595" s="550"/>
    </row>
    <row r="596" spans="92:103">
      <c r="CN596" s="144"/>
      <c r="CO596" s="550" t="str">
        <f>Financing!B595</f>
        <v xml:space="preserve"> </v>
      </c>
      <c r="CP596" s="550"/>
      <c r="CQ596" s="550"/>
      <c r="CR596" s="550"/>
      <c r="CS596" s="550"/>
      <c r="CT596" s="550"/>
      <c r="CU596" s="550"/>
      <c r="CV596" s="550"/>
      <c r="CW596" s="550"/>
      <c r="CX596" s="550"/>
      <c r="CY596" s="550"/>
    </row>
    <row r="597" spans="92:103">
      <c r="CN597" s="144"/>
      <c r="CO597" s="550" t="str">
        <f>Financing!B596</f>
        <v>Lender/ Source</v>
      </c>
      <c r="CP597" s="550"/>
      <c r="CQ597" s="550" t="str">
        <f>Financing!D596</f>
        <v>Amount of Funds</v>
      </c>
      <c r="CR597" s="550"/>
      <c r="CS597" s="550" t="str">
        <f>Financing!F596</f>
        <v>Type</v>
      </c>
      <c r="CT597" s="550"/>
      <c r="CU597" s="550" t="str">
        <f>Financing!H596</f>
        <v>Interest Rate(%)</v>
      </c>
      <c r="CV597" s="550"/>
      <c r="CW597" s="550" t="str">
        <f>Financing!J596</f>
        <v>Term (yrs.)</v>
      </c>
      <c r="CX597" s="550"/>
      <c r="CY597" s="550" t="str">
        <f>Financing!L596</f>
        <v>Annual Debt Service</v>
      </c>
    </row>
    <row r="598" spans="92:103">
      <c r="CN598" s="144"/>
      <c r="CO598" s="550" t="str">
        <f>Financing!B597</f>
        <v>HPD Loan</v>
      </c>
      <c r="CP598" s="550"/>
      <c r="CQ598" s="550">
        <f>Financing!D597</f>
        <v>0</v>
      </c>
      <c r="CR598" s="550"/>
      <c r="CS598" s="550">
        <f>Financing!F597</f>
        <v>0</v>
      </c>
      <c r="CT598" s="550"/>
      <c r="CU598" s="550">
        <f>Financing!H597</f>
        <v>0</v>
      </c>
      <c r="CV598" s="550"/>
      <c r="CW598" s="550">
        <f>Financing!J597</f>
        <v>0</v>
      </c>
      <c r="CX598" s="550"/>
      <c r="CY598" s="550">
        <f>Financing!L597</f>
        <v>0</v>
      </c>
    </row>
    <row r="599" spans="92:103">
      <c r="CN599" s="144"/>
      <c r="CO599" s="550" t="str">
        <f>Financing!B598</f>
        <v>HDC Tax Exempt Bonds</v>
      </c>
      <c r="CP599" s="550"/>
      <c r="CQ599" s="550">
        <f>Financing!D598</f>
        <v>0</v>
      </c>
      <c r="CR599" s="550"/>
      <c r="CS599" s="550">
        <f>Financing!F598</f>
        <v>0</v>
      </c>
      <c r="CT599" s="550"/>
      <c r="CU599" s="550">
        <f>Financing!H598</f>
        <v>0</v>
      </c>
      <c r="CV599" s="550"/>
      <c r="CW599" s="550">
        <f>Financing!J598</f>
        <v>0</v>
      </c>
      <c r="CX599" s="550"/>
      <c r="CY599" s="550">
        <f>Financing!L598</f>
        <v>0</v>
      </c>
    </row>
    <row r="600" spans="92:103">
      <c r="CN600" s="556"/>
      <c r="CO600" s="550" t="str">
        <f>Financing!B599</f>
        <v>HDC Loan</v>
      </c>
      <c r="CP600" s="550"/>
      <c r="CQ600" s="550">
        <f>Financing!D599</f>
        <v>0</v>
      </c>
      <c r="CR600" s="550"/>
      <c r="CS600" s="550">
        <f>Financing!F599</f>
        <v>0</v>
      </c>
      <c r="CT600" s="550"/>
      <c r="CU600" s="550">
        <f>Financing!H599</f>
        <v>0</v>
      </c>
      <c r="CV600" s="550"/>
      <c r="CW600" s="550">
        <f>Financing!J599</f>
        <v>0</v>
      </c>
      <c r="CX600" s="550"/>
      <c r="CY600" s="550">
        <f>Financing!L599</f>
        <v>0</v>
      </c>
    </row>
    <row r="601" spans="92:103">
      <c r="CN601" s="144"/>
      <c r="CO601" s="550" t="str">
        <f>Financing!B600</f>
        <v>Deferred Developer Fee</v>
      </c>
      <c r="CP601" s="550"/>
      <c r="CQ601" s="550">
        <f>Financing!D600</f>
        <v>0</v>
      </c>
      <c r="CR601" s="550"/>
      <c r="CS601" s="550">
        <f>Financing!F600</f>
        <v>0</v>
      </c>
      <c r="CT601" s="550"/>
      <c r="CU601" s="550">
        <f>Financing!H600</f>
        <v>0</v>
      </c>
      <c r="CV601" s="550"/>
      <c r="CW601" s="550">
        <f>Financing!J600</f>
        <v>0</v>
      </c>
      <c r="CX601" s="550"/>
      <c r="CY601" s="550">
        <f>Financing!L600</f>
        <v>0</v>
      </c>
    </row>
    <row r="602" spans="92:103">
      <c r="CN602" s="556"/>
      <c r="CO602" s="838" t="str">
        <f>Financing!B601</f>
        <v>Other (Specify)</v>
      </c>
      <c r="CP602" s="550"/>
      <c r="CQ602" s="550">
        <f>Financing!D601</f>
        <v>0</v>
      </c>
      <c r="CR602" s="550"/>
      <c r="CS602" s="550">
        <f>Financing!F601</f>
        <v>0</v>
      </c>
      <c r="CT602" s="550"/>
      <c r="CU602" s="550">
        <f>Financing!H601</f>
        <v>0</v>
      </c>
      <c r="CV602" s="550"/>
      <c r="CW602" s="550">
        <f>Financing!J601</f>
        <v>0</v>
      </c>
      <c r="CX602" s="550"/>
      <c r="CY602" s="550">
        <f>Financing!L601</f>
        <v>0</v>
      </c>
    </row>
    <row r="603" spans="92:103">
      <c r="CN603" s="141"/>
      <c r="CO603" s="838" t="str">
        <f>Financing!B602</f>
        <v>Other (Specify)</v>
      </c>
      <c r="CP603" s="550"/>
      <c r="CQ603" s="550">
        <f>Financing!D602</f>
        <v>0</v>
      </c>
      <c r="CR603" s="550"/>
      <c r="CS603" s="550">
        <f>Financing!F602</f>
        <v>0</v>
      </c>
      <c r="CT603" s="550"/>
      <c r="CU603" s="550">
        <f>Financing!H602</f>
        <v>0</v>
      </c>
      <c r="CV603" s="550"/>
      <c r="CW603" s="550">
        <f>Financing!J602</f>
        <v>0</v>
      </c>
      <c r="CX603" s="550"/>
      <c r="CY603" s="550">
        <f>Financing!L602</f>
        <v>0</v>
      </c>
    </row>
    <row r="604" spans="92:103">
      <c r="CN604" s="144"/>
      <c r="CO604" s="838" t="str">
        <f>Financing!B603</f>
        <v>Other (Specify)</v>
      </c>
      <c r="CP604" s="550"/>
      <c r="CQ604" s="550">
        <f>Financing!D603</f>
        <v>0</v>
      </c>
      <c r="CR604" s="550"/>
      <c r="CS604" s="550">
        <f>Financing!F603</f>
        <v>0</v>
      </c>
      <c r="CT604" s="550"/>
      <c r="CU604" s="550">
        <f>Financing!H603</f>
        <v>0</v>
      </c>
      <c r="CV604" s="550"/>
      <c r="CW604" s="550">
        <f>Financing!J603</f>
        <v>0</v>
      </c>
      <c r="CX604" s="550"/>
      <c r="CY604" s="550">
        <f>Financing!L603</f>
        <v>0</v>
      </c>
    </row>
    <row r="605" spans="92:103">
      <c r="CN605" s="144"/>
      <c r="CO605" s="838" t="str">
        <f>Financing!B604</f>
        <v>Other (Specify)</v>
      </c>
      <c r="CP605" s="550"/>
      <c r="CQ605" s="550">
        <f>Financing!D604</f>
        <v>0</v>
      </c>
      <c r="CR605" s="550"/>
      <c r="CS605" s="550">
        <f>Financing!F604</f>
        <v>0</v>
      </c>
      <c r="CT605" s="550"/>
      <c r="CU605" s="550">
        <f>Financing!H604</f>
        <v>0</v>
      </c>
      <c r="CV605" s="550"/>
      <c r="CW605" s="550">
        <f>Financing!J604</f>
        <v>0</v>
      </c>
      <c r="CX605" s="550"/>
      <c r="CY605" s="550">
        <f>Financing!L604</f>
        <v>0</v>
      </c>
    </row>
    <row r="606" spans="92:103">
      <c r="CN606" s="144"/>
      <c r="CO606" s="838" t="str">
        <f>Financing!B605</f>
        <v>Other (Specify)</v>
      </c>
      <c r="CP606" s="550"/>
      <c r="CQ606" s="550">
        <f>Financing!D605</f>
        <v>0</v>
      </c>
      <c r="CR606" s="550"/>
      <c r="CS606" s="550">
        <f>Financing!F605</f>
        <v>0</v>
      </c>
      <c r="CT606" s="550"/>
      <c r="CU606" s="550">
        <f>Financing!H605</f>
        <v>0</v>
      </c>
      <c r="CV606" s="550"/>
      <c r="CW606" s="550">
        <f>Financing!J605</f>
        <v>0</v>
      </c>
      <c r="CX606" s="550"/>
      <c r="CY606" s="550">
        <f>Financing!L605</f>
        <v>0</v>
      </c>
    </row>
    <row r="607" spans="92:103">
      <c r="CN607" s="144"/>
      <c r="CO607" s="550" t="str">
        <f>Financing!B606</f>
        <v>Total Permanent Financing</v>
      </c>
      <c r="CP607" s="550"/>
      <c r="CQ607" s="550">
        <f>Financing!D606</f>
        <v>0</v>
      </c>
      <c r="CR607" s="550"/>
      <c r="CS607" s="550">
        <f>Financing!F606</f>
        <v>0</v>
      </c>
      <c r="CT607" s="550"/>
      <c r="CU607" s="550">
        <f>Financing!H606</f>
        <v>0</v>
      </c>
      <c r="CV607" s="550"/>
      <c r="CW607" s="550">
        <f>Financing!J606</f>
        <v>0</v>
      </c>
      <c r="CX607" s="550"/>
      <c r="CY607" s="550">
        <f>Financing!L606</f>
        <v>0</v>
      </c>
    </row>
    <row r="608" spans="92:103">
      <c r="CN608" s="144"/>
      <c r="CO608" s="553"/>
      <c r="CP608" s="141"/>
      <c r="CQ608" s="141"/>
      <c r="CR608" s="141"/>
      <c r="CS608" s="141"/>
      <c r="CT608" s="141"/>
      <c r="CU608" s="141"/>
      <c r="CV608" s="141"/>
      <c r="CW608" s="141"/>
      <c r="CX608" s="141"/>
      <c r="CY608" s="554"/>
    </row>
    <row r="609" spans="92:103">
      <c r="CN609" s="141"/>
      <c r="CO609" s="555" t="s">
        <v>163</v>
      </c>
      <c r="CP609" s="539" t="s">
        <v>342</v>
      </c>
      <c r="CQ609" s="141">
        <f>G4</f>
        <v>0</v>
      </c>
      <c r="CR609" s="141"/>
      <c r="CS609" s="141"/>
      <c r="CT609" s="141"/>
      <c r="CU609" s="556"/>
      <c r="CV609" s="556"/>
      <c r="CW609" s="141"/>
      <c r="CX609" s="141"/>
      <c r="CY609" s="554"/>
    </row>
    <row r="610" spans="92:103">
      <c r="CN610" s="141"/>
      <c r="CO610" s="557" t="s">
        <v>140</v>
      </c>
      <c r="CP610" s="538" t="s">
        <v>96</v>
      </c>
      <c r="CQ610" s="840">
        <f>D187</f>
        <v>0</v>
      </c>
      <c r="CR610" s="141"/>
      <c r="CS610" s="141"/>
      <c r="CT610" s="141"/>
      <c r="CU610" s="556"/>
      <c r="CV610" s="556"/>
      <c r="CW610" s="141"/>
      <c r="CX610" s="141"/>
      <c r="CY610" s="554"/>
    </row>
    <row r="611" spans="92:103">
      <c r="CN611" s="141"/>
      <c r="CO611" s="553">
        <f>CO581</f>
        <v>0</v>
      </c>
      <c r="CP611" s="144"/>
      <c r="CQ611" s="141"/>
      <c r="CR611" s="141"/>
      <c r="CS611" s="141"/>
      <c r="CT611" s="141"/>
      <c r="CU611" s="556"/>
      <c r="CV611" s="556"/>
      <c r="CW611" s="141"/>
      <c r="CX611" s="141"/>
      <c r="CY611" s="554"/>
    </row>
    <row r="612" spans="92:103">
      <c r="CN612" s="141"/>
      <c r="CO612" s="553" t="s">
        <v>171</v>
      </c>
      <c r="CP612" s="144"/>
      <c r="CQ612" s="141"/>
      <c r="CR612" s="141"/>
      <c r="CS612" s="141"/>
      <c r="CT612" s="141"/>
      <c r="CU612" s="556"/>
      <c r="CV612" s="556"/>
      <c r="CW612" s="141"/>
      <c r="CX612" s="141"/>
      <c r="CY612" s="554"/>
    </row>
    <row r="613" spans="92:103">
      <c r="CN613" s="141"/>
      <c r="CO613" s="553"/>
      <c r="CP613" s="144"/>
      <c r="CQ613" s="141"/>
      <c r="CR613" s="141"/>
      <c r="CS613" s="141"/>
      <c r="CT613" s="141"/>
      <c r="CU613" s="556"/>
      <c r="CV613" s="556"/>
      <c r="CW613" s="141"/>
      <c r="CX613" s="141"/>
      <c r="CY613" s="554"/>
    </row>
    <row r="614" spans="92:103">
      <c r="CN614" s="141"/>
      <c r="CO614" s="558" t="s">
        <v>173</v>
      </c>
      <c r="CP614" s="559"/>
      <c r="CQ614" s="560"/>
      <c r="CR614" s="560"/>
      <c r="CS614" s="560"/>
      <c r="CT614" s="559"/>
      <c r="CU614" s="561" t="s">
        <v>172</v>
      </c>
      <c r="CV614" s="556"/>
      <c r="CW614" s="141"/>
      <c r="CX614" s="141"/>
      <c r="CY614" s="554"/>
    </row>
    <row r="615" spans="92:103">
      <c r="CN615" s="141"/>
      <c r="CO615" s="562" t="s">
        <v>164</v>
      </c>
      <c r="CP615" s="141"/>
      <c r="CQ615" s="141"/>
      <c r="CR615" s="141"/>
      <c r="CS615" s="141"/>
      <c r="CT615" s="141"/>
      <c r="CU615" s="534">
        <f>Financing!H614</f>
        <v>0</v>
      </c>
      <c r="CV615" s="141"/>
      <c r="CW615" s="141"/>
      <c r="CX615" s="141"/>
      <c r="CY615" s="554"/>
    </row>
    <row r="616" spans="92:103">
      <c r="CN616" s="144"/>
      <c r="CO616" s="563" t="s">
        <v>110</v>
      </c>
      <c r="CP616" s="141"/>
      <c r="CQ616" s="141"/>
      <c r="CR616" s="141"/>
      <c r="CS616" s="141"/>
      <c r="CT616" s="141"/>
      <c r="CU616" s="534">
        <f>Financing!H615</f>
        <v>0</v>
      </c>
      <c r="CV616" s="141"/>
      <c r="CW616" s="141"/>
      <c r="CX616" s="141"/>
      <c r="CY616" s="554"/>
    </row>
    <row r="617" spans="92:103">
      <c r="CN617" s="144"/>
      <c r="CO617" s="563" t="s">
        <v>165</v>
      </c>
      <c r="CP617" s="141"/>
      <c r="CQ617" s="141"/>
      <c r="CR617" s="141"/>
      <c r="CS617" s="141"/>
      <c r="CT617" s="141"/>
      <c r="CU617" s="534">
        <f>Financing!H616</f>
        <v>0</v>
      </c>
      <c r="CV617" s="141"/>
      <c r="CW617" s="141"/>
      <c r="CX617" s="141"/>
      <c r="CY617" s="554"/>
    </row>
    <row r="618" spans="92:103">
      <c r="CN618" s="556"/>
      <c r="CO618" s="563" t="s">
        <v>166</v>
      </c>
      <c r="CP618" s="141"/>
      <c r="CQ618" s="141"/>
      <c r="CR618" s="141"/>
      <c r="CS618" s="141"/>
      <c r="CT618" s="141"/>
      <c r="CU618" s="534">
        <f>Financing!H617</f>
        <v>0</v>
      </c>
      <c r="CV618" s="141"/>
      <c r="CW618" s="141"/>
      <c r="CX618" s="141"/>
      <c r="CY618" s="554"/>
    </row>
    <row r="619" spans="92:103">
      <c r="CN619" s="556"/>
      <c r="CO619" s="563" t="s">
        <v>167</v>
      </c>
      <c r="CP619" s="141"/>
      <c r="CQ619" s="141"/>
      <c r="CR619" s="141"/>
      <c r="CS619" s="141"/>
      <c r="CT619" s="141"/>
      <c r="CU619" s="534">
        <f>Financing!H618</f>
        <v>0</v>
      </c>
      <c r="CV619" s="141"/>
      <c r="CW619" s="141"/>
      <c r="CX619" s="141"/>
      <c r="CY619" s="554"/>
    </row>
    <row r="620" spans="92:103">
      <c r="CN620" s="141"/>
      <c r="CO620" s="563" t="s">
        <v>169</v>
      </c>
      <c r="CP620" s="141"/>
      <c r="CQ620" s="536" t="str">
        <f>Financing!D619</f>
        <v>(Specify Source)</v>
      </c>
      <c r="CR620" s="536"/>
      <c r="CS620" s="536"/>
      <c r="CT620" s="141"/>
      <c r="CU620" s="534">
        <f>Financing!H619</f>
        <v>0</v>
      </c>
      <c r="CV620" s="141"/>
      <c r="CW620" s="141"/>
      <c r="CX620" s="141"/>
      <c r="CY620" s="554"/>
    </row>
    <row r="621" spans="92:103">
      <c r="CN621" s="556"/>
      <c r="CO621" s="563" t="s">
        <v>168</v>
      </c>
      <c r="CP621" s="141"/>
      <c r="CQ621" s="536" t="str">
        <f>Financing!D620</f>
        <v>(Specify Source)</v>
      </c>
      <c r="CR621" s="536"/>
      <c r="CS621" s="536"/>
      <c r="CT621" s="141"/>
      <c r="CU621" s="534">
        <f>Financing!H620</f>
        <v>0</v>
      </c>
      <c r="CV621" s="141"/>
      <c r="CW621" s="141"/>
      <c r="CX621" s="141"/>
      <c r="CY621" s="554"/>
    </row>
    <row r="622" spans="92:103">
      <c r="CN622" s="144"/>
      <c r="CO622" s="563" t="s">
        <v>168</v>
      </c>
      <c r="CP622" s="141"/>
      <c r="CQ622" s="536" t="str">
        <f>Financing!D621</f>
        <v>(Specify Source)</v>
      </c>
      <c r="CR622" s="536"/>
      <c r="CS622" s="536"/>
      <c r="CT622" s="141"/>
      <c r="CU622" s="534">
        <f>Financing!H621</f>
        <v>0</v>
      </c>
      <c r="CV622" s="141"/>
      <c r="CW622" s="141"/>
      <c r="CX622" s="141"/>
      <c r="CY622" s="554"/>
    </row>
    <row r="623" spans="92:103">
      <c r="CN623" s="556"/>
      <c r="CO623" s="563" t="s">
        <v>168</v>
      </c>
      <c r="CP623" s="141"/>
      <c r="CQ623" s="536" t="str">
        <f>Financing!D622</f>
        <v>(Specify Source)</v>
      </c>
      <c r="CR623" s="536"/>
      <c r="CS623" s="536"/>
      <c r="CT623" s="141"/>
      <c r="CU623" s="534">
        <f>Financing!H622</f>
        <v>0</v>
      </c>
      <c r="CV623" s="141"/>
      <c r="CW623" s="141"/>
      <c r="CX623" s="141"/>
      <c r="CY623" s="554"/>
    </row>
    <row r="624" spans="92:103" ht="13.5" thickBot="1">
      <c r="CN624" s="144"/>
      <c r="CO624" s="564" t="s">
        <v>168</v>
      </c>
      <c r="CP624" s="565"/>
      <c r="CQ624" s="536" t="str">
        <f>Financing!D623</f>
        <v>(Specify Source)</v>
      </c>
      <c r="CR624" s="536"/>
      <c r="CS624" s="536"/>
      <c r="CT624" s="565"/>
      <c r="CU624" s="534">
        <f>Financing!H623</f>
        <v>0</v>
      </c>
      <c r="CV624" s="565"/>
      <c r="CW624" s="565"/>
      <c r="CX624" s="565"/>
      <c r="CY624" s="566"/>
    </row>
    <row r="625" spans="92:103">
      <c r="CN625" s="291"/>
    </row>
    <row r="626" spans="92:103" ht="13.5" thickBot="1">
      <c r="CN626" s="291"/>
    </row>
    <row r="627" spans="92:103">
      <c r="CN627" s="291"/>
      <c r="CO627" s="541" t="s">
        <v>156</v>
      </c>
      <c r="CP627" s="539" t="s">
        <v>342</v>
      </c>
      <c r="CQ627" s="837">
        <f>G4</f>
        <v>0</v>
      </c>
      <c r="CR627" s="540"/>
      <c r="CS627" s="542"/>
      <c r="CT627" s="542"/>
    </row>
    <row r="628" spans="92:103">
      <c r="CN628" s="291"/>
      <c r="CO628" s="567" t="s">
        <v>141</v>
      </c>
      <c r="CP628" s="538" t="s">
        <v>96</v>
      </c>
      <c r="CQ628" s="850">
        <f>D188</f>
        <v>0</v>
      </c>
      <c r="CR628" s="544"/>
      <c r="CS628" s="540"/>
      <c r="CT628" s="540"/>
    </row>
    <row r="629" spans="92:103" ht="13.5" thickBot="1">
      <c r="CN629" s="291"/>
      <c r="CO629" s="568">
        <f>'Unit Distribution'!CO17</f>
        <v>0</v>
      </c>
      <c r="CQ629" s="544"/>
      <c r="CR629" s="544"/>
      <c r="CS629" s="540"/>
      <c r="CT629" s="540"/>
    </row>
    <row r="630" spans="92:103">
      <c r="CN630" s="291"/>
      <c r="CO630" s="545" t="s">
        <v>157</v>
      </c>
      <c r="CP630" s="546"/>
      <c r="CQ630" s="547" t="s">
        <v>158</v>
      </c>
      <c r="CR630" s="547"/>
      <c r="CS630" s="547" t="s">
        <v>159</v>
      </c>
      <c r="CT630" s="547"/>
      <c r="CU630" s="547" t="s">
        <v>177</v>
      </c>
      <c r="CV630" s="547"/>
      <c r="CW630" s="547" t="s">
        <v>160</v>
      </c>
      <c r="CX630" s="548"/>
      <c r="CY630" s="549" t="s">
        <v>161</v>
      </c>
    </row>
    <row r="631" spans="92:103">
      <c r="CN631" s="291"/>
      <c r="CO631" s="550" t="str">
        <f>Financing!B630</f>
        <v>HPD Loan</v>
      </c>
      <c r="CP631" s="550"/>
      <c r="CQ631" s="838">
        <f>Financing!D630</f>
        <v>0</v>
      </c>
      <c r="CR631" s="550"/>
      <c r="CS631" s="550">
        <f>Financing!F630</f>
        <v>0</v>
      </c>
      <c r="CT631" s="550"/>
      <c r="CU631" s="550">
        <f>Financing!H630</f>
        <v>0</v>
      </c>
      <c r="CV631" s="550"/>
      <c r="CW631" s="550">
        <f>Financing!J630</f>
        <v>0</v>
      </c>
      <c r="CX631" s="550"/>
      <c r="CY631" s="550">
        <f>Financing!L630</f>
        <v>0</v>
      </c>
    </row>
    <row r="632" spans="92:103">
      <c r="CN632" s="537"/>
      <c r="CO632" s="550" t="str">
        <f>Financing!B631</f>
        <v>HDC Tax Exempt Bonds</v>
      </c>
      <c r="CP632" s="550"/>
      <c r="CQ632" s="838">
        <f>Financing!D631</f>
        <v>0</v>
      </c>
      <c r="CR632" s="550"/>
      <c r="CS632" s="550">
        <f>Financing!F631</f>
        <v>0</v>
      </c>
      <c r="CT632" s="550"/>
      <c r="CU632" s="550">
        <f>Financing!H631</f>
        <v>0</v>
      </c>
      <c r="CV632" s="550"/>
      <c r="CW632" s="550">
        <f>Financing!J631</f>
        <v>0</v>
      </c>
      <c r="CX632" s="550"/>
      <c r="CY632" s="550">
        <f>Financing!L631</f>
        <v>0</v>
      </c>
    </row>
    <row r="633" spans="92:103">
      <c r="CN633" s="291"/>
      <c r="CO633" s="550" t="str">
        <f>Financing!B632</f>
        <v>HDC Loan</v>
      </c>
      <c r="CP633" s="550"/>
      <c r="CQ633" s="838">
        <f>Financing!D632</f>
        <v>0</v>
      </c>
      <c r="CR633" s="550"/>
      <c r="CS633" s="550">
        <f>Financing!F632</f>
        <v>0</v>
      </c>
      <c r="CT633" s="550"/>
      <c r="CU633" s="550">
        <f>Financing!H632</f>
        <v>0</v>
      </c>
      <c r="CV633" s="550"/>
      <c r="CW633" s="550">
        <f>Financing!J632</f>
        <v>0</v>
      </c>
      <c r="CX633" s="550"/>
      <c r="CY633" s="550">
        <f>Financing!L632</f>
        <v>0</v>
      </c>
    </row>
    <row r="634" spans="92:103">
      <c r="CN634" s="606"/>
      <c r="CO634" s="550" t="str">
        <f>Financing!B633</f>
        <v>Deferred Developer Fee</v>
      </c>
      <c r="CP634" s="550"/>
      <c r="CQ634" s="838">
        <f>Financing!D633</f>
        <v>0</v>
      </c>
      <c r="CR634" s="550"/>
      <c r="CS634" s="550">
        <f>Financing!F633</f>
        <v>0</v>
      </c>
      <c r="CT634" s="550"/>
      <c r="CU634" s="550">
        <f>Financing!H633</f>
        <v>0</v>
      </c>
      <c r="CV634" s="550"/>
      <c r="CW634" s="550">
        <f>Financing!J633</f>
        <v>0</v>
      </c>
      <c r="CX634" s="550"/>
      <c r="CY634" s="550">
        <f>Financing!L633</f>
        <v>0</v>
      </c>
    </row>
    <row r="635" spans="92:103">
      <c r="CN635" s="537"/>
      <c r="CO635" s="838" t="str">
        <f>Financing!B634</f>
        <v>Other (Specify)</v>
      </c>
      <c r="CP635" s="550"/>
      <c r="CQ635" s="838">
        <f>Financing!D634</f>
        <v>0</v>
      </c>
      <c r="CR635" s="550"/>
      <c r="CS635" s="550">
        <f>Financing!F634</f>
        <v>0</v>
      </c>
      <c r="CT635" s="550"/>
      <c r="CU635" s="550">
        <f>Financing!H634</f>
        <v>0</v>
      </c>
      <c r="CV635" s="550"/>
      <c r="CW635" s="550">
        <f>Financing!J634</f>
        <v>0</v>
      </c>
      <c r="CX635" s="550"/>
      <c r="CY635" s="550">
        <f>Financing!L634</f>
        <v>0</v>
      </c>
    </row>
    <row r="636" spans="92:103">
      <c r="CN636" s="606"/>
      <c r="CO636" s="838" t="str">
        <f>Financing!B635</f>
        <v>Other (Specify)</v>
      </c>
      <c r="CP636" s="550"/>
      <c r="CQ636" s="838">
        <f>Financing!D635</f>
        <v>0</v>
      </c>
      <c r="CR636" s="550"/>
      <c r="CS636" s="550">
        <f>Financing!F635</f>
        <v>0</v>
      </c>
      <c r="CT636" s="550"/>
      <c r="CU636" s="550">
        <f>Financing!H635</f>
        <v>0</v>
      </c>
      <c r="CV636" s="550"/>
      <c r="CW636" s="550">
        <f>Financing!J635</f>
        <v>0</v>
      </c>
      <c r="CX636" s="550"/>
      <c r="CY636" s="550">
        <f>Financing!L635</f>
        <v>0</v>
      </c>
    </row>
    <row r="637" spans="92:103">
      <c r="CN637" s="537"/>
      <c r="CO637" s="838" t="str">
        <f>Financing!B636</f>
        <v>Other (Specify)</v>
      </c>
      <c r="CP637" s="550"/>
      <c r="CQ637" s="838">
        <f>Financing!D636</f>
        <v>0</v>
      </c>
      <c r="CR637" s="550"/>
      <c r="CS637" s="550">
        <f>Financing!F636</f>
        <v>0</v>
      </c>
      <c r="CT637" s="550"/>
      <c r="CU637" s="550">
        <f>Financing!H636</f>
        <v>0</v>
      </c>
      <c r="CV637" s="550"/>
      <c r="CW637" s="550">
        <f>Financing!J636</f>
        <v>0</v>
      </c>
      <c r="CX637" s="550"/>
      <c r="CY637" s="550">
        <f>Financing!L636</f>
        <v>0</v>
      </c>
    </row>
    <row r="638" spans="92:103">
      <c r="CN638" s="537"/>
      <c r="CO638" s="838" t="str">
        <f>Financing!B637</f>
        <v>Other (Specify)</v>
      </c>
      <c r="CP638" s="550"/>
      <c r="CQ638" s="838">
        <f>Financing!D637</f>
        <v>0</v>
      </c>
      <c r="CR638" s="550"/>
      <c r="CS638" s="550">
        <f>Financing!F637</f>
        <v>0</v>
      </c>
      <c r="CT638" s="550"/>
      <c r="CU638" s="550">
        <f>Financing!H637</f>
        <v>0</v>
      </c>
      <c r="CV638" s="550"/>
      <c r="CW638" s="550">
        <f>Financing!J637</f>
        <v>0</v>
      </c>
      <c r="CX638" s="550"/>
      <c r="CY638" s="550">
        <f>Financing!L637</f>
        <v>0</v>
      </c>
    </row>
    <row r="639" spans="92:103">
      <c r="CN639" s="606"/>
      <c r="CO639" s="838" t="str">
        <f>Financing!B638</f>
        <v>Other (Specify)</v>
      </c>
      <c r="CP639" s="550"/>
      <c r="CQ639" s="838">
        <f>Financing!D638</f>
        <v>0</v>
      </c>
      <c r="CR639" s="550"/>
      <c r="CS639" s="550">
        <f>Financing!F638</f>
        <v>0</v>
      </c>
      <c r="CT639" s="550"/>
      <c r="CU639" s="550">
        <f>Financing!H638</f>
        <v>0</v>
      </c>
      <c r="CV639" s="550"/>
      <c r="CW639" s="550">
        <f>Financing!J638</f>
        <v>0</v>
      </c>
      <c r="CX639" s="550"/>
      <c r="CY639" s="550">
        <f>Financing!L638</f>
        <v>0</v>
      </c>
    </row>
    <row r="640" spans="92:103">
      <c r="CN640" s="537"/>
      <c r="CO640" s="550" t="str">
        <f>Financing!B639</f>
        <v>Total Construction Financing</v>
      </c>
      <c r="CP640" s="550"/>
      <c r="CQ640" s="838">
        <f>Financing!D639</f>
        <v>0</v>
      </c>
      <c r="CR640" s="550"/>
      <c r="CS640" s="550">
        <f>Financing!F639</f>
        <v>0</v>
      </c>
      <c r="CT640" s="550"/>
      <c r="CU640" s="550">
        <f>Financing!H639</f>
        <v>0</v>
      </c>
      <c r="CV640" s="550"/>
      <c r="CW640" s="550">
        <f>Financing!J639</f>
        <v>0</v>
      </c>
      <c r="CX640" s="550"/>
      <c r="CY640" s="550">
        <f>Financing!L639</f>
        <v>0</v>
      </c>
    </row>
    <row r="641" spans="92:103">
      <c r="CN641" s="556"/>
      <c r="CO641" s="550"/>
      <c r="CP641" s="550"/>
      <c r="CQ641" s="550"/>
      <c r="CR641" s="550"/>
      <c r="CS641" s="550"/>
      <c r="CT641" s="550"/>
      <c r="CU641" s="550"/>
      <c r="CV641" s="550"/>
      <c r="CW641" s="550"/>
      <c r="CX641" s="550"/>
      <c r="CY641" s="550"/>
    </row>
    <row r="642" spans="92:103">
      <c r="CN642" s="144"/>
      <c r="CO642" s="550" t="str">
        <f>Financing!B641</f>
        <v>Permanent Financing</v>
      </c>
      <c r="CP642" s="539" t="s">
        <v>342</v>
      </c>
      <c r="CQ642" s="838">
        <f>G4</f>
        <v>0</v>
      </c>
      <c r="CR642" s="550"/>
      <c r="CS642" s="550"/>
      <c r="CT642" s="550"/>
      <c r="CU642" s="550"/>
      <c r="CV642" s="550"/>
      <c r="CW642" s="550"/>
      <c r="CX642" s="550"/>
      <c r="CY642" s="550"/>
    </row>
    <row r="643" spans="92:103">
      <c r="CN643" s="144"/>
      <c r="CO643" s="550" t="str">
        <f>Financing!B642</f>
        <v>Building 13</v>
      </c>
      <c r="CP643" s="538" t="s">
        <v>96</v>
      </c>
      <c r="CQ643" s="853">
        <f>D188</f>
        <v>0</v>
      </c>
      <c r="CR643" s="550"/>
      <c r="CS643" s="550"/>
      <c r="CT643" s="550"/>
      <c r="CU643" s="550"/>
      <c r="CV643" s="550"/>
      <c r="CW643" s="550"/>
      <c r="CX643" s="550"/>
      <c r="CY643" s="550"/>
    </row>
    <row r="644" spans="92:103">
      <c r="CN644" s="144"/>
      <c r="CO644" s="550" t="str">
        <f>Financing!B643</f>
        <v xml:space="preserve"> </v>
      </c>
      <c r="CP644" s="550"/>
      <c r="CQ644" s="550"/>
      <c r="CR644" s="550"/>
      <c r="CS644" s="550"/>
      <c r="CT644" s="550"/>
      <c r="CU644" s="550"/>
      <c r="CV644" s="550"/>
      <c r="CW644" s="550"/>
      <c r="CX644" s="550"/>
      <c r="CY644" s="550"/>
    </row>
    <row r="645" spans="92:103">
      <c r="CN645" s="144"/>
      <c r="CO645" s="550" t="str">
        <f>Financing!B644</f>
        <v>Lender/ Source</v>
      </c>
      <c r="CP645" s="550"/>
      <c r="CQ645" s="550" t="str">
        <f>Financing!D644</f>
        <v>Amount of Funds</v>
      </c>
      <c r="CR645" s="550"/>
      <c r="CS645" s="550" t="str">
        <f>Financing!F644</f>
        <v>Type</v>
      </c>
      <c r="CT645" s="550"/>
      <c r="CU645" s="550" t="str">
        <f>Financing!H644</f>
        <v>Interest Rate(%)</v>
      </c>
      <c r="CV645" s="550"/>
      <c r="CW645" s="550" t="str">
        <f>Financing!J644</f>
        <v>Term (yrs.)</v>
      </c>
      <c r="CX645" s="550"/>
      <c r="CY645" s="550" t="str">
        <f>Financing!L644</f>
        <v>Annual Debt Service</v>
      </c>
    </row>
    <row r="646" spans="92:103">
      <c r="CN646" s="144"/>
      <c r="CO646" s="550" t="str">
        <f>Financing!B645</f>
        <v>HPD Loan</v>
      </c>
      <c r="CP646" s="550"/>
      <c r="CQ646" s="838">
        <f>Financing!D645</f>
        <v>0</v>
      </c>
      <c r="CR646" s="550"/>
      <c r="CS646" s="550">
        <f>Financing!F645</f>
        <v>0</v>
      </c>
      <c r="CT646" s="550"/>
      <c r="CU646" s="550">
        <f>Financing!H645</f>
        <v>0</v>
      </c>
      <c r="CV646" s="550"/>
      <c r="CW646" s="550">
        <f>Financing!J645</f>
        <v>0</v>
      </c>
      <c r="CX646" s="550"/>
      <c r="CY646" s="550">
        <f>Financing!L645</f>
        <v>0</v>
      </c>
    </row>
    <row r="647" spans="92:103">
      <c r="CN647" s="144"/>
      <c r="CO647" s="550" t="str">
        <f>Financing!B646</f>
        <v>HDC Tax Exempt Bonds</v>
      </c>
      <c r="CP647" s="550"/>
      <c r="CQ647" s="838">
        <f>Financing!D646</f>
        <v>0</v>
      </c>
      <c r="CR647" s="550"/>
      <c r="CS647" s="550">
        <f>Financing!F646</f>
        <v>0</v>
      </c>
      <c r="CT647" s="550"/>
      <c r="CU647" s="550">
        <f>Financing!H646</f>
        <v>0</v>
      </c>
      <c r="CV647" s="550"/>
      <c r="CW647" s="550">
        <f>Financing!J646</f>
        <v>0</v>
      </c>
      <c r="CX647" s="550"/>
      <c r="CY647" s="550">
        <f>Financing!L646</f>
        <v>0</v>
      </c>
    </row>
    <row r="648" spans="92:103">
      <c r="CN648" s="556"/>
      <c r="CO648" s="550" t="str">
        <f>Financing!B647</f>
        <v>HDC Loan</v>
      </c>
      <c r="CP648" s="550"/>
      <c r="CQ648" s="838">
        <f>Financing!D647</f>
        <v>0</v>
      </c>
      <c r="CR648" s="550"/>
      <c r="CS648" s="550">
        <f>Financing!F647</f>
        <v>0</v>
      </c>
      <c r="CT648" s="550"/>
      <c r="CU648" s="550">
        <f>Financing!H647</f>
        <v>0</v>
      </c>
      <c r="CV648" s="550"/>
      <c r="CW648" s="550">
        <f>Financing!J647</f>
        <v>0</v>
      </c>
      <c r="CX648" s="550"/>
      <c r="CY648" s="550">
        <f>Financing!L647</f>
        <v>0</v>
      </c>
    </row>
    <row r="649" spans="92:103">
      <c r="CN649" s="144"/>
      <c r="CO649" s="550" t="str">
        <f>Financing!B648</f>
        <v>Deferred Developer Fee</v>
      </c>
      <c r="CP649" s="550"/>
      <c r="CQ649" s="838">
        <f>Financing!D648</f>
        <v>0</v>
      </c>
      <c r="CR649" s="550"/>
      <c r="CS649" s="550">
        <f>Financing!F648</f>
        <v>0</v>
      </c>
      <c r="CT649" s="550"/>
      <c r="CU649" s="550">
        <f>Financing!H648</f>
        <v>0</v>
      </c>
      <c r="CV649" s="550"/>
      <c r="CW649" s="550">
        <f>Financing!J648</f>
        <v>0</v>
      </c>
      <c r="CX649" s="550"/>
      <c r="CY649" s="550">
        <f>Financing!L648</f>
        <v>0</v>
      </c>
    </row>
    <row r="650" spans="92:103">
      <c r="CN650" s="556"/>
      <c r="CO650" s="838" t="str">
        <f>Financing!B649</f>
        <v>Other (Specify)</v>
      </c>
      <c r="CP650" s="550"/>
      <c r="CQ650" s="838">
        <f>Financing!D649</f>
        <v>0</v>
      </c>
      <c r="CR650" s="550"/>
      <c r="CS650" s="550">
        <f>Financing!F649</f>
        <v>0</v>
      </c>
      <c r="CT650" s="550"/>
      <c r="CU650" s="550">
        <f>Financing!H649</f>
        <v>0</v>
      </c>
      <c r="CV650" s="550"/>
      <c r="CW650" s="550">
        <f>Financing!J649</f>
        <v>0</v>
      </c>
      <c r="CX650" s="550"/>
      <c r="CY650" s="550">
        <f>Financing!L649</f>
        <v>0</v>
      </c>
    </row>
    <row r="651" spans="92:103">
      <c r="CN651" s="141"/>
      <c r="CO651" s="838" t="str">
        <f>Financing!B650</f>
        <v>Other (Specify)</v>
      </c>
      <c r="CP651" s="550"/>
      <c r="CQ651" s="838">
        <f>Financing!D650</f>
        <v>0</v>
      </c>
      <c r="CR651" s="550"/>
      <c r="CS651" s="550">
        <f>Financing!F650</f>
        <v>0</v>
      </c>
      <c r="CT651" s="550"/>
      <c r="CU651" s="550">
        <f>Financing!H650</f>
        <v>0</v>
      </c>
      <c r="CV651" s="550"/>
      <c r="CW651" s="550">
        <f>Financing!J650</f>
        <v>0</v>
      </c>
      <c r="CX651" s="550"/>
      <c r="CY651" s="550">
        <f>Financing!L650</f>
        <v>0</v>
      </c>
    </row>
    <row r="652" spans="92:103">
      <c r="CN652" s="144"/>
      <c r="CO652" s="838" t="str">
        <f>Financing!B651</f>
        <v>Other (Specify)</v>
      </c>
      <c r="CP652" s="550"/>
      <c r="CQ652" s="838">
        <f>Financing!D651</f>
        <v>0</v>
      </c>
      <c r="CR652" s="550"/>
      <c r="CS652" s="550">
        <f>Financing!F651</f>
        <v>0</v>
      </c>
      <c r="CT652" s="550"/>
      <c r="CU652" s="550">
        <f>Financing!H651</f>
        <v>0</v>
      </c>
      <c r="CV652" s="550"/>
      <c r="CW652" s="550">
        <f>Financing!J651</f>
        <v>0</v>
      </c>
      <c r="CX652" s="550"/>
      <c r="CY652" s="550">
        <f>Financing!L651</f>
        <v>0</v>
      </c>
    </row>
    <row r="653" spans="92:103">
      <c r="CN653" s="144"/>
      <c r="CO653" s="838" t="str">
        <f>Financing!B652</f>
        <v>Other (Specify)</v>
      </c>
      <c r="CP653" s="550"/>
      <c r="CQ653" s="838">
        <f>Financing!D652</f>
        <v>0</v>
      </c>
      <c r="CR653" s="550"/>
      <c r="CS653" s="550">
        <f>Financing!F652</f>
        <v>0</v>
      </c>
      <c r="CT653" s="550"/>
      <c r="CU653" s="550">
        <f>Financing!H652</f>
        <v>0</v>
      </c>
      <c r="CV653" s="550"/>
      <c r="CW653" s="550">
        <f>Financing!J652</f>
        <v>0</v>
      </c>
      <c r="CX653" s="550"/>
      <c r="CY653" s="550">
        <f>Financing!L652</f>
        <v>0</v>
      </c>
    </row>
    <row r="654" spans="92:103">
      <c r="CN654" s="144"/>
      <c r="CO654" s="838" t="str">
        <f>Financing!B653</f>
        <v>Other (Specify)</v>
      </c>
      <c r="CP654" s="550"/>
      <c r="CQ654" s="838">
        <f>Financing!D653</f>
        <v>0</v>
      </c>
      <c r="CR654" s="550"/>
      <c r="CS654" s="550">
        <f>Financing!F653</f>
        <v>0</v>
      </c>
      <c r="CT654" s="550"/>
      <c r="CU654" s="550">
        <f>Financing!H653</f>
        <v>0</v>
      </c>
      <c r="CV654" s="550"/>
      <c r="CW654" s="550">
        <f>Financing!J653</f>
        <v>0</v>
      </c>
      <c r="CX654" s="550"/>
      <c r="CY654" s="550">
        <f>Financing!L653</f>
        <v>0</v>
      </c>
    </row>
    <row r="655" spans="92:103">
      <c r="CN655" s="144"/>
      <c r="CO655" s="550" t="str">
        <f>Financing!B654</f>
        <v>Total Permanent Financing</v>
      </c>
      <c r="CP655" s="550"/>
      <c r="CQ655" s="838">
        <f>Financing!D654</f>
        <v>0</v>
      </c>
      <c r="CR655" s="550"/>
      <c r="CS655" s="550">
        <f>Financing!F654</f>
        <v>0</v>
      </c>
      <c r="CT655" s="550"/>
      <c r="CU655" s="550">
        <f>Financing!H654</f>
        <v>0</v>
      </c>
      <c r="CV655" s="550"/>
      <c r="CW655" s="550">
        <f>Financing!J654</f>
        <v>0</v>
      </c>
      <c r="CX655" s="550"/>
      <c r="CY655" s="550">
        <f>Financing!L654</f>
        <v>0</v>
      </c>
    </row>
    <row r="656" spans="92:103">
      <c r="CN656" s="144"/>
      <c r="CO656" s="553"/>
      <c r="CP656" s="141"/>
      <c r="CQ656" s="141"/>
      <c r="CR656" s="141"/>
      <c r="CS656" s="141"/>
      <c r="CT656" s="141"/>
      <c r="CU656" s="141"/>
      <c r="CV656" s="141"/>
      <c r="CW656" s="141"/>
      <c r="CX656" s="141"/>
      <c r="CY656" s="554"/>
    </row>
    <row r="657" spans="92:103">
      <c r="CN657" s="141"/>
      <c r="CO657" s="555" t="s">
        <v>163</v>
      </c>
      <c r="CP657" s="539" t="s">
        <v>342</v>
      </c>
      <c r="CQ657" s="141">
        <f>G4</f>
        <v>0</v>
      </c>
      <c r="CR657" s="141"/>
      <c r="CS657" s="141"/>
      <c r="CT657" s="141"/>
      <c r="CU657" s="556"/>
      <c r="CV657" s="556"/>
      <c r="CW657" s="141"/>
      <c r="CX657" s="141"/>
      <c r="CY657" s="554"/>
    </row>
    <row r="658" spans="92:103">
      <c r="CN658" s="141"/>
      <c r="CO658" s="557" t="s">
        <v>141</v>
      </c>
      <c r="CP658" s="538" t="s">
        <v>96</v>
      </c>
      <c r="CQ658" s="852">
        <f>D188</f>
        <v>0</v>
      </c>
      <c r="CR658" s="141"/>
      <c r="CS658" s="141"/>
      <c r="CT658" s="141"/>
      <c r="CU658" s="556"/>
      <c r="CV658" s="556"/>
      <c r="CW658" s="141"/>
      <c r="CX658" s="141"/>
      <c r="CY658" s="554"/>
    </row>
    <row r="659" spans="92:103">
      <c r="CN659" s="141"/>
      <c r="CO659" s="553">
        <f>CO629</f>
        <v>0</v>
      </c>
      <c r="CP659" s="144"/>
      <c r="CQ659" s="141"/>
      <c r="CR659" s="141"/>
      <c r="CS659" s="141"/>
      <c r="CT659" s="141"/>
      <c r="CU659" s="556"/>
      <c r="CV659" s="556"/>
      <c r="CW659" s="141"/>
      <c r="CX659" s="141"/>
      <c r="CY659" s="554"/>
    </row>
    <row r="660" spans="92:103">
      <c r="CN660" s="141"/>
      <c r="CO660" s="553" t="s">
        <v>171</v>
      </c>
      <c r="CP660" s="144"/>
      <c r="CQ660" s="141"/>
      <c r="CR660" s="141"/>
      <c r="CS660" s="141"/>
      <c r="CT660" s="141"/>
      <c r="CU660" s="556"/>
      <c r="CV660" s="556"/>
      <c r="CW660" s="141"/>
      <c r="CX660" s="141"/>
      <c r="CY660" s="554"/>
    </row>
    <row r="661" spans="92:103">
      <c r="CN661" s="141"/>
      <c r="CO661" s="553"/>
      <c r="CP661" s="144"/>
      <c r="CQ661" s="141"/>
      <c r="CR661" s="141"/>
      <c r="CS661" s="141"/>
      <c r="CT661" s="141"/>
      <c r="CU661" s="556"/>
      <c r="CV661" s="556"/>
      <c r="CW661" s="141"/>
      <c r="CX661" s="141"/>
      <c r="CY661" s="554"/>
    </row>
    <row r="662" spans="92:103">
      <c r="CN662" s="141"/>
      <c r="CO662" s="558" t="s">
        <v>173</v>
      </c>
      <c r="CP662" s="559"/>
      <c r="CQ662" s="560"/>
      <c r="CR662" s="560"/>
      <c r="CS662" s="560"/>
      <c r="CT662" s="559"/>
      <c r="CU662" s="561" t="s">
        <v>172</v>
      </c>
      <c r="CV662" s="556"/>
      <c r="CW662" s="141"/>
      <c r="CX662" s="141"/>
      <c r="CY662" s="554"/>
    </row>
    <row r="663" spans="92:103">
      <c r="CN663" s="141"/>
      <c r="CO663" s="562" t="s">
        <v>164</v>
      </c>
      <c r="CP663" s="141"/>
      <c r="CQ663" s="141"/>
      <c r="CR663" s="141"/>
      <c r="CS663" s="141"/>
      <c r="CT663" s="141"/>
      <c r="CU663" s="534">
        <f>Financing!H662</f>
        <v>0</v>
      </c>
      <c r="CV663" s="141"/>
      <c r="CW663" s="141"/>
      <c r="CX663" s="141"/>
      <c r="CY663" s="554"/>
    </row>
    <row r="664" spans="92:103">
      <c r="CN664" s="144"/>
      <c r="CO664" s="563" t="s">
        <v>110</v>
      </c>
      <c r="CP664" s="141"/>
      <c r="CQ664" s="141"/>
      <c r="CR664" s="141"/>
      <c r="CS664" s="141"/>
      <c r="CT664" s="141"/>
      <c r="CU664" s="534">
        <f>Financing!H663</f>
        <v>0</v>
      </c>
      <c r="CV664" s="141"/>
      <c r="CW664" s="141"/>
      <c r="CX664" s="141"/>
      <c r="CY664" s="554"/>
    </row>
    <row r="665" spans="92:103">
      <c r="CN665" s="144"/>
      <c r="CO665" s="563" t="s">
        <v>165</v>
      </c>
      <c r="CP665" s="141"/>
      <c r="CQ665" s="141"/>
      <c r="CR665" s="141"/>
      <c r="CS665" s="141"/>
      <c r="CT665" s="141"/>
      <c r="CU665" s="534">
        <f>Financing!H664</f>
        <v>0</v>
      </c>
      <c r="CV665" s="141"/>
      <c r="CW665" s="141"/>
      <c r="CX665" s="141"/>
      <c r="CY665" s="554"/>
    </row>
    <row r="666" spans="92:103">
      <c r="CN666" s="556"/>
      <c r="CO666" s="563" t="s">
        <v>166</v>
      </c>
      <c r="CP666" s="141"/>
      <c r="CQ666" s="141"/>
      <c r="CR666" s="141"/>
      <c r="CS666" s="141"/>
      <c r="CT666" s="141"/>
      <c r="CU666" s="534">
        <f>Financing!H665</f>
        <v>0</v>
      </c>
      <c r="CV666" s="141"/>
      <c r="CW666" s="141"/>
      <c r="CX666" s="141"/>
      <c r="CY666" s="554"/>
    </row>
    <row r="667" spans="92:103">
      <c r="CN667" s="556"/>
      <c r="CO667" s="563" t="s">
        <v>167</v>
      </c>
      <c r="CP667" s="141"/>
      <c r="CQ667" s="141"/>
      <c r="CR667" s="141"/>
      <c r="CS667" s="141"/>
      <c r="CT667" s="141"/>
      <c r="CU667" s="534">
        <f>Financing!H666</f>
        <v>0</v>
      </c>
      <c r="CV667" s="141"/>
      <c r="CW667" s="141"/>
      <c r="CX667" s="141"/>
      <c r="CY667" s="554"/>
    </row>
    <row r="668" spans="92:103">
      <c r="CN668" s="141"/>
      <c r="CO668" s="563" t="s">
        <v>169</v>
      </c>
      <c r="CP668" s="141"/>
      <c r="CQ668" s="536" t="str">
        <f>Financing!D667</f>
        <v>(Specify Source)</v>
      </c>
      <c r="CR668" s="536"/>
      <c r="CS668" s="536"/>
      <c r="CT668" s="141"/>
      <c r="CU668" s="534">
        <f>Financing!H667</f>
        <v>0</v>
      </c>
      <c r="CV668" s="141"/>
      <c r="CW668" s="141"/>
      <c r="CX668" s="141"/>
      <c r="CY668" s="554"/>
    </row>
    <row r="669" spans="92:103">
      <c r="CN669" s="556"/>
      <c r="CO669" s="563" t="s">
        <v>168</v>
      </c>
      <c r="CP669" s="141"/>
      <c r="CQ669" s="536" t="str">
        <f>Financing!D668</f>
        <v>(Specify Source)</v>
      </c>
      <c r="CR669" s="536"/>
      <c r="CS669" s="536"/>
      <c r="CT669" s="141"/>
      <c r="CU669" s="534">
        <f>Financing!H668</f>
        <v>0</v>
      </c>
      <c r="CV669" s="141"/>
      <c r="CW669" s="141"/>
      <c r="CX669" s="141"/>
      <c r="CY669" s="554"/>
    </row>
    <row r="670" spans="92:103">
      <c r="CN670" s="144"/>
      <c r="CO670" s="563" t="s">
        <v>168</v>
      </c>
      <c r="CP670" s="141"/>
      <c r="CQ670" s="536" t="str">
        <f>Financing!D669</f>
        <v>(Specify Source)</v>
      </c>
      <c r="CR670" s="536"/>
      <c r="CS670" s="536"/>
      <c r="CT670" s="141"/>
      <c r="CU670" s="534">
        <f>Financing!H669</f>
        <v>0</v>
      </c>
      <c r="CV670" s="141"/>
      <c r="CW670" s="141"/>
      <c r="CX670" s="141"/>
      <c r="CY670" s="554"/>
    </row>
    <row r="671" spans="92:103">
      <c r="CN671" s="556"/>
      <c r="CO671" s="563" t="s">
        <v>168</v>
      </c>
      <c r="CP671" s="141"/>
      <c r="CQ671" s="536" t="str">
        <f>Financing!D670</f>
        <v>(Specify Source)</v>
      </c>
      <c r="CR671" s="536"/>
      <c r="CS671" s="536"/>
      <c r="CT671" s="141"/>
      <c r="CU671" s="534">
        <f>Financing!H670</f>
        <v>0</v>
      </c>
      <c r="CV671" s="141"/>
      <c r="CW671" s="141"/>
      <c r="CX671" s="141"/>
      <c r="CY671" s="554"/>
    </row>
    <row r="672" spans="92:103" ht="13.5" thickBot="1">
      <c r="CN672" s="144"/>
      <c r="CO672" s="564" t="s">
        <v>168</v>
      </c>
      <c r="CP672" s="565"/>
      <c r="CQ672" s="536" t="str">
        <f>Financing!D671</f>
        <v>(Specify Source)</v>
      </c>
      <c r="CR672" s="536"/>
      <c r="CS672" s="536"/>
      <c r="CT672" s="565"/>
      <c r="CU672" s="534">
        <f>Financing!H671</f>
        <v>0</v>
      </c>
      <c r="CV672" s="565"/>
      <c r="CW672" s="565"/>
      <c r="CX672" s="565"/>
      <c r="CY672" s="566"/>
    </row>
    <row r="673" spans="92:103">
      <c r="CN673" s="291"/>
    </row>
    <row r="674" spans="92:103" ht="13.5" thickBot="1">
      <c r="CN674" s="291"/>
    </row>
    <row r="675" spans="92:103">
      <c r="CN675" s="291"/>
      <c r="CO675" s="541" t="s">
        <v>156</v>
      </c>
      <c r="CP675" s="539" t="s">
        <v>342</v>
      </c>
      <c r="CQ675" s="837">
        <f>G4</f>
        <v>0</v>
      </c>
      <c r="CR675" s="540"/>
      <c r="CS675" s="542"/>
      <c r="CT675" s="542"/>
    </row>
    <row r="676" spans="92:103">
      <c r="CN676" s="291"/>
      <c r="CO676" s="567" t="s">
        <v>142</v>
      </c>
      <c r="CP676" s="538" t="s">
        <v>96</v>
      </c>
      <c r="CQ676" s="839">
        <f>D189</f>
        <v>0</v>
      </c>
      <c r="CR676" s="544"/>
      <c r="CS676" s="540"/>
      <c r="CT676" s="540"/>
    </row>
    <row r="677" spans="92:103" ht="13.5" thickBot="1">
      <c r="CN677" s="291"/>
      <c r="CO677" s="568">
        <f>'Unit Distribution'!CO18</f>
        <v>0</v>
      </c>
      <c r="CQ677" s="544"/>
      <c r="CR677" s="544"/>
      <c r="CS677" s="540"/>
      <c r="CT677" s="540"/>
    </row>
    <row r="678" spans="92:103">
      <c r="CN678" s="291"/>
      <c r="CO678" s="545" t="s">
        <v>157</v>
      </c>
      <c r="CP678" s="546"/>
      <c r="CQ678" s="547" t="s">
        <v>158</v>
      </c>
      <c r="CR678" s="547"/>
      <c r="CS678" s="547" t="s">
        <v>159</v>
      </c>
      <c r="CT678" s="547"/>
      <c r="CU678" s="547" t="s">
        <v>177</v>
      </c>
      <c r="CV678" s="547"/>
      <c r="CW678" s="547" t="s">
        <v>160</v>
      </c>
      <c r="CX678" s="548"/>
      <c r="CY678" s="549" t="s">
        <v>161</v>
      </c>
    </row>
    <row r="679" spans="92:103">
      <c r="CN679" s="291"/>
      <c r="CO679" s="550" t="str">
        <f>Financing!B678</f>
        <v>HPD Loan</v>
      </c>
      <c r="CP679" s="550"/>
      <c r="CQ679" s="838">
        <f>Financing!D678</f>
        <v>0</v>
      </c>
      <c r="CR679" s="550"/>
      <c r="CS679" s="550">
        <f>Financing!F678</f>
        <v>0</v>
      </c>
      <c r="CT679" s="550"/>
      <c r="CU679" s="550">
        <f>Financing!H678</f>
        <v>0</v>
      </c>
      <c r="CV679" s="550"/>
      <c r="CW679" s="550">
        <f>Financing!J678</f>
        <v>0</v>
      </c>
      <c r="CX679" s="550"/>
      <c r="CY679" s="550">
        <f>Financing!L678</f>
        <v>0</v>
      </c>
    </row>
    <row r="680" spans="92:103">
      <c r="CN680" s="537"/>
      <c r="CO680" s="550" t="str">
        <f>Financing!B679</f>
        <v>HDC Tax Exempt Bonds</v>
      </c>
      <c r="CP680" s="550"/>
      <c r="CQ680" s="838">
        <f>Financing!D679</f>
        <v>0</v>
      </c>
      <c r="CR680" s="550"/>
      <c r="CS680" s="550">
        <f>Financing!F679</f>
        <v>0</v>
      </c>
      <c r="CT680" s="550"/>
      <c r="CU680" s="550">
        <f>Financing!H679</f>
        <v>0</v>
      </c>
      <c r="CV680" s="550"/>
      <c r="CW680" s="550">
        <f>Financing!J679</f>
        <v>0</v>
      </c>
      <c r="CX680" s="550"/>
      <c r="CY680" s="550">
        <f>Financing!L679</f>
        <v>0</v>
      </c>
    </row>
    <row r="681" spans="92:103">
      <c r="CN681" s="291"/>
      <c r="CO681" s="550" t="str">
        <f>Financing!B680</f>
        <v>HDC Loan</v>
      </c>
      <c r="CP681" s="550"/>
      <c r="CQ681" s="838">
        <f>Financing!D680</f>
        <v>0</v>
      </c>
      <c r="CR681" s="550"/>
      <c r="CS681" s="550">
        <f>Financing!F680</f>
        <v>0</v>
      </c>
      <c r="CT681" s="550"/>
      <c r="CU681" s="550">
        <f>Financing!H680</f>
        <v>0</v>
      </c>
      <c r="CV681" s="550"/>
      <c r="CW681" s="550">
        <f>Financing!J680</f>
        <v>0</v>
      </c>
      <c r="CX681" s="550"/>
      <c r="CY681" s="550">
        <f>Financing!L680</f>
        <v>0</v>
      </c>
    </row>
    <row r="682" spans="92:103">
      <c r="CN682" s="606"/>
      <c r="CO682" s="550" t="str">
        <f>Financing!B681</f>
        <v>Deferred Developer Fee</v>
      </c>
      <c r="CP682" s="550"/>
      <c r="CQ682" s="838">
        <f>Financing!D681</f>
        <v>0</v>
      </c>
      <c r="CR682" s="550"/>
      <c r="CS682" s="550">
        <f>Financing!F681</f>
        <v>0</v>
      </c>
      <c r="CT682" s="550"/>
      <c r="CU682" s="550">
        <f>Financing!H681</f>
        <v>0</v>
      </c>
      <c r="CV682" s="550"/>
      <c r="CW682" s="550">
        <f>Financing!J681</f>
        <v>0</v>
      </c>
      <c r="CX682" s="550"/>
      <c r="CY682" s="550">
        <f>Financing!L681</f>
        <v>0</v>
      </c>
    </row>
    <row r="683" spans="92:103">
      <c r="CN683" s="537"/>
      <c r="CO683" s="838" t="str">
        <f>Financing!B682</f>
        <v>Other (Specify)</v>
      </c>
      <c r="CP683" s="550"/>
      <c r="CQ683" s="838">
        <f>Financing!D682</f>
        <v>0</v>
      </c>
      <c r="CR683" s="550"/>
      <c r="CS683" s="550">
        <f>Financing!F682</f>
        <v>0</v>
      </c>
      <c r="CT683" s="550"/>
      <c r="CU683" s="550">
        <f>Financing!H682</f>
        <v>0</v>
      </c>
      <c r="CV683" s="550"/>
      <c r="CW683" s="550">
        <f>Financing!J682</f>
        <v>0</v>
      </c>
      <c r="CX683" s="550"/>
      <c r="CY683" s="550">
        <f>Financing!L682</f>
        <v>0</v>
      </c>
    </row>
    <row r="684" spans="92:103">
      <c r="CN684" s="606"/>
      <c r="CO684" s="838" t="str">
        <f>Financing!B683</f>
        <v>Other (Specify)</v>
      </c>
      <c r="CP684" s="550"/>
      <c r="CQ684" s="838">
        <f>Financing!D683</f>
        <v>0</v>
      </c>
      <c r="CR684" s="550"/>
      <c r="CS684" s="550">
        <f>Financing!F683</f>
        <v>0</v>
      </c>
      <c r="CT684" s="550"/>
      <c r="CU684" s="550">
        <f>Financing!H683</f>
        <v>0</v>
      </c>
      <c r="CV684" s="550"/>
      <c r="CW684" s="550">
        <f>Financing!J683</f>
        <v>0</v>
      </c>
      <c r="CX684" s="550"/>
      <c r="CY684" s="550">
        <f>Financing!L683</f>
        <v>0</v>
      </c>
    </row>
    <row r="685" spans="92:103">
      <c r="CN685" s="537"/>
      <c r="CO685" s="838" t="str">
        <f>Financing!B684</f>
        <v>Other (Specify)</v>
      </c>
      <c r="CP685" s="550"/>
      <c r="CQ685" s="838">
        <f>Financing!D684</f>
        <v>0</v>
      </c>
      <c r="CR685" s="550"/>
      <c r="CS685" s="550">
        <f>Financing!F684</f>
        <v>0</v>
      </c>
      <c r="CT685" s="550"/>
      <c r="CU685" s="550">
        <f>Financing!H684</f>
        <v>0</v>
      </c>
      <c r="CV685" s="550"/>
      <c r="CW685" s="550">
        <f>Financing!J684</f>
        <v>0</v>
      </c>
      <c r="CX685" s="550"/>
      <c r="CY685" s="550">
        <f>Financing!L684</f>
        <v>0</v>
      </c>
    </row>
    <row r="686" spans="92:103">
      <c r="CN686" s="537"/>
      <c r="CO686" s="838" t="str">
        <f>Financing!B685</f>
        <v>Other (Specify)</v>
      </c>
      <c r="CP686" s="550"/>
      <c r="CQ686" s="838">
        <f>Financing!D685</f>
        <v>0</v>
      </c>
      <c r="CR686" s="550"/>
      <c r="CS686" s="550">
        <f>Financing!F685</f>
        <v>0</v>
      </c>
      <c r="CT686" s="550"/>
      <c r="CU686" s="550">
        <f>Financing!H685</f>
        <v>0</v>
      </c>
      <c r="CV686" s="550"/>
      <c r="CW686" s="550">
        <f>Financing!J685</f>
        <v>0</v>
      </c>
      <c r="CX686" s="550"/>
      <c r="CY686" s="550">
        <f>Financing!L685</f>
        <v>0</v>
      </c>
    </row>
    <row r="687" spans="92:103">
      <c r="CN687" s="606"/>
      <c r="CO687" s="838" t="str">
        <f>Financing!B686</f>
        <v>Other (Specify)</v>
      </c>
      <c r="CP687" s="550"/>
      <c r="CQ687" s="838">
        <f>Financing!D686</f>
        <v>0</v>
      </c>
      <c r="CR687" s="550"/>
      <c r="CS687" s="550">
        <f>Financing!F686</f>
        <v>0</v>
      </c>
      <c r="CT687" s="550"/>
      <c r="CU687" s="550">
        <f>Financing!H686</f>
        <v>0</v>
      </c>
      <c r="CV687" s="550"/>
      <c r="CW687" s="550">
        <f>Financing!J686</f>
        <v>0</v>
      </c>
      <c r="CX687" s="550"/>
      <c r="CY687" s="550">
        <f>Financing!L686</f>
        <v>0</v>
      </c>
    </row>
    <row r="688" spans="92:103">
      <c r="CN688" s="537"/>
      <c r="CO688" s="550" t="str">
        <f>Financing!B687</f>
        <v>Total Construction Financing</v>
      </c>
      <c r="CP688" s="550"/>
      <c r="CQ688" s="838">
        <f>Financing!D687</f>
        <v>0</v>
      </c>
      <c r="CR688" s="550"/>
      <c r="CS688" s="550">
        <f>Financing!F687</f>
        <v>0</v>
      </c>
      <c r="CT688" s="550"/>
      <c r="CU688" s="550">
        <f>Financing!H687</f>
        <v>0</v>
      </c>
      <c r="CV688" s="550"/>
      <c r="CW688" s="550">
        <f>Financing!J687</f>
        <v>0</v>
      </c>
      <c r="CX688" s="550"/>
      <c r="CY688" s="550">
        <f>Financing!L687</f>
        <v>0</v>
      </c>
    </row>
    <row r="689" spans="92:103">
      <c r="CN689" s="556"/>
      <c r="CO689" s="550"/>
      <c r="CP689" s="550"/>
      <c r="CQ689" s="550"/>
      <c r="CR689" s="550"/>
      <c r="CS689" s="550"/>
      <c r="CT689" s="550"/>
      <c r="CU689" s="550"/>
      <c r="CV689" s="550"/>
      <c r="CW689" s="550"/>
      <c r="CX689" s="550"/>
      <c r="CY689" s="550"/>
    </row>
    <row r="690" spans="92:103">
      <c r="CN690" s="144"/>
      <c r="CO690" s="550" t="str">
        <f>Financing!B689</f>
        <v>Permanent Financing</v>
      </c>
      <c r="CP690" s="539" t="s">
        <v>342</v>
      </c>
      <c r="CQ690" s="838">
        <f>G4</f>
        <v>0</v>
      </c>
      <c r="CR690" s="550"/>
      <c r="CS690" s="550"/>
      <c r="CT690" s="550"/>
      <c r="CU690" s="550"/>
      <c r="CV690" s="550"/>
      <c r="CW690" s="550"/>
      <c r="CX690" s="550"/>
      <c r="CY690" s="550"/>
    </row>
    <row r="691" spans="92:103">
      <c r="CN691" s="144"/>
      <c r="CO691" s="550" t="str">
        <f>Financing!B690</f>
        <v>Building 14</v>
      </c>
      <c r="CP691" s="538" t="s">
        <v>96</v>
      </c>
      <c r="CQ691" s="838">
        <f>D189</f>
        <v>0</v>
      </c>
      <c r="CR691" s="550"/>
      <c r="CS691" s="550"/>
      <c r="CT691" s="550"/>
      <c r="CU691" s="550"/>
      <c r="CV691" s="550"/>
      <c r="CW691" s="550"/>
      <c r="CX691" s="550"/>
      <c r="CY691" s="550"/>
    </row>
    <row r="692" spans="92:103">
      <c r="CN692" s="144"/>
      <c r="CO692" s="550" t="str">
        <f>Financing!B691</f>
        <v xml:space="preserve"> </v>
      </c>
      <c r="CP692" s="550"/>
      <c r="CQ692" s="550"/>
      <c r="CR692" s="550"/>
      <c r="CS692" s="550"/>
      <c r="CT692" s="550"/>
      <c r="CU692" s="550"/>
      <c r="CV692" s="550"/>
      <c r="CW692" s="550"/>
      <c r="CX692" s="550"/>
      <c r="CY692" s="550"/>
    </row>
    <row r="693" spans="92:103">
      <c r="CN693" s="144"/>
      <c r="CO693" s="550" t="str">
        <f>Financing!B692</f>
        <v>Lender/ Source</v>
      </c>
      <c r="CP693" s="550"/>
      <c r="CQ693" s="550" t="str">
        <f>Financing!D692</f>
        <v>Amount of Funds</v>
      </c>
      <c r="CR693" s="550"/>
      <c r="CS693" s="550" t="str">
        <f>Financing!F692</f>
        <v>Type</v>
      </c>
      <c r="CT693" s="550"/>
      <c r="CU693" s="550" t="str">
        <f>Financing!H692</f>
        <v>Interest Rate(%)</v>
      </c>
      <c r="CV693" s="550"/>
      <c r="CW693" s="550" t="str">
        <f>Financing!J692</f>
        <v>Term (yrs.)</v>
      </c>
      <c r="CX693" s="550"/>
      <c r="CY693" s="550" t="str">
        <f>Financing!L692</f>
        <v>Annual Debt Service</v>
      </c>
    </row>
    <row r="694" spans="92:103">
      <c r="CN694" s="144"/>
      <c r="CO694" s="550" t="str">
        <f>Financing!B693</f>
        <v>HPD Loan</v>
      </c>
      <c r="CP694" s="550"/>
      <c r="CQ694" s="838">
        <f>Financing!D693</f>
        <v>0</v>
      </c>
      <c r="CR694" s="550"/>
      <c r="CS694" s="550">
        <f>Financing!F693</f>
        <v>0</v>
      </c>
      <c r="CT694" s="550"/>
      <c r="CU694" s="550">
        <f>Financing!H693</f>
        <v>0</v>
      </c>
      <c r="CV694" s="550"/>
      <c r="CW694" s="550">
        <f>Financing!J693</f>
        <v>0</v>
      </c>
      <c r="CX694" s="550"/>
      <c r="CY694" s="550">
        <f>Financing!L693</f>
        <v>0</v>
      </c>
    </row>
    <row r="695" spans="92:103">
      <c r="CN695" s="144"/>
      <c r="CO695" s="550" t="str">
        <f>Financing!B694</f>
        <v>HDC Tax Exempt Bonds</v>
      </c>
      <c r="CP695" s="550"/>
      <c r="CQ695" s="838">
        <f>Financing!D694</f>
        <v>0</v>
      </c>
      <c r="CR695" s="550"/>
      <c r="CS695" s="550">
        <f>Financing!F694</f>
        <v>0</v>
      </c>
      <c r="CT695" s="550"/>
      <c r="CU695" s="550">
        <f>Financing!H694</f>
        <v>0</v>
      </c>
      <c r="CV695" s="550"/>
      <c r="CW695" s="550">
        <f>Financing!J694</f>
        <v>0</v>
      </c>
      <c r="CX695" s="550"/>
      <c r="CY695" s="550">
        <f>Financing!L694</f>
        <v>0</v>
      </c>
    </row>
    <row r="696" spans="92:103">
      <c r="CN696" s="556"/>
      <c r="CO696" s="550" t="str">
        <f>Financing!B695</f>
        <v>HDC Loan</v>
      </c>
      <c r="CP696" s="550"/>
      <c r="CQ696" s="838">
        <f>Financing!D695</f>
        <v>0</v>
      </c>
      <c r="CR696" s="550"/>
      <c r="CS696" s="550">
        <f>Financing!F695</f>
        <v>0</v>
      </c>
      <c r="CT696" s="550"/>
      <c r="CU696" s="550">
        <f>Financing!H695</f>
        <v>0</v>
      </c>
      <c r="CV696" s="550"/>
      <c r="CW696" s="550">
        <f>Financing!J695</f>
        <v>0</v>
      </c>
      <c r="CX696" s="550"/>
      <c r="CY696" s="550">
        <f>Financing!L695</f>
        <v>0</v>
      </c>
    </row>
    <row r="697" spans="92:103">
      <c r="CN697" s="144"/>
      <c r="CO697" s="550" t="str">
        <f>Financing!B696</f>
        <v>Deferred Developer Fee</v>
      </c>
      <c r="CP697" s="550"/>
      <c r="CQ697" s="838">
        <f>Financing!D696</f>
        <v>0</v>
      </c>
      <c r="CR697" s="550"/>
      <c r="CS697" s="550">
        <f>Financing!F696</f>
        <v>0</v>
      </c>
      <c r="CT697" s="550"/>
      <c r="CU697" s="550">
        <f>Financing!H696</f>
        <v>0</v>
      </c>
      <c r="CV697" s="550"/>
      <c r="CW697" s="550">
        <f>Financing!J696</f>
        <v>0</v>
      </c>
      <c r="CX697" s="550"/>
      <c r="CY697" s="550">
        <f>Financing!L696</f>
        <v>0</v>
      </c>
    </row>
    <row r="698" spans="92:103">
      <c r="CN698" s="556"/>
      <c r="CO698" s="838" t="str">
        <f>Financing!B697</f>
        <v>Other (Specify)</v>
      </c>
      <c r="CP698" s="550"/>
      <c r="CQ698" s="838">
        <f>Financing!D697</f>
        <v>0</v>
      </c>
      <c r="CR698" s="550"/>
      <c r="CS698" s="550">
        <f>Financing!F697</f>
        <v>0</v>
      </c>
      <c r="CT698" s="550"/>
      <c r="CU698" s="550">
        <f>Financing!H697</f>
        <v>0</v>
      </c>
      <c r="CV698" s="550"/>
      <c r="CW698" s="550">
        <f>Financing!J697</f>
        <v>0</v>
      </c>
      <c r="CX698" s="550"/>
      <c r="CY698" s="550">
        <f>Financing!L697</f>
        <v>0</v>
      </c>
    </row>
    <row r="699" spans="92:103">
      <c r="CN699" s="141"/>
      <c r="CO699" s="838" t="str">
        <f>Financing!B698</f>
        <v>Other (Specify)</v>
      </c>
      <c r="CP699" s="550"/>
      <c r="CQ699" s="838">
        <f>Financing!D698</f>
        <v>0</v>
      </c>
      <c r="CR699" s="550"/>
      <c r="CS699" s="550">
        <f>Financing!F698</f>
        <v>0</v>
      </c>
      <c r="CT699" s="550"/>
      <c r="CU699" s="550">
        <f>Financing!H698</f>
        <v>0</v>
      </c>
      <c r="CV699" s="550"/>
      <c r="CW699" s="550">
        <f>Financing!J698</f>
        <v>0</v>
      </c>
      <c r="CX699" s="550"/>
      <c r="CY699" s="550">
        <f>Financing!L698</f>
        <v>0</v>
      </c>
    </row>
    <row r="700" spans="92:103">
      <c r="CN700" s="144"/>
      <c r="CO700" s="838" t="str">
        <f>Financing!B699</f>
        <v>Other (Specify)</v>
      </c>
      <c r="CP700" s="550"/>
      <c r="CQ700" s="838">
        <f>Financing!D699</f>
        <v>0</v>
      </c>
      <c r="CR700" s="550"/>
      <c r="CS700" s="550">
        <f>Financing!F699</f>
        <v>0</v>
      </c>
      <c r="CT700" s="550"/>
      <c r="CU700" s="550">
        <f>Financing!H699</f>
        <v>0</v>
      </c>
      <c r="CV700" s="550"/>
      <c r="CW700" s="550">
        <f>Financing!J699</f>
        <v>0</v>
      </c>
      <c r="CX700" s="550"/>
      <c r="CY700" s="550">
        <f>Financing!L699</f>
        <v>0</v>
      </c>
    </row>
    <row r="701" spans="92:103">
      <c r="CN701" s="144"/>
      <c r="CO701" s="838" t="str">
        <f>Financing!B700</f>
        <v>Other (Specify)</v>
      </c>
      <c r="CP701" s="550"/>
      <c r="CQ701" s="838">
        <f>Financing!D700</f>
        <v>0</v>
      </c>
      <c r="CR701" s="550"/>
      <c r="CS701" s="550">
        <f>Financing!F700</f>
        <v>0</v>
      </c>
      <c r="CT701" s="550"/>
      <c r="CU701" s="550">
        <f>Financing!H700</f>
        <v>0</v>
      </c>
      <c r="CV701" s="550"/>
      <c r="CW701" s="550">
        <f>Financing!J700</f>
        <v>0</v>
      </c>
      <c r="CX701" s="550"/>
      <c r="CY701" s="550">
        <f>Financing!L700</f>
        <v>0</v>
      </c>
    </row>
    <row r="702" spans="92:103">
      <c r="CN702" s="144"/>
      <c r="CO702" s="838" t="str">
        <f>Financing!B701</f>
        <v>Other (Specify)</v>
      </c>
      <c r="CP702" s="550"/>
      <c r="CQ702" s="838">
        <f>Financing!D701</f>
        <v>0</v>
      </c>
      <c r="CR702" s="550"/>
      <c r="CS702" s="550">
        <f>Financing!F701</f>
        <v>0</v>
      </c>
      <c r="CT702" s="550"/>
      <c r="CU702" s="550">
        <f>Financing!H701</f>
        <v>0</v>
      </c>
      <c r="CV702" s="550"/>
      <c r="CW702" s="550">
        <f>Financing!J701</f>
        <v>0</v>
      </c>
      <c r="CX702" s="550"/>
      <c r="CY702" s="550">
        <f>Financing!L701</f>
        <v>0</v>
      </c>
    </row>
    <row r="703" spans="92:103">
      <c r="CN703" s="144"/>
      <c r="CO703" s="550" t="str">
        <f>Financing!B702</f>
        <v>Total Permanent Financing</v>
      </c>
      <c r="CP703" s="550"/>
      <c r="CQ703" s="838">
        <f>Financing!D702</f>
        <v>0</v>
      </c>
      <c r="CR703" s="550"/>
      <c r="CS703" s="550">
        <f>Financing!F702</f>
        <v>0</v>
      </c>
      <c r="CT703" s="550"/>
      <c r="CU703" s="550">
        <f>Financing!H702</f>
        <v>0</v>
      </c>
      <c r="CV703" s="550"/>
      <c r="CW703" s="550">
        <f>Financing!J702</f>
        <v>0</v>
      </c>
      <c r="CX703" s="550"/>
      <c r="CY703" s="550">
        <f>Financing!L702</f>
        <v>0</v>
      </c>
    </row>
    <row r="704" spans="92:103">
      <c r="CN704" s="144"/>
      <c r="CO704" s="553"/>
      <c r="CP704" s="141"/>
      <c r="CQ704" s="141"/>
      <c r="CR704" s="141"/>
      <c r="CS704" s="141"/>
      <c r="CT704" s="141"/>
      <c r="CU704" s="141"/>
      <c r="CV704" s="141"/>
      <c r="CW704" s="141"/>
      <c r="CX704" s="141"/>
      <c r="CY704" s="554"/>
    </row>
    <row r="705" spans="92:103">
      <c r="CN705" s="141"/>
      <c r="CO705" s="555" t="s">
        <v>163</v>
      </c>
      <c r="CP705" s="539" t="s">
        <v>342</v>
      </c>
      <c r="CQ705" s="141">
        <f>G4</f>
        <v>0</v>
      </c>
      <c r="CR705" s="141"/>
      <c r="CS705" s="141"/>
      <c r="CT705" s="141"/>
      <c r="CU705" s="556"/>
      <c r="CV705" s="556"/>
      <c r="CW705" s="141"/>
      <c r="CX705" s="141"/>
      <c r="CY705" s="554"/>
    </row>
    <row r="706" spans="92:103">
      <c r="CN706" s="141"/>
      <c r="CO706" s="557" t="s">
        <v>142</v>
      </c>
      <c r="CP706" s="538" t="s">
        <v>96</v>
      </c>
      <c r="CQ706" s="840">
        <f>D189</f>
        <v>0</v>
      </c>
      <c r="CR706" s="141"/>
      <c r="CS706" s="141"/>
      <c r="CT706" s="141"/>
      <c r="CU706" s="556"/>
      <c r="CV706" s="556"/>
      <c r="CW706" s="141"/>
      <c r="CX706" s="141"/>
      <c r="CY706" s="554"/>
    </row>
    <row r="707" spans="92:103">
      <c r="CN707" s="141"/>
      <c r="CO707" s="553">
        <f>CO677</f>
        <v>0</v>
      </c>
      <c r="CP707" s="144"/>
      <c r="CQ707" s="141"/>
      <c r="CR707" s="141"/>
      <c r="CS707" s="141"/>
      <c r="CT707" s="141"/>
      <c r="CU707" s="556"/>
      <c r="CV707" s="556"/>
      <c r="CW707" s="141"/>
      <c r="CX707" s="141"/>
      <c r="CY707" s="554"/>
    </row>
    <row r="708" spans="92:103">
      <c r="CN708" s="141"/>
      <c r="CO708" s="553" t="s">
        <v>171</v>
      </c>
      <c r="CP708" s="144"/>
      <c r="CQ708" s="141"/>
      <c r="CR708" s="141"/>
      <c r="CS708" s="141"/>
      <c r="CT708" s="141"/>
      <c r="CU708" s="556"/>
      <c r="CV708" s="556"/>
      <c r="CW708" s="141"/>
      <c r="CX708" s="141"/>
      <c r="CY708" s="554"/>
    </row>
    <row r="709" spans="92:103">
      <c r="CN709" s="141"/>
      <c r="CO709" s="553"/>
      <c r="CP709" s="144"/>
      <c r="CQ709" s="141"/>
      <c r="CR709" s="141"/>
      <c r="CS709" s="141"/>
      <c r="CT709" s="141"/>
      <c r="CU709" s="556"/>
      <c r="CV709" s="556"/>
      <c r="CW709" s="141"/>
      <c r="CX709" s="141"/>
      <c r="CY709" s="554"/>
    </row>
    <row r="710" spans="92:103">
      <c r="CN710" s="141"/>
      <c r="CO710" s="558" t="s">
        <v>173</v>
      </c>
      <c r="CP710" s="559"/>
      <c r="CQ710" s="560"/>
      <c r="CR710" s="560"/>
      <c r="CS710" s="560"/>
      <c r="CT710" s="559"/>
      <c r="CU710" s="561" t="s">
        <v>172</v>
      </c>
      <c r="CV710" s="556"/>
      <c r="CW710" s="141"/>
      <c r="CX710" s="141"/>
      <c r="CY710" s="554"/>
    </row>
    <row r="711" spans="92:103">
      <c r="CN711" s="141"/>
      <c r="CO711" s="562" t="s">
        <v>164</v>
      </c>
      <c r="CP711" s="141"/>
      <c r="CQ711" s="141"/>
      <c r="CR711" s="141"/>
      <c r="CS711" s="141"/>
      <c r="CT711" s="141"/>
      <c r="CU711" s="534">
        <f>Financing!H710</f>
        <v>0</v>
      </c>
      <c r="CV711" s="141"/>
      <c r="CW711" s="141"/>
      <c r="CX711" s="141"/>
      <c r="CY711" s="554"/>
    </row>
    <row r="712" spans="92:103">
      <c r="CN712" s="144"/>
      <c r="CO712" s="563" t="s">
        <v>110</v>
      </c>
      <c r="CP712" s="141"/>
      <c r="CQ712" s="141"/>
      <c r="CR712" s="141"/>
      <c r="CS712" s="141"/>
      <c r="CT712" s="141"/>
      <c r="CU712" s="534">
        <f>Financing!H711</f>
        <v>0</v>
      </c>
      <c r="CV712" s="141"/>
      <c r="CW712" s="141"/>
      <c r="CX712" s="141"/>
      <c r="CY712" s="554"/>
    </row>
    <row r="713" spans="92:103">
      <c r="CN713" s="144"/>
      <c r="CO713" s="563" t="s">
        <v>165</v>
      </c>
      <c r="CP713" s="141"/>
      <c r="CQ713" s="141"/>
      <c r="CR713" s="141"/>
      <c r="CS713" s="141"/>
      <c r="CT713" s="141"/>
      <c r="CU713" s="534">
        <f>Financing!H712</f>
        <v>0</v>
      </c>
      <c r="CV713" s="141"/>
      <c r="CW713" s="141"/>
      <c r="CX713" s="141"/>
      <c r="CY713" s="554"/>
    </row>
    <row r="714" spans="92:103">
      <c r="CN714" s="556"/>
      <c r="CO714" s="563" t="s">
        <v>166</v>
      </c>
      <c r="CP714" s="141"/>
      <c r="CQ714" s="141"/>
      <c r="CR714" s="141"/>
      <c r="CS714" s="141"/>
      <c r="CT714" s="141"/>
      <c r="CU714" s="534">
        <f>Financing!H713</f>
        <v>0</v>
      </c>
      <c r="CV714" s="141"/>
      <c r="CW714" s="141"/>
      <c r="CX714" s="141"/>
      <c r="CY714" s="554"/>
    </row>
    <row r="715" spans="92:103">
      <c r="CN715" s="556"/>
      <c r="CO715" s="563" t="s">
        <v>167</v>
      </c>
      <c r="CP715" s="141"/>
      <c r="CQ715" s="141"/>
      <c r="CR715" s="141"/>
      <c r="CS715" s="141"/>
      <c r="CT715" s="141"/>
      <c r="CU715" s="534">
        <f>Financing!H714</f>
        <v>0</v>
      </c>
      <c r="CV715" s="141"/>
      <c r="CW715" s="141"/>
      <c r="CX715" s="141"/>
      <c r="CY715" s="554"/>
    </row>
    <row r="716" spans="92:103">
      <c r="CN716" s="141"/>
      <c r="CO716" s="563" t="s">
        <v>169</v>
      </c>
      <c r="CP716" s="141"/>
      <c r="CQ716" s="536" t="str">
        <f>Financing!D715</f>
        <v>(Specify Source)</v>
      </c>
      <c r="CR716" s="536"/>
      <c r="CS716" s="536"/>
      <c r="CT716" s="141"/>
      <c r="CU716" s="534">
        <f>Financing!H715</f>
        <v>0</v>
      </c>
      <c r="CV716" s="141"/>
      <c r="CW716" s="141"/>
      <c r="CX716" s="141"/>
      <c r="CY716" s="554"/>
    </row>
    <row r="717" spans="92:103">
      <c r="CN717" s="556"/>
      <c r="CO717" s="563" t="s">
        <v>168</v>
      </c>
      <c r="CP717" s="141"/>
      <c r="CQ717" s="536" t="str">
        <f>Financing!D716</f>
        <v>(Specify Source)</v>
      </c>
      <c r="CR717" s="536"/>
      <c r="CS717" s="536"/>
      <c r="CT717" s="141"/>
      <c r="CU717" s="534">
        <f>Financing!H716</f>
        <v>0</v>
      </c>
      <c r="CV717" s="141"/>
      <c r="CW717" s="141"/>
      <c r="CX717" s="141"/>
      <c r="CY717" s="554"/>
    </row>
    <row r="718" spans="92:103">
      <c r="CN718" s="144"/>
      <c r="CO718" s="563" t="s">
        <v>168</v>
      </c>
      <c r="CP718" s="141"/>
      <c r="CQ718" s="536" t="str">
        <f>Financing!D717</f>
        <v>(Specify Source)</v>
      </c>
      <c r="CR718" s="536"/>
      <c r="CS718" s="536"/>
      <c r="CT718" s="141"/>
      <c r="CU718" s="534">
        <f>Financing!H717</f>
        <v>0</v>
      </c>
      <c r="CV718" s="141"/>
      <c r="CW718" s="141"/>
      <c r="CX718" s="141"/>
      <c r="CY718" s="554"/>
    </row>
    <row r="719" spans="92:103">
      <c r="CN719" s="556"/>
      <c r="CO719" s="563" t="s">
        <v>168</v>
      </c>
      <c r="CP719" s="141"/>
      <c r="CQ719" s="536" t="str">
        <f>Financing!D718</f>
        <v>(Specify Source)</v>
      </c>
      <c r="CR719" s="536"/>
      <c r="CS719" s="536"/>
      <c r="CT719" s="141"/>
      <c r="CU719" s="534">
        <f>Financing!H718</f>
        <v>0</v>
      </c>
      <c r="CV719" s="141"/>
      <c r="CW719" s="141"/>
      <c r="CX719" s="141"/>
      <c r="CY719" s="554"/>
    </row>
    <row r="720" spans="92:103" ht="13.5" thickBot="1">
      <c r="CN720" s="144"/>
      <c r="CO720" s="564" t="s">
        <v>168</v>
      </c>
      <c r="CP720" s="565"/>
      <c r="CQ720" s="536" t="str">
        <f>Financing!D719</f>
        <v>(Specify Source)</v>
      </c>
      <c r="CR720" s="536"/>
      <c r="CS720" s="536"/>
      <c r="CT720" s="565"/>
      <c r="CU720" s="534">
        <f>Financing!H719</f>
        <v>0</v>
      </c>
      <c r="CV720" s="565"/>
      <c r="CW720" s="565"/>
      <c r="CX720" s="565"/>
      <c r="CY720" s="566"/>
    </row>
    <row r="721" spans="92:103">
      <c r="CN721" s="291"/>
    </row>
    <row r="722" spans="92:103" ht="13.5" thickBot="1">
      <c r="CN722" s="291"/>
    </row>
    <row r="723" spans="92:103">
      <c r="CN723" s="291"/>
      <c r="CO723" s="541" t="s">
        <v>156</v>
      </c>
      <c r="CP723" s="539" t="s">
        <v>342</v>
      </c>
      <c r="CQ723" s="837">
        <f>G4</f>
        <v>0</v>
      </c>
      <c r="CR723" s="540"/>
      <c r="CS723" s="542"/>
      <c r="CT723" s="542"/>
    </row>
    <row r="724" spans="92:103">
      <c r="CN724" s="291"/>
      <c r="CO724" s="567" t="s">
        <v>143</v>
      </c>
      <c r="CP724" s="538" t="s">
        <v>96</v>
      </c>
      <c r="CQ724" s="839">
        <f>D190</f>
        <v>0</v>
      </c>
      <c r="CR724" s="544"/>
      <c r="CS724" s="540"/>
      <c r="CT724" s="540"/>
    </row>
    <row r="725" spans="92:103" ht="13.5" thickBot="1">
      <c r="CN725" s="291"/>
      <c r="CO725" s="568">
        <f>'Unit Distribution'!CO19</f>
        <v>0</v>
      </c>
      <c r="CQ725" s="544"/>
      <c r="CR725" s="544"/>
      <c r="CS725" s="540"/>
      <c r="CT725" s="540"/>
    </row>
    <row r="726" spans="92:103">
      <c r="CN726" s="291"/>
      <c r="CO726" s="545" t="s">
        <v>157</v>
      </c>
      <c r="CP726" s="546"/>
      <c r="CQ726" s="547" t="s">
        <v>158</v>
      </c>
      <c r="CR726" s="547"/>
      <c r="CS726" s="547" t="s">
        <v>159</v>
      </c>
      <c r="CT726" s="547"/>
      <c r="CU726" s="547" t="s">
        <v>177</v>
      </c>
      <c r="CV726" s="547"/>
      <c r="CW726" s="547" t="s">
        <v>160</v>
      </c>
      <c r="CX726" s="548"/>
      <c r="CY726" s="549" t="s">
        <v>161</v>
      </c>
    </row>
    <row r="727" spans="92:103">
      <c r="CN727" s="291"/>
      <c r="CO727" s="550" t="str">
        <f>Financing!B726</f>
        <v>HPD Loan</v>
      </c>
      <c r="CP727" s="550"/>
      <c r="CQ727" s="838">
        <f>Financing!D726</f>
        <v>0</v>
      </c>
      <c r="CR727" s="550"/>
      <c r="CS727" s="550">
        <f>Financing!F726</f>
        <v>0</v>
      </c>
      <c r="CT727" s="550"/>
      <c r="CU727" s="550">
        <f>Financing!H726</f>
        <v>0</v>
      </c>
      <c r="CV727" s="550"/>
      <c r="CW727" s="550">
        <f>Financing!J726</f>
        <v>0</v>
      </c>
      <c r="CX727" s="550"/>
      <c r="CY727" s="550">
        <f>Financing!L726</f>
        <v>0</v>
      </c>
    </row>
    <row r="728" spans="92:103">
      <c r="CN728" s="537"/>
      <c r="CO728" s="550" t="str">
        <f>Financing!B727</f>
        <v>HDC Tax Exempt Bonds</v>
      </c>
      <c r="CP728" s="550"/>
      <c r="CQ728" s="838">
        <f>Financing!D727</f>
        <v>0</v>
      </c>
      <c r="CR728" s="550"/>
      <c r="CS728" s="550">
        <f>Financing!F727</f>
        <v>0</v>
      </c>
      <c r="CT728" s="550"/>
      <c r="CU728" s="550">
        <f>Financing!H727</f>
        <v>0</v>
      </c>
      <c r="CV728" s="550"/>
      <c r="CW728" s="550">
        <f>Financing!J727</f>
        <v>0</v>
      </c>
      <c r="CX728" s="550"/>
      <c r="CY728" s="550">
        <f>Financing!L727</f>
        <v>0</v>
      </c>
    </row>
    <row r="729" spans="92:103">
      <c r="CN729" s="291"/>
      <c r="CO729" s="550" t="str">
        <f>Financing!B728</f>
        <v>HDC Loan</v>
      </c>
      <c r="CP729" s="550"/>
      <c r="CQ729" s="838">
        <f>Financing!D728</f>
        <v>0</v>
      </c>
      <c r="CR729" s="550"/>
      <c r="CS729" s="550">
        <f>Financing!F728</f>
        <v>0</v>
      </c>
      <c r="CT729" s="550"/>
      <c r="CU729" s="550">
        <f>Financing!H728</f>
        <v>0</v>
      </c>
      <c r="CV729" s="550"/>
      <c r="CW729" s="550">
        <f>Financing!J728</f>
        <v>0</v>
      </c>
      <c r="CX729" s="550"/>
      <c r="CY729" s="550">
        <f>Financing!L728</f>
        <v>0</v>
      </c>
    </row>
    <row r="730" spans="92:103">
      <c r="CN730" s="606"/>
      <c r="CO730" s="550" t="str">
        <f>Financing!B729</f>
        <v>Deferred Developer Fee</v>
      </c>
      <c r="CP730" s="550"/>
      <c r="CQ730" s="838">
        <f>Financing!D729</f>
        <v>0</v>
      </c>
      <c r="CR730" s="550"/>
      <c r="CS730" s="550">
        <f>Financing!F729</f>
        <v>0</v>
      </c>
      <c r="CT730" s="550"/>
      <c r="CU730" s="550">
        <f>Financing!H729</f>
        <v>0</v>
      </c>
      <c r="CV730" s="550"/>
      <c r="CW730" s="550">
        <f>Financing!J729</f>
        <v>0</v>
      </c>
      <c r="CX730" s="550"/>
      <c r="CY730" s="550">
        <f>Financing!L729</f>
        <v>0</v>
      </c>
    </row>
    <row r="731" spans="92:103">
      <c r="CN731" s="537"/>
      <c r="CO731" s="838" t="str">
        <f>Financing!B730</f>
        <v>Other (Specify)</v>
      </c>
      <c r="CP731" s="550"/>
      <c r="CQ731" s="838">
        <f>Financing!D730</f>
        <v>0</v>
      </c>
      <c r="CR731" s="550"/>
      <c r="CS731" s="550">
        <f>Financing!F730</f>
        <v>0</v>
      </c>
      <c r="CT731" s="550"/>
      <c r="CU731" s="550">
        <f>Financing!H730</f>
        <v>0</v>
      </c>
      <c r="CV731" s="550"/>
      <c r="CW731" s="550">
        <f>Financing!J730</f>
        <v>0</v>
      </c>
      <c r="CX731" s="550"/>
      <c r="CY731" s="550">
        <f>Financing!L730</f>
        <v>0</v>
      </c>
    </row>
    <row r="732" spans="92:103">
      <c r="CN732" s="606"/>
      <c r="CO732" s="838" t="str">
        <f>Financing!B731</f>
        <v>Other (Specify)</v>
      </c>
      <c r="CP732" s="550"/>
      <c r="CQ732" s="838">
        <f>Financing!D731</f>
        <v>0</v>
      </c>
      <c r="CR732" s="550"/>
      <c r="CS732" s="550">
        <f>Financing!F731</f>
        <v>0</v>
      </c>
      <c r="CT732" s="550"/>
      <c r="CU732" s="550">
        <f>Financing!H731</f>
        <v>0</v>
      </c>
      <c r="CV732" s="550"/>
      <c r="CW732" s="550">
        <f>Financing!J731</f>
        <v>0</v>
      </c>
      <c r="CX732" s="550"/>
      <c r="CY732" s="550">
        <f>Financing!L731</f>
        <v>0</v>
      </c>
    </row>
    <row r="733" spans="92:103">
      <c r="CN733" s="537"/>
      <c r="CO733" s="838" t="str">
        <f>Financing!B732</f>
        <v>Other (Specify)</v>
      </c>
      <c r="CP733" s="550"/>
      <c r="CQ733" s="838">
        <f>Financing!D732</f>
        <v>0</v>
      </c>
      <c r="CR733" s="550"/>
      <c r="CS733" s="550">
        <f>Financing!F732</f>
        <v>0</v>
      </c>
      <c r="CT733" s="550"/>
      <c r="CU733" s="550">
        <f>Financing!H732</f>
        <v>0</v>
      </c>
      <c r="CV733" s="550"/>
      <c r="CW733" s="550">
        <f>Financing!J732</f>
        <v>0</v>
      </c>
      <c r="CX733" s="550"/>
      <c r="CY733" s="550">
        <f>Financing!L732</f>
        <v>0</v>
      </c>
    </row>
    <row r="734" spans="92:103">
      <c r="CN734" s="537"/>
      <c r="CO734" s="838" t="str">
        <f>Financing!B733</f>
        <v>Other (Specify)</v>
      </c>
      <c r="CP734" s="550"/>
      <c r="CQ734" s="838">
        <f>Financing!D733</f>
        <v>0</v>
      </c>
      <c r="CR734" s="550"/>
      <c r="CS734" s="550">
        <f>Financing!F733</f>
        <v>0</v>
      </c>
      <c r="CT734" s="550"/>
      <c r="CU734" s="550">
        <f>Financing!H733</f>
        <v>0</v>
      </c>
      <c r="CV734" s="550"/>
      <c r="CW734" s="550">
        <f>Financing!J733</f>
        <v>0</v>
      </c>
      <c r="CX734" s="550"/>
      <c r="CY734" s="550">
        <f>Financing!L733</f>
        <v>0</v>
      </c>
    </row>
    <row r="735" spans="92:103">
      <c r="CN735" s="606"/>
      <c r="CO735" s="838" t="str">
        <f>Financing!B734</f>
        <v>Other (Specify)</v>
      </c>
      <c r="CP735" s="550"/>
      <c r="CQ735" s="838">
        <f>Financing!D734</f>
        <v>0</v>
      </c>
      <c r="CR735" s="550"/>
      <c r="CS735" s="550">
        <f>Financing!F734</f>
        <v>0</v>
      </c>
      <c r="CT735" s="550"/>
      <c r="CU735" s="550">
        <f>Financing!H734</f>
        <v>0</v>
      </c>
      <c r="CV735" s="550"/>
      <c r="CW735" s="550">
        <f>Financing!J734</f>
        <v>0</v>
      </c>
      <c r="CX735" s="550"/>
      <c r="CY735" s="550">
        <f>Financing!L734</f>
        <v>0</v>
      </c>
    </row>
    <row r="736" spans="92:103">
      <c r="CN736" s="537"/>
      <c r="CO736" s="550" t="str">
        <f>Financing!B735</f>
        <v>Total Construction Financing</v>
      </c>
      <c r="CP736" s="550"/>
      <c r="CQ736" s="838">
        <f>Financing!D735</f>
        <v>0</v>
      </c>
      <c r="CR736" s="550"/>
      <c r="CS736" s="550">
        <f>Financing!F735</f>
        <v>0</v>
      </c>
      <c r="CT736" s="550"/>
      <c r="CU736" s="550">
        <f>Financing!H735</f>
        <v>0</v>
      </c>
      <c r="CV736" s="550"/>
      <c r="CW736" s="550">
        <f>Financing!J735</f>
        <v>0</v>
      </c>
      <c r="CX736" s="550"/>
      <c r="CY736" s="550">
        <f>Financing!L735</f>
        <v>0</v>
      </c>
    </row>
    <row r="737" spans="92:103">
      <c r="CN737" s="556"/>
      <c r="CO737" s="550"/>
      <c r="CP737" s="550"/>
      <c r="CQ737" s="550"/>
      <c r="CR737" s="550"/>
      <c r="CS737" s="550"/>
      <c r="CT737" s="550"/>
      <c r="CU737" s="550"/>
      <c r="CV737" s="550"/>
      <c r="CW737" s="550"/>
      <c r="CX737" s="550"/>
      <c r="CY737" s="550"/>
    </row>
    <row r="738" spans="92:103">
      <c r="CN738" s="144"/>
      <c r="CO738" s="550" t="str">
        <f>Financing!B737</f>
        <v>Permanent Financing</v>
      </c>
      <c r="CP738" s="539" t="s">
        <v>342</v>
      </c>
      <c r="CQ738" s="838">
        <f>G4</f>
        <v>0</v>
      </c>
      <c r="CR738" s="550"/>
      <c r="CS738" s="550"/>
      <c r="CT738" s="550"/>
      <c r="CU738" s="550"/>
      <c r="CV738" s="550"/>
      <c r="CW738" s="550"/>
      <c r="CX738" s="550"/>
      <c r="CY738" s="550"/>
    </row>
    <row r="739" spans="92:103">
      <c r="CN739" s="144"/>
      <c r="CO739" s="550" t="str">
        <f>Financing!B738</f>
        <v>Building 15</v>
      </c>
      <c r="CP739" s="538" t="s">
        <v>96</v>
      </c>
      <c r="CQ739" s="838">
        <f>D190</f>
        <v>0</v>
      </c>
      <c r="CR739" s="550"/>
      <c r="CS739" s="550"/>
      <c r="CT739" s="550"/>
      <c r="CU739" s="550"/>
      <c r="CV739" s="550"/>
      <c r="CW739" s="550"/>
      <c r="CX739" s="550"/>
      <c r="CY739" s="550"/>
    </row>
    <row r="740" spans="92:103">
      <c r="CN740" s="144"/>
      <c r="CO740" s="550" t="str">
        <f>Financing!B739</f>
        <v xml:space="preserve"> </v>
      </c>
      <c r="CP740" s="550"/>
      <c r="CQ740" s="550"/>
      <c r="CR740" s="550"/>
      <c r="CS740" s="550"/>
      <c r="CT740" s="550"/>
      <c r="CU740" s="550"/>
      <c r="CV740" s="550"/>
      <c r="CW740" s="550"/>
      <c r="CX740" s="550"/>
      <c r="CY740" s="550"/>
    </row>
    <row r="741" spans="92:103">
      <c r="CN741" s="144"/>
      <c r="CO741" s="550" t="str">
        <f>Financing!B740</f>
        <v>Lender/ Source</v>
      </c>
      <c r="CP741" s="550"/>
      <c r="CQ741" s="550" t="str">
        <f>Financing!D740</f>
        <v>Amount of Funds</v>
      </c>
      <c r="CR741" s="550"/>
      <c r="CS741" s="550" t="str">
        <f>Financing!F740</f>
        <v>Type</v>
      </c>
      <c r="CT741" s="550"/>
      <c r="CU741" s="550" t="str">
        <f>Financing!H740</f>
        <v>Interest Rate(%)</v>
      </c>
      <c r="CV741" s="550"/>
      <c r="CW741" s="550" t="str">
        <f>Financing!J740</f>
        <v>Term (yrs.)</v>
      </c>
      <c r="CX741" s="550"/>
      <c r="CY741" s="550" t="str">
        <f>Financing!L740</f>
        <v>Annual Debt Service</v>
      </c>
    </row>
    <row r="742" spans="92:103">
      <c r="CN742" s="144"/>
      <c r="CO742" s="550" t="str">
        <f>Financing!B741</f>
        <v>HPD Loan</v>
      </c>
      <c r="CP742" s="550"/>
      <c r="CQ742" s="838">
        <f>Financing!D741</f>
        <v>0</v>
      </c>
      <c r="CR742" s="550"/>
      <c r="CS742" s="550">
        <f>Financing!F741</f>
        <v>0</v>
      </c>
      <c r="CT742" s="550"/>
      <c r="CU742" s="550">
        <f>Financing!H741</f>
        <v>0</v>
      </c>
      <c r="CV742" s="550"/>
      <c r="CW742" s="550">
        <f>Financing!J741</f>
        <v>0</v>
      </c>
      <c r="CX742" s="550"/>
      <c r="CY742" s="550">
        <f>Financing!L741</f>
        <v>0</v>
      </c>
    </row>
    <row r="743" spans="92:103">
      <c r="CN743" s="144"/>
      <c r="CO743" s="550" t="str">
        <f>Financing!B742</f>
        <v>HDC Tax Exempt Bonds</v>
      </c>
      <c r="CP743" s="550"/>
      <c r="CQ743" s="838">
        <f>Financing!D742</f>
        <v>0</v>
      </c>
      <c r="CR743" s="550"/>
      <c r="CS743" s="550">
        <f>Financing!F742</f>
        <v>0</v>
      </c>
      <c r="CT743" s="550"/>
      <c r="CU743" s="550">
        <f>Financing!H742</f>
        <v>0</v>
      </c>
      <c r="CV743" s="550"/>
      <c r="CW743" s="550">
        <f>Financing!J742</f>
        <v>0</v>
      </c>
      <c r="CX743" s="550"/>
      <c r="CY743" s="550">
        <f>Financing!L742</f>
        <v>0</v>
      </c>
    </row>
    <row r="744" spans="92:103">
      <c r="CN744" s="556"/>
      <c r="CO744" s="550" t="str">
        <f>Financing!B743</f>
        <v>HDC Loan</v>
      </c>
      <c r="CP744" s="550"/>
      <c r="CQ744" s="838">
        <f>Financing!D743</f>
        <v>0</v>
      </c>
      <c r="CR744" s="550"/>
      <c r="CS744" s="550">
        <f>Financing!F743</f>
        <v>0</v>
      </c>
      <c r="CT744" s="550"/>
      <c r="CU744" s="550">
        <f>Financing!H743</f>
        <v>0</v>
      </c>
      <c r="CV744" s="550"/>
      <c r="CW744" s="550">
        <f>Financing!J743</f>
        <v>0</v>
      </c>
      <c r="CX744" s="550"/>
      <c r="CY744" s="550">
        <f>Financing!L743</f>
        <v>0</v>
      </c>
    </row>
    <row r="745" spans="92:103">
      <c r="CN745" s="144"/>
      <c r="CO745" s="550" t="str">
        <f>Financing!B744</f>
        <v>Deferred Developer Fee</v>
      </c>
      <c r="CP745" s="550"/>
      <c r="CQ745" s="838">
        <f>Financing!D744</f>
        <v>0</v>
      </c>
      <c r="CR745" s="550"/>
      <c r="CS745" s="550">
        <f>Financing!F744</f>
        <v>0</v>
      </c>
      <c r="CT745" s="550"/>
      <c r="CU745" s="550">
        <f>Financing!H744</f>
        <v>0</v>
      </c>
      <c r="CV745" s="550"/>
      <c r="CW745" s="550">
        <f>Financing!J744</f>
        <v>0</v>
      </c>
      <c r="CX745" s="550"/>
      <c r="CY745" s="550">
        <f>Financing!L744</f>
        <v>0</v>
      </c>
    </row>
    <row r="746" spans="92:103">
      <c r="CN746" s="556"/>
      <c r="CO746" s="838" t="str">
        <f>Financing!B745</f>
        <v>Other (Specify)</v>
      </c>
      <c r="CP746" s="550"/>
      <c r="CQ746" s="838">
        <f>Financing!D745</f>
        <v>0</v>
      </c>
      <c r="CR746" s="550"/>
      <c r="CS746" s="550">
        <f>Financing!F745</f>
        <v>0</v>
      </c>
      <c r="CT746" s="550"/>
      <c r="CU746" s="550">
        <f>Financing!H745</f>
        <v>0</v>
      </c>
      <c r="CV746" s="550"/>
      <c r="CW746" s="550">
        <f>Financing!J745</f>
        <v>0</v>
      </c>
      <c r="CX746" s="550"/>
      <c r="CY746" s="550">
        <f>Financing!L745</f>
        <v>0</v>
      </c>
    </row>
    <row r="747" spans="92:103">
      <c r="CN747" s="141"/>
      <c r="CO747" s="838" t="str">
        <f>Financing!B746</f>
        <v>Other (Specify)</v>
      </c>
      <c r="CP747" s="550"/>
      <c r="CQ747" s="838">
        <f>Financing!D746</f>
        <v>0</v>
      </c>
      <c r="CR747" s="550"/>
      <c r="CS747" s="550">
        <f>Financing!F746</f>
        <v>0</v>
      </c>
      <c r="CT747" s="550"/>
      <c r="CU747" s="550">
        <f>Financing!H746</f>
        <v>0</v>
      </c>
      <c r="CV747" s="550"/>
      <c r="CW747" s="550">
        <f>Financing!J746</f>
        <v>0</v>
      </c>
      <c r="CX747" s="550"/>
      <c r="CY747" s="550">
        <f>Financing!L746</f>
        <v>0</v>
      </c>
    </row>
    <row r="748" spans="92:103">
      <c r="CN748" s="144"/>
      <c r="CO748" s="838" t="str">
        <f>Financing!B747</f>
        <v>Other (Specify)</v>
      </c>
      <c r="CP748" s="550"/>
      <c r="CQ748" s="838">
        <f>Financing!D747</f>
        <v>0</v>
      </c>
      <c r="CR748" s="550"/>
      <c r="CS748" s="550">
        <f>Financing!F747</f>
        <v>0</v>
      </c>
      <c r="CT748" s="550"/>
      <c r="CU748" s="550">
        <f>Financing!H747</f>
        <v>0</v>
      </c>
      <c r="CV748" s="550"/>
      <c r="CW748" s="550">
        <f>Financing!J747</f>
        <v>0</v>
      </c>
      <c r="CX748" s="550"/>
      <c r="CY748" s="550">
        <f>Financing!L747</f>
        <v>0</v>
      </c>
    </row>
    <row r="749" spans="92:103">
      <c r="CN749" s="144"/>
      <c r="CO749" s="838" t="str">
        <f>Financing!B748</f>
        <v>Other (Specify)</v>
      </c>
      <c r="CP749" s="550"/>
      <c r="CQ749" s="838">
        <f>Financing!D748</f>
        <v>0</v>
      </c>
      <c r="CR749" s="550"/>
      <c r="CS749" s="550">
        <f>Financing!F748</f>
        <v>0</v>
      </c>
      <c r="CT749" s="550"/>
      <c r="CU749" s="550">
        <f>Financing!H748</f>
        <v>0</v>
      </c>
      <c r="CV749" s="550"/>
      <c r="CW749" s="550">
        <f>Financing!J748</f>
        <v>0</v>
      </c>
      <c r="CX749" s="550"/>
      <c r="CY749" s="550">
        <f>Financing!L748</f>
        <v>0</v>
      </c>
    </row>
    <row r="750" spans="92:103">
      <c r="CN750" s="144"/>
      <c r="CO750" s="838" t="str">
        <f>Financing!B749</f>
        <v>Other (Specify)</v>
      </c>
      <c r="CP750" s="550"/>
      <c r="CQ750" s="838">
        <f>Financing!D749</f>
        <v>0</v>
      </c>
      <c r="CR750" s="550"/>
      <c r="CS750" s="550">
        <f>Financing!F749</f>
        <v>0</v>
      </c>
      <c r="CT750" s="550"/>
      <c r="CU750" s="550">
        <f>Financing!H749</f>
        <v>0</v>
      </c>
      <c r="CV750" s="550"/>
      <c r="CW750" s="550">
        <f>Financing!J749</f>
        <v>0</v>
      </c>
      <c r="CX750" s="550"/>
      <c r="CY750" s="550">
        <f>Financing!L749</f>
        <v>0</v>
      </c>
    </row>
    <row r="751" spans="92:103">
      <c r="CN751" s="144"/>
      <c r="CO751" s="550" t="str">
        <f>Financing!B750</f>
        <v>Total Permanent Financing</v>
      </c>
      <c r="CP751" s="550"/>
      <c r="CQ751" s="838">
        <f>Financing!D750</f>
        <v>0</v>
      </c>
      <c r="CR751" s="550"/>
      <c r="CS751" s="550">
        <f>Financing!F750</f>
        <v>0</v>
      </c>
      <c r="CT751" s="550"/>
      <c r="CU751" s="550">
        <f>Financing!H750</f>
        <v>0</v>
      </c>
      <c r="CV751" s="550"/>
      <c r="CW751" s="550">
        <f>Financing!J750</f>
        <v>0</v>
      </c>
      <c r="CX751" s="550"/>
      <c r="CY751" s="550">
        <f>Financing!L750</f>
        <v>0</v>
      </c>
    </row>
    <row r="752" spans="92:103">
      <c r="CN752" s="144"/>
      <c r="CO752" s="553"/>
      <c r="CP752" s="141"/>
      <c r="CQ752" s="141"/>
      <c r="CR752" s="141"/>
      <c r="CS752" s="141"/>
      <c r="CT752" s="141"/>
      <c r="CU752" s="141"/>
      <c r="CV752" s="141"/>
      <c r="CW752" s="141"/>
      <c r="CX752" s="141"/>
      <c r="CY752" s="554"/>
    </row>
    <row r="753" spans="92:103">
      <c r="CN753" s="141"/>
      <c r="CO753" s="555" t="s">
        <v>163</v>
      </c>
      <c r="CP753" s="539" t="s">
        <v>342</v>
      </c>
      <c r="CQ753" s="840">
        <f>G4</f>
        <v>0</v>
      </c>
      <c r="CR753" s="141"/>
      <c r="CS753" s="141"/>
      <c r="CT753" s="141"/>
      <c r="CU753" s="556"/>
      <c r="CV753" s="556"/>
      <c r="CW753" s="141"/>
      <c r="CX753" s="141"/>
      <c r="CY753" s="554"/>
    </row>
    <row r="754" spans="92:103">
      <c r="CN754" s="141"/>
      <c r="CO754" s="557" t="s">
        <v>143</v>
      </c>
      <c r="CP754" s="538" t="s">
        <v>96</v>
      </c>
      <c r="CQ754" s="854">
        <f>D190</f>
        <v>0</v>
      </c>
      <c r="CR754" s="141"/>
      <c r="CS754" s="141"/>
      <c r="CT754" s="141"/>
      <c r="CU754" s="556"/>
      <c r="CV754" s="556"/>
      <c r="CW754" s="141"/>
      <c r="CX754" s="141"/>
      <c r="CY754" s="554"/>
    </row>
    <row r="755" spans="92:103">
      <c r="CN755" s="141"/>
      <c r="CO755" s="553">
        <f>CO725</f>
        <v>0</v>
      </c>
      <c r="CP755" s="144"/>
      <c r="CQ755" s="141"/>
      <c r="CR755" s="141"/>
      <c r="CS755" s="141"/>
      <c r="CT755" s="141"/>
      <c r="CU755" s="556"/>
      <c r="CV755" s="556"/>
      <c r="CW755" s="141"/>
      <c r="CX755" s="141"/>
      <c r="CY755" s="554"/>
    </row>
    <row r="756" spans="92:103">
      <c r="CN756" s="141"/>
      <c r="CO756" s="553" t="s">
        <v>171</v>
      </c>
      <c r="CP756" s="144"/>
      <c r="CQ756" s="141"/>
      <c r="CR756" s="141"/>
      <c r="CS756" s="141"/>
      <c r="CT756" s="141"/>
      <c r="CU756" s="556"/>
      <c r="CV756" s="556"/>
      <c r="CW756" s="141"/>
      <c r="CX756" s="141"/>
      <c r="CY756" s="554"/>
    </row>
    <row r="757" spans="92:103">
      <c r="CN757" s="141"/>
      <c r="CO757" s="553"/>
      <c r="CP757" s="144"/>
      <c r="CQ757" s="141"/>
      <c r="CR757" s="141"/>
      <c r="CS757" s="141"/>
      <c r="CT757" s="141"/>
      <c r="CU757" s="556"/>
      <c r="CV757" s="556"/>
      <c r="CW757" s="141"/>
      <c r="CX757" s="141"/>
      <c r="CY757" s="554"/>
    </row>
    <row r="758" spans="92:103">
      <c r="CN758" s="141"/>
      <c r="CO758" s="558" t="s">
        <v>173</v>
      </c>
      <c r="CP758" s="559"/>
      <c r="CQ758" s="560"/>
      <c r="CR758" s="560"/>
      <c r="CS758" s="560"/>
      <c r="CT758" s="559"/>
      <c r="CU758" s="561" t="s">
        <v>172</v>
      </c>
      <c r="CV758" s="556"/>
      <c r="CW758" s="141"/>
      <c r="CX758" s="141"/>
      <c r="CY758" s="554"/>
    </row>
    <row r="759" spans="92:103">
      <c r="CN759" s="141"/>
      <c r="CO759" s="562" t="s">
        <v>164</v>
      </c>
      <c r="CP759" s="141"/>
      <c r="CQ759" s="141"/>
      <c r="CR759" s="141"/>
      <c r="CS759" s="141"/>
      <c r="CT759" s="141"/>
      <c r="CU759" s="534">
        <f>Financing!H758</f>
        <v>0</v>
      </c>
      <c r="CV759" s="141"/>
      <c r="CW759" s="141"/>
      <c r="CX759" s="141"/>
      <c r="CY759" s="554"/>
    </row>
    <row r="760" spans="92:103">
      <c r="CN760" s="144"/>
      <c r="CO760" s="563" t="s">
        <v>110</v>
      </c>
      <c r="CP760" s="141"/>
      <c r="CQ760" s="141"/>
      <c r="CR760" s="141"/>
      <c r="CS760" s="141"/>
      <c r="CT760" s="141"/>
      <c r="CU760" s="534">
        <f>Financing!H759</f>
        <v>0</v>
      </c>
      <c r="CV760" s="141"/>
      <c r="CW760" s="141"/>
      <c r="CX760" s="141"/>
      <c r="CY760" s="554"/>
    </row>
    <row r="761" spans="92:103">
      <c r="CN761" s="144"/>
      <c r="CO761" s="563" t="s">
        <v>165</v>
      </c>
      <c r="CP761" s="141"/>
      <c r="CQ761" s="141"/>
      <c r="CR761" s="141"/>
      <c r="CS761" s="141"/>
      <c r="CT761" s="141"/>
      <c r="CU761" s="534">
        <f>Financing!H760</f>
        <v>0</v>
      </c>
      <c r="CV761" s="141"/>
      <c r="CW761" s="141"/>
      <c r="CX761" s="141"/>
      <c r="CY761" s="554"/>
    </row>
    <row r="762" spans="92:103">
      <c r="CN762" s="556"/>
      <c r="CO762" s="563" t="s">
        <v>166</v>
      </c>
      <c r="CP762" s="141"/>
      <c r="CQ762" s="141"/>
      <c r="CR762" s="141"/>
      <c r="CS762" s="141"/>
      <c r="CT762" s="141"/>
      <c r="CU762" s="534">
        <f>Financing!H761</f>
        <v>0</v>
      </c>
      <c r="CV762" s="141"/>
      <c r="CW762" s="141"/>
      <c r="CX762" s="141"/>
      <c r="CY762" s="554"/>
    </row>
    <row r="763" spans="92:103">
      <c r="CN763" s="556"/>
      <c r="CO763" s="563" t="s">
        <v>167</v>
      </c>
      <c r="CP763" s="141"/>
      <c r="CQ763" s="141"/>
      <c r="CR763" s="141"/>
      <c r="CS763" s="141"/>
      <c r="CT763" s="141"/>
      <c r="CU763" s="534">
        <f>Financing!H762</f>
        <v>0</v>
      </c>
      <c r="CV763" s="141"/>
      <c r="CW763" s="141"/>
      <c r="CX763" s="141"/>
      <c r="CY763" s="554"/>
    </row>
    <row r="764" spans="92:103">
      <c r="CN764" s="141"/>
      <c r="CO764" s="563" t="s">
        <v>169</v>
      </c>
      <c r="CP764" s="141"/>
      <c r="CQ764" s="536" t="str">
        <f>Financing!D763</f>
        <v>(Specify Source)</v>
      </c>
      <c r="CR764" s="536"/>
      <c r="CS764" s="536"/>
      <c r="CT764" s="141"/>
      <c r="CU764" s="534">
        <f>Financing!H763</f>
        <v>0</v>
      </c>
      <c r="CV764" s="141"/>
      <c r="CW764" s="141"/>
      <c r="CX764" s="141"/>
      <c r="CY764" s="554"/>
    </row>
    <row r="765" spans="92:103">
      <c r="CN765" s="556"/>
      <c r="CO765" s="563" t="s">
        <v>168</v>
      </c>
      <c r="CP765" s="141"/>
      <c r="CQ765" s="536" t="str">
        <f>Financing!D764</f>
        <v>(Specify Source)</v>
      </c>
      <c r="CR765" s="536"/>
      <c r="CS765" s="536"/>
      <c r="CT765" s="141"/>
      <c r="CU765" s="534">
        <f>Financing!H764</f>
        <v>0</v>
      </c>
      <c r="CV765" s="141"/>
      <c r="CW765" s="141"/>
      <c r="CX765" s="141"/>
      <c r="CY765" s="554"/>
    </row>
    <row r="766" spans="92:103">
      <c r="CN766" s="144"/>
      <c r="CO766" s="563" t="s">
        <v>168</v>
      </c>
      <c r="CP766" s="141"/>
      <c r="CQ766" s="536" t="str">
        <f>Financing!D765</f>
        <v>(Specify Source)</v>
      </c>
      <c r="CR766" s="536"/>
      <c r="CS766" s="536"/>
      <c r="CT766" s="141"/>
      <c r="CU766" s="534">
        <f>Financing!H765</f>
        <v>0</v>
      </c>
      <c r="CV766" s="141"/>
      <c r="CW766" s="141"/>
      <c r="CX766" s="141"/>
      <c r="CY766" s="554"/>
    </row>
    <row r="767" spans="92:103">
      <c r="CN767" s="556"/>
      <c r="CO767" s="563" t="s">
        <v>168</v>
      </c>
      <c r="CP767" s="141"/>
      <c r="CQ767" s="536" t="str">
        <f>Financing!D766</f>
        <v>(Specify Source)</v>
      </c>
      <c r="CR767" s="536"/>
      <c r="CS767" s="536"/>
      <c r="CT767" s="141"/>
      <c r="CU767" s="534">
        <f>Financing!H766</f>
        <v>0</v>
      </c>
      <c r="CV767" s="141"/>
      <c r="CW767" s="141"/>
      <c r="CX767" s="141"/>
      <c r="CY767" s="554"/>
    </row>
    <row r="768" spans="92:103" ht="13.5" thickBot="1">
      <c r="CN768" s="144"/>
      <c r="CO768" s="564" t="s">
        <v>168</v>
      </c>
      <c r="CP768" s="565"/>
      <c r="CQ768" s="536" t="str">
        <f>Financing!D767</f>
        <v>(Specify Source)</v>
      </c>
      <c r="CR768" s="536"/>
      <c r="CS768" s="536"/>
      <c r="CT768" s="565"/>
      <c r="CU768" s="534">
        <f>Financing!H767</f>
        <v>0</v>
      </c>
      <c r="CV768" s="565"/>
      <c r="CW768" s="565"/>
      <c r="CX768" s="565"/>
      <c r="CY768" s="566"/>
    </row>
    <row r="769" spans="92:103">
      <c r="CN769" s="291"/>
    </row>
    <row r="770" spans="92:103" ht="13.5" thickBot="1">
      <c r="CN770" s="291"/>
    </row>
    <row r="771" spans="92:103">
      <c r="CN771" s="291"/>
      <c r="CO771" s="541" t="s">
        <v>156</v>
      </c>
      <c r="CP771" s="539" t="s">
        <v>342</v>
      </c>
      <c r="CQ771" s="837">
        <f>G4</f>
        <v>0</v>
      </c>
      <c r="CR771" s="540"/>
      <c r="CS771" s="542"/>
      <c r="CT771" s="542"/>
    </row>
    <row r="772" spans="92:103">
      <c r="CN772" s="291"/>
      <c r="CO772" s="567" t="s">
        <v>144</v>
      </c>
      <c r="CP772" s="538" t="s">
        <v>96</v>
      </c>
      <c r="CQ772" s="839">
        <f>D191</f>
        <v>0</v>
      </c>
      <c r="CR772" s="544"/>
      <c r="CS772" s="540"/>
      <c r="CT772" s="540"/>
    </row>
    <row r="773" spans="92:103" ht="13.5" thickBot="1">
      <c r="CN773" s="291"/>
      <c r="CO773" s="568">
        <f>'Unit Distribution'!CO20</f>
        <v>0</v>
      </c>
      <c r="CQ773" s="544"/>
      <c r="CR773" s="544"/>
      <c r="CS773" s="540"/>
      <c r="CT773" s="540"/>
    </row>
    <row r="774" spans="92:103">
      <c r="CN774" s="291"/>
      <c r="CO774" s="545" t="s">
        <v>157</v>
      </c>
      <c r="CP774" s="546"/>
      <c r="CQ774" s="547" t="s">
        <v>158</v>
      </c>
      <c r="CR774" s="547"/>
      <c r="CS774" s="547" t="s">
        <v>159</v>
      </c>
      <c r="CT774" s="547"/>
      <c r="CU774" s="547" t="s">
        <v>177</v>
      </c>
      <c r="CV774" s="547"/>
      <c r="CW774" s="547" t="s">
        <v>160</v>
      </c>
      <c r="CX774" s="548"/>
      <c r="CY774" s="549" t="s">
        <v>161</v>
      </c>
    </row>
    <row r="775" spans="92:103">
      <c r="CN775" s="291"/>
      <c r="CO775" s="550" t="str">
        <f>Financing!B774</f>
        <v>HPD Loan</v>
      </c>
      <c r="CP775" s="550"/>
      <c r="CQ775" s="838">
        <f>Financing!D774</f>
        <v>0</v>
      </c>
      <c r="CR775" s="550"/>
      <c r="CS775" s="550">
        <f>Financing!F774</f>
        <v>0</v>
      </c>
      <c r="CT775" s="550"/>
      <c r="CU775" s="550">
        <f>Financing!H774</f>
        <v>0</v>
      </c>
      <c r="CV775" s="550"/>
      <c r="CW775" s="550">
        <f>Financing!J774</f>
        <v>0</v>
      </c>
      <c r="CX775" s="550"/>
      <c r="CY775" s="550">
        <f>Financing!L774</f>
        <v>0</v>
      </c>
    </row>
    <row r="776" spans="92:103">
      <c r="CN776" s="537"/>
      <c r="CO776" s="550" t="str">
        <f>Financing!B775</f>
        <v>HDC Tax Exempt Bonds</v>
      </c>
      <c r="CP776" s="550"/>
      <c r="CQ776" s="838">
        <f>Financing!D775</f>
        <v>0</v>
      </c>
      <c r="CR776" s="550"/>
      <c r="CS776" s="550">
        <f>Financing!F775</f>
        <v>0</v>
      </c>
      <c r="CT776" s="550"/>
      <c r="CU776" s="550">
        <f>Financing!H775</f>
        <v>0</v>
      </c>
      <c r="CV776" s="550"/>
      <c r="CW776" s="550">
        <f>Financing!J775</f>
        <v>0</v>
      </c>
      <c r="CX776" s="550"/>
      <c r="CY776" s="550">
        <f>Financing!L775</f>
        <v>0</v>
      </c>
    </row>
    <row r="777" spans="92:103">
      <c r="CN777" s="291"/>
      <c r="CO777" s="550" t="str">
        <f>Financing!B776</f>
        <v>HDC Loan</v>
      </c>
      <c r="CP777" s="550"/>
      <c r="CQ777" s="838">
        <f>Financing!D776</f>
        <v>0</v>
      </c>
      <c r="CR777" s="550"/>
      <c r="CS777" s="550">
        <f>Financing!F776</f>
        <v>0</v>
      </c>
      <c r="CT777" s="550"/>
      <c r="CU777" s="550">
        <f>Financing!H776</f>
        <v>0</v>
      </c>
      <c r="CV777" s="550"/>
      <c r="CW777" s="550">
        <f>Financing!J776</f>
        <v>0</v>
      </c>
      <c r="CX777" s="550"/>
      <c r="CY777" s="550">
        <f>Financing!L776</f>
        <v>0</v>
      </c>
    </row>
    <row r="778" spans="92:103">
      <c r="CN778" s="606"/>
      <c r="CO778" s="550" t="str">
        <f>Financing!B777</f>
        <v>Deferred Developer Fee</v>
      </c>
      <c r="CP778" s="550"/>
      <c r="CQ778" s="838">
        <f>Financing!D777</f>
        <v>0</v>
      </c>
      <c r="CR778" s="550"/>
      <c r="CS778" s="550">
        <f>Financing!F777</f>
        <v>0</v>
      </c>
      <c r="CT778" s="550"/>
      <c r="CU778" s="550">
        <f>Financing!H777</f>
        <v>0</v>
      </c>
      <c r="CV778" s="550"/>
      <c r="CW778" s="550">
        <f>Financing!J777</f>
        <v>0</v>
      </c>
      <c r="CX778" s="550"/>
      <c r="CY778" s="550">
        <f>Financing!L777</f>
        <v>0</v>
      </c>
    </row>
    <row r="779" spans="92:103">
      <c r="CN779" s="537"/>
      <c r="CO779" s="838" t="str">
        <f>Financing!B778</f>
        <v>Other (Specify)</v>
      </c>
      <c r="CP779" s="550"/>
      <c r="CQ779" s="838">
        <f>Financing!D778</f>
        <v>0</v>
      </c>
      <c r="CR779" s="550"/>
      <c r="CS779" s="550">
        <f>Financing!F778</f>
        <v>0</v>
      </c>
      <c r="CT779" s="550"/>
      <c r="CU779" s="550">
        <f>Financing!H778</f>
        <v>0</v>
      </c>
      <c r="CV779" s="550"/>
      <c r="CW779" s="550">
        <f>Financing!J778</f>
        <v>0</v>
      </c>
      <c r="CX779" s="550"/>
      <c r="CY779" s="550">
        <f>Financing!L778</f>
        <v>0</v>
      </c>
    </row>
    <row r="780" spans="92:103">
      <c r="CN780" s="606"/>
      <c r="CO780" s="838" t="str">
        <f>Financing!B779</f>
        <v>Other (Specify)</v>
      </c>
      <c r="CP780" s="550"/>
      <c r="CQ780" s="838">
        <f>Financing!D779</f>
        <v>0</v>
      </c>
      <c r="CR780" s="550"/>
      <c r="CS780" s="550">
        <f>Financing!F779</f>
        <v>0</v>
      </c>
      <c r="CT780" s="550"/>
      <c r="CU780" s="550">
        <f>Financing!H779</f>
        <v>0</v>
      </c>
      <c r="CV780" s="550"/>
      <c r="CW780" s="550">
        <f>Financing!J779</f>
        <v>0</v>
      </c>
      <c r="CX780" s="550"/>
      <c r="CY780" s="550">
        <f>Financing!L779</f>
        <v>0</v>
      </c>
    </row>
    <row r="781" spans="92:103">
      <c r="CN781" s="537"/>
      <c r="CO781" s="838" t="str">
        <f>Financing!B780</f>
        <v>Other (Specify)</v>
      </c>
      <c r="CP781" s="550"/>
      <c r="CQ781" s="838">
        <f>Financing!D780</f>
        <v>0</v>
      </c>
      <c r="CR781" s="550"/>
      <c r="CS781" s="550">
        <f>Financing!F780</f>
        <v>0</v>
      </c>
      <c r="CT781" s="550"/>
      <c r="CU781" s="550">
        <f>Financing!H780</f>
        <v>0</v>
      </c>
      <c r="CV781" s="550"/>
      <c r="CW781" s="550">
        <f>Financing!J780</f>
        <v>0</v>
      </c>
      <c r="CX781" s="550"/>
      <c r="CY781" s="550">
        <f>Financing!L780</f>
        <v>0</v>
      </c>
    </row>
    <row r="782" spans="92:103">
      <c r="CN782" s="537"/>
      <c r="CO782" s="838" t="str">
        <f>Financing!B781</f>
        <v>Other (Specify)</v>
      </c>
      <c r="CP782" s="550"/>
      <c r="CQ782" s="838">
        <f>Financing!D781</f>
        <v>0</v>
      </c>
      <c r="CR782" s="550"/>
      <c r="CS782" s="550">
        <f>Financing!F781</f>
        <v>0</v>
      </c>
      <c r="CT782" s="550"/>
      <c r="CU782" s="550">
        <f>Financing!H781</f>
        <v>0</v>
      </c>
      <c r="CV782" s="550"/>
      <c r="CW782" s="550">
        <f>Financing!J781</f>
        <v>0</v>
      </c>
      <c r="CX782" s="550"/>
      <c r="CY782" s="550">
        <f>Financing!L781</f>
        <v>0</v>
      </c>
    </row>
    <row r="783" spans="92:103">
      <c r="CN783" s="606"/>
      <c r="CO783" s="838" t="str">
        <f>Financing!B782</f>
        <v>Other (Specify)</v>
      </c>
      <c r="CP783" s="550"/>
      <c r="CQ783" s="838">
        <f>Financing!D782</f>
        <v>0</v>
      </c>
      <c r="CR783" s="550"/>
      <c r="CS783" s="550">
        <f>Financing!F782</f>
        <v>0</v>
      </c>
      <c r="CT783" s="550"/>
      <c r="CU783" s="550">
        <f>Financing!H782</f>
        <v>0</v>
      </c>
      <c r="CV783" s="550"/>
      <c r="CW783" s="550">
        <f>Financing!J782</f>
        <v>0</v>
      </c>
      <c r="CX783" s="550"/>
      <c r="CY783" s="550">
        <f>Financing!L782</f>
        <v>0</v>
      </c>
    </row>
    <row r="784" spans="92:103">
      <c r="CN784" s="537"/>
      <c r="CO784" s="550" t="str">
        <f>Financing!B783</f>
        <v>Total Construction Financing</v>
      </c>
      <c r="CP784" s="550"/>
      <c r="CQ784" s="838">
        <f>Financing!D783</f>
        <v>0</v>
      </c>
      <c r="CR784" s="550"/>
      <c r="CS784" s="550">
        <f>Financing!F783</f>
        <v>0</v>
      </c>
      <c r="CT784" s="550"/>
      <c r="CU784" s="550">
        <f>Financing!H783</f>
        <v>0</v>
      </c>
      <c r="CV784" s="550"/>
      <c r="CW784" s="550">
        <f>Financing!J783</f>
        <v>0</v>
      </c>
      <c r="CX784" s="550"/>
      <c r="CY784" s="550">
        <f>Financing!L783</f>
        <v>0</v>
      </c>
    </row>
    <row r="785" spans="92:103">
      <c r="CN785" s="556"/>
      <c r="CO785" s="550"/>
      <c r="CP785" s="550"/>
      <c r="CQ785" s="550"/>
      <c r="CR785" s="550"/>
      <c r="CS785" s="550"/>
      <c r="CT785" s="550"/>
      <c r="CU785" s="550"/>
      <c r="CV785" s="550"/>
      <c r="CW785" s="550"/>
      <c r="CX785" s="550"/>
      <c r="CY785" s="550"/>
    </row>
    <row r="786" spans="92:103">
      <c r="CN786" s="144"/>
      <c r="CO786" s="550" t="str">
        <f>Financing!B785</f>
        <v>Permanent Financing</v>
      </c>
      <c r="CP786" s="539" t="s">
        <v>342</v>
      </c>
      <c r="CQ786" s="838">
        <f>G4</f>
        <v>0</v>
      </c>
      <c r="CR786" s="550"/>
      <c r="CS786" s="550"/>
      <c r="CT786" s="550"/>
      <c r="CU786" s="550"/>
      <c r="CV786" s="550"/>
      <c r="CW786" s="550"/>
      <c r="CX786" s="550"/>
      <c r="CY786" s="550"/>
    </row>
    <row r="787" spans="92:103">
      <c r="CN787" s="144"/>
      <c r="CO787" s="550" t="str">
        <f>Financing!B786</f>
        <v>Building 16</v>
      </c>
      <c r="CP787" s="538" t="s">
        <v>96</v>
      </c>
      <c r="CQ787" s="838">
        <f>D191</f>
        <v>0</v>
      </c>
      <c r="CR787" s="550"/>
      <c r="CS787" s="550"/>
      <c r="CT787" s="550"/>
      <c r="CU787" s="550"/>
      <c r="CV787" s="550"/>
      <c r="CW787" s="550"/>
      <c r="CX787" s="550"/>
      <c r="CY787" s="550"/>
    </row>
    <row r="788" spans="92:103">
      <c r="CN788" s="144"/>
      <c r="CO788" s="550" t="str">
        <f>Financing!B787</f>
        <v xml:space="preserve"> </v>
      </c>
      <c r="CP788" s="550"/>
      <c r="CQ788" s="550"/>
      <c r="CR788" s="550"/>
      <c r="CS788" s="550"/>
      <c r="CT788" s="550"/>
      <c r="CU788" s="550"/>
      <c r="CV788" s="550"/>
      <c r="CW788" s="550"/>
      <c r="CX788" s="550"/>
      <c r="CY788" s="550"/>
    </row>
    <row r="789" spans="92:103">
      <c r="CN789" s="144"/>
      <c r="CO789" s="550" t="str">
        <f>Financing!B788</f>
        <v>Lender/ Source</v>
      </c>
      <c r="CP789" s="550"/>
      <c r="CQ789" s="550" t="str">
        <f>Financing!D788</f>
        <v>Amount of Funds</v>
      </c>
      <c r="CR789" s="550"/>
      <c r="CS789" s="550" t="str">
        <f>Financing!F788</f>
        <v>Type</v>
      </c>
      <c r="CT789" s="550"/>
      <c r="CU789" s="550" t="str">
        <f>Financing!H788</f>
        <v>Interest Rate(%)</v>
      </c>
      <c r="CV789" s="550"/>
      <c r="CW789" s="550" t="str">
        <f>Financing!J788</f>
        <v>Term (yrs.)</v>
      </c>
      <c r="CX789" s="550"/>
      <c r="CY789" s="550" t="str">
        <f>Financing!L788</f>
        <v>Annual Debt Service</v>
      </c>
    </row>
    <row r="790" spans="92:103">
      <c r="CN790" s="144"/>
      <c r="CO790" s="550" t="str">
        <f>Financing!B789</f>
        <v>HPD Loan</v>
      </c>
      <c r="CP790" s="550"/>
      <c r="CQ790" s="838">
        <f>Financing!D789</f>
        <v>0</v>
      </c>
      <c r="CR790" s="550"/>
      <c r="CS790" s="550">
        <f>Financing!F789</f>
        <v>0</v>
      </c>
      <c r="CT790" s="550"/>
      <c r="CU790" s="550">
        <f>Financing!H789</f>
        <v>0</v>
      </c>
      <c r="CV790" s="550"/>
      <c r="CW790" s="550">
        <f>Financing!J789</f>
        <v>0</v>
      </c>
      <c r="CX790" s="550"/>
      <c r="CY790" s="550">
        <f>Financing!L789</f>
        <v>0</v>
      </c>
    </row>
    <row r="791" spans="92:103">
      <c r="CN791" s="144"/>
      <c r="CO791" s="550" t="str">
        <f>Financing!B790</f>
        <v>HDC Tax Exempt Bonds</v>
      </c>
      <c r="CP791" s="550"/>
      <c r="CQ791" s="838">
        <f>Financing!D790</f>
        <v>0</v>
      </c>
      <c r="CR791" s="550"/>
      <c r="CS791" s="550">
        <f>Financing!F790</f>
        <v>0</v>
      </c>
      <c r="CT791" s="550"/>
      <c r="CU791" s="550">
        <f>Financing!H790</f>
        <v>0</v>
      </c>
      <c r="CV791" s="550"/>
      <c r="CW791" s="550">
        <f>Financing!J790</f>
        <v>0</v>
      </c>
      <c r="CX791" s="550"/>
      <c r="CY791" s="550">
        <f>Financing!L790</f>
        <v>0</v>
      </c>
    </row>
    <row r="792" spans="92:103">
      <c r="CN792" s="556"/>
      <c r="CO792" s="550" t="str">
        <f>Financing!B791</f>
        <v>HDC Loan</v>
      </c>
      <c r="CP792" s="550"/>
      <c r="CQ792" s="838">
        <f>Financing!D791</f>
        <v>0</v>
      </c>
      <c r="CR792" s="550"/>
      <c r="CS792" s="550">
        <f>Financing!F791</f>
        <v>0</v>
      </c>
      <c r="CT792" s="550"/>
      <c r="CU792" s="550">
        <f>Financing!H791</f>
        <v>0</v>
      </c>
      <c r="CV792" s="550"/>
      <c r="CW792" s="550">
        <f>Financing!J791</f>
        <v>0</v>
      </c>
      <c r="CX792" s="550"/>
      <c r="CY792" s="550">
        <f>Financing!L791</f>
        <v>0</v>
      </c>
    </row>
    <row r="793" spans="92:103">
      <c r="CN793" s="144"/>
      <c r="CO793" s="550" t="str">
        <f>Financing!B792</f>
        <v>Deferred Developer Fee</v>
      </c>
      <c r="CP793" s="550"/>
      <c r="CQ793" s="838">
        <f>Financing!D792</f>
        <v>0</v>
      </c>
      <c r="CR793" s="550"/>
      <c r="CS793" s="550">
        <f>Financing!F792</f>
        <v>0</v>
      </c>
      <c r="CT793" s="550"/>
      <c r="CU793" s="550">
        <f>Financing!H792</f>
        <v>0</v>
      </c>
      <c r="CV793" s="550"/>
      <c r="CW793" s="550">
        <f>Financing!J792</f>
        <v>0</v>
      </c>
      <c r="CX793" s="550"/>
      <c r="CY793" s="550">
        <f>Financing!L792</f>
        <v>0</v>
      </c>
    </row>
    <row r="794" spans="92:103">
      <c r="CN794" s="556"/>
      <c r="CO794" s="838" t="str">
        <f>Financing!B793</f>
        <v>Other (Specify)</v>
      </c>
      <c r="CP794" s="550"/>
      <c r="CQ794" s="838">
        <f>Financing!D793</f>
        <v>0</v>
      </c>
      <c r="CR794" s="550"/>
      <c r="CS794" s="550">
        <f>Financing!F793</f>
        <v>0</v>
      </c>
      <c r="CT794" s="550"/>
      <c r="CU794" s="550">
        <f>Financing!H793</f>
        <v>0</v>
      </c>
      <c r="CV794" s="550"/>
      <c r="CW794" s="550">
        <f>Financing!J793</f>
        <v>0</v>
      </c>
      <c r="CX794" s="550"/>
      <c r="CY794" s="550">
        <f>Financing!L793</f>
        <v>0</v>
      </c>
    </row>
    <row r="795" spans="92:103">
      <c r="CN795" s="141"/>
      <c r="CO795" s="838" t="str">
        <f>Financing!B794</f>
        <v>Other (Specify)</v>
      </c>
      <c r="CP795" s="550"/>
      <c r="CQ795" s="838">
        <f>Financing!D794</f>
        <v>0</v>
      </c>
      <c r="CR795" s="550"/>
      <c r="CS795" s="550">
        <f>Financing!F794</f>
        <v>0</v>
      </c>
      <c r="CT795" s="550"/>
      <c r="CU795" s="550">
        <f>Financing!H794</f>
        <v>0</v>
      </c>
      <c r="CV795" s="550"/>
      <c r="CW795" s="550">
        <f>Financing!J794</f>
        <v>0</v>
      </c>
      <c r="CX795" s="550"/>
      <c r="CY795" s="550">
        <f>Financing!L794</f>
        <v>0</v>
      </c>
    </row>
    <row r="796" spans="92:103">
      <c r="CN796" s="144"/>
      <c r="CO796" s="838" t="str">
        <f>Financing!B795</f>
        <v>Other (Specify)</v>
      </c>
      <c r="CP796" s="550"/>
      <c r="CQ796" s="838">
        <f>Financing!D795</f>
        <v>0</v>
      </c>
      <c r="CR796" s="550"/>
      <c r="CS796" s="550">
        <f>Financing!F795</f>
        <v>0</v>
      </c>
      <c r="CT796" s="550"/>
      <c r="CU796" s="550">
        <f>Financing!H795</f>
        <v>0</v>
      </c>
      <c r="CV796" s="550"/>
      <c r="CW796" s="550">
        <f>Financing!J795</f>
        <v>0</v>
      </c>
      <c r="CX796" s="550"/>
      <c r="CY796" s="550">
        <f>Financing!L795</f>
        <v>0</v>
      </c>
    </row>
    <row r="797" spans="92:103">
      <c r="CN797" s="144"/>
      <c r="CO797" s="838" t="str">
        <f>Financing!B796</f>
        <v>Other (Specify)</v>
      </c>
      <c r="CP797" s="550"/>
      <c r="CQ797" s="838">
        <f>Financing!D796</f>
        <v>0</v>
      </c>
      <c r="CR797" s="550"/>
      <c r="CS797" s="550">
        <f>Financing!F796</f>
        <v>0</v>
      </c>
      <c r="CT797" s="550"/>
      <c r="CU797" s="550">
        <f>Financing!H796</f>
        <v>0</v>
      </c>
      <c r="CV797" s="550"/>
      <c r="CW797" s="550">
        <f>Financing!J796</f>
        <v>0</v>
      </c>
      <c r="CX797" s="550"/>
      <c r="CY797" s="550">
        <f>Financing!L796</f>
        <v>0</v>
      </c>
    </row>
    <row r="798" spans="92:103">
      <c r="CN798" s="144"/>
      <c r="CO798" s="838" t="str">
        <f>Financing!B797</f>
        <v>Other (Specify)</v>
      </c>
      <c r="CP798" s="550"/>
      <c r="CQ798" s="838">
        <f>Financing!D797</f>
        <v>0</v>
      </c>
      <c r="CR798" s="550"/>
      <c r="CS798" s="550">
        <f>Financing!F797</f>
        <v>0</v>
      </c>
      <c r="CT798" s="550"/>
      <c r="CU798" s="550">
        <f>Financing!H797</f>
        <v>0</v>
      </c>
      <c r="CV798" s="550"/>
      <c r="CW798" s="550">
        <f>Financing!J797</f>
        <v>0</v>
      </c>
      <c r="CX798" s="550"/>
      <c r="CY798" s="550">
        <f>Financing!L797</f>
        <v>0</v>
      </c>
    </row>
    <row r="799" spans="92:103">
      <c r="CN799" s="144"/>
      <c r="CO799" s="550" t="str">
        <f>Financing!B798</f>
        <v>Total Permanent Financing</v>
      </c>
      <c r="CP799" s="550"/>
      <c r="CQ799" s="838">
        <f>Financing!D798</f>
        <v>0</v>
      </c>
      <c r="CR799" s="550"/>
      <c r="CS799" s="550">
        <f>Financing!F798</f>
        <v>0</v>
      </c>
      <c r="CT799" s="550"/>
      <c r="CU799" s="550">
        <f>Financing!H798</f>
        <v>0</v>
      </c>
      <c r="CV799" s="550"/>
      <c r="CW799" s="550">
        <f>Financing!J798</f>
        <v>0</v>
      </c>
      <c r="CX799" s="550"/>
      <c r="CY799" s="550">
        <f>Financing!L798</f>
        <v>0</v>
      </c>
    </row>
    <row r="800" spans="92:103">
      <c r="CN800" s="144"/>
      <c r="CO800" s="553"/>
      <c r="CP800" s="141"/>
      <c r="CQ800" s="141"/>
      <c r="CR800" s="141"/>
      <c r="CS800" s="141"/>
      <c r="CT800" s="141"/>
      <c r="CU800" s="141"/>
      <c r="CV800" s="141"/>
      <c r="CW800" s="141"/>
      <c r="CX800" s="141"/>
      <c r="CY800" s="554"/>
    </row>
    <row r="801" spans="92:103">
      <c r="CN801" s="141"/>
      <c r="CO801" s="555" t="s">
        <v>163</v>
      </c>
      <c r="CP801" s="539" t="s">
        <v>342</v>
      </c>
      <c r="CQ801" s="141">
        <f>G4</f>
        <v>0</v>
      </c>
      <c r="CR801" s="141"/>
      <c r="CS801" s="141"/>
      <c r="CT801" s="141"/>
      <c r="CU801" s="556"/>
      <c r="CV801" s="556"/>
      <c r="CW801" s="141"/>
      <c r="CX801" s="141"/>
      <c r="CY801" s="554"/>
    </row>
    <row r="802" spans="92:103">
      <c r="CN802" s="141"/>
      <c r="CO802" s="557" t="s">
        <v>144</v>
      </c>
      <c r="CP802" s="538" t="s">
        <v>96</v>
      </c>
      <c r="CQ802" s="840">
        <f>D191</f>
        <v>0</v>
      </c>
      <c r="CR802" s="141"/>
      <c r="CS802" s="141"/>
      <c r="CT802" s="141"/>
      <c r="CU802" s="556"/>
      <c r="CV802" s="556"/>
      <c r="CW802" s="141"/>
      <c r="CX802" s="141"/>
      <c r="CY802" s="554"/>
    </row>
    <row r="803" spans="92:103">
      <c r="CN803" s="141"/>
      <c r="CO803" s="553">
        <f>CO773</f>
        <v>0</v>
      </c>
      <c r="CP803" s="144"/>
      <c r="CQ803" s="141"/>
      <c r="CR803" s="141"/>
      <c r="CS803" s="141"/>
      <c r="CT803" s="141"/>
      <c r="CU803" s="556"/>
      <c r="CV803" s="556"/>
      <c r="CW803" s="141"/>
      <c r="CX803" s="141"/>
      <c r="CY803" s="554"/>
    </row>
    <row r="804" spans="92:103">
      <c r="CN804" s="141"/>
      <c r="CO804" s="553" t="s">
        <v>171</v>
      </c>
      <c r="CP804" s="144"/>
      <c r="CQ804" s="141"/>
      <c r="CR804" s="141"/>
      <c r="CS804" s="141"/>
      <c r="CT804" s="141"/>
      <c r="CU804" s="556"/>
      <c r="CV804" s="556"/>
      <c r="CW804" s="141"/>
      <c r="CX804" s="141"/>
      <c r="CY804" s="554"/>
    </row>
    <row r="805" spans="92:103">
      <c r="CN805" s="141"/>
      <c r="CO805" s="553"/>
      <c r="CP805" s="144"/>
      <c r="CQ805" s="141"/>
      <c r="CR805" s="141"/>
      <c r="CS805" s="141"/>
      <c r="CT805" s="141"/>
      <c r="CU805" s="556"/>
      <c r="CV805" s="556"/>
      <c r="CW805" s="141"/>
      <c r="CX805" s="141"/>
      <c r="CY805" s="554"/>
    </row>
    <row r="806" spans="92:103">
      <c r="CN806" s="141"/>
      <c r="CO806" s="558" t="s">
        <v>173</v>
      </c>
      <c r="CP806" s="559"/>
      <c r="CQ806" s="560"/>
      <c r="CR806" s="560"/>
      <c r="CS806" s="560"/>
      <c r="CT806" s="559"/>
      <c r="CU806" s="561" t="s">
        <v>172</v>
      </c>
      <c r="CV806" s="556"/>
      <c r="CW806" s="141"/>
      <c r="CX806" s="141"/>
      <c r="CY806" s="554"/>
    </row>
    <row r="807" spans="92:103">
      <c r="CN807" s="141"/>
      <c r="CO807" s="562" t="s">
        <v>164</v>
      </c>
      <c r="CP807" s="141"/>
      <c r="CQ807" s="141"/>
      <c r="CR807" s="141"/>
      <c r="CS807" s="141"/>
      <c r="CT807" s="141"/>
      <c r="CU807" s="534">
        <f>Financing!H806</f>
        <v>0</v>
      </c>
      <c r="CV807" s="141"/>
      <c r="CW807" s="141"/>
      <c r="CX807" s="141"/>
      <c r="CY807" s="554"/>
    </row>
    <row r="808" spans="92:103">
      <c r="CN808" s="144"/>
      <c r="CO808" s="563" t="s">
        <v>110</v>
      </c>
      <c r="CP808" s="141"/>
      <c r="CQ808" s="141"/>
      <c r="CR808" s="141"/>
      <c r="CS808" s="141"/>
      <c r="CT808" s="141"/>
      <c r="CU808" s="534">
        <f>Financing!H807</f>
        <v>0</v>
      </c>
      <c r="CV808" s="141"/>
      <c r="CW808" s="141"/>
      <c r="CX808" s="141"/>
      <c r="CY808" s="554"/>
    </row>
    <row r="809" spans="92:103">
      <c r="CN809" s="144"/>
      <c r="CO809" s="563" t="s">
        <v>165</v>
      </c>
      <c r="CP809" s="141"/>
      <c r="CQ809" s="141"/>
      <c r="CR809" s="141"/>
      <c r="CS809" s="141"/>
      <c r="CT809" s="141"/>
      <c r="CU809" s="534">
        <f>Financing!H808</f>
        <v>0</v>
      </c>
      <c r="CV809" s="141"/>
      <c r="CW809" s="141"/>
      <c r="CX809" s="141"/>
      <c r="CY809" s="554"/>
    </row>
    <row r="810" spans="92:103">
      <c r="CN810" s="556"/>
      <c r="CO810" s="563" t="s">
        <v>166</v>
      </c>
      <c r="CP810" s="141"/>
      <c r="CQ810" s="141"/>
      <c r="CR810" s="141"/>
      <c r="CS810" s="141"/>
      <c r="CT810" s="141"/>
      <c r="CU810" s="534">
        <f>Financing!H809</f>
        <v>0</v>
      </c>
      <c r="CV810" s="141"/>
      <c r="CW810" s="141"/>
      <c r="CX810" s="141"/>
      <c r="CY810" s="554"/>
    </row>
    <row r="811" spans="92:103">
      <c r="CN811" s="556"/>
      <c r="CO811" s="563" t="s">
        <v>167</v>
      </c>
      <c r="CP811" s="141"/>
      <c r="CQ811" s="141"/>
      <c r="CR811" s="141"/>
      <c r="CS811" s="141"/>
      <c r="CT811" s="141"/>
      <c r="CU811" s="534">
        <f>Financing!H810</f>
        <v>0</v>
      </c>
      <c r="CV811" s="141"/>
      <c r="CW811" s="141"/>
      <c r="CX811" s="141"/>
      <c r="CY811" s="554"/>
    </row>
    <row r="812" spans="92:103">
      <c r="CN812" s="141"/>
      <c r="CO812" s="563" t="s">
        <v>169</v>
      </c>
      <c r="CP812" s="141"/>
      <c r="CQ812" s="536" t="str">
        <f>Financing!D811</f>
        <v>(Specify Source)</v>
      </c>
      <c r="CR812" s="536"/>
      <c r="CS812" s="536"/>
      <c r="CT812" s="141"/>
      <c r="CU812" s="534">
        <f>Financing!H811</f>
        <v>0</v>
      </c>
      <c r="CV812" s="141"/>
      <c r="CW812" s="141"/>
      <c r="CX812" s="141"/>
      <c r="CY812" s="554"/>
    </row>
    <row r="813" spans="92:103">
      <c r="CN813" s="556"/>
      <c r="CO813" s="563" t="s">
        <v>168</v>
      </c>
      <c r="CP813" s="141"/>
      <c r="CQ813" s="536" t="str">
        <f>Financing!D812</f>
        <v>(Specify Source)</v>
      </c>
      <c r="CR813" s="536"/>
      <c r="CS813" s="536"/>
      <c r="CT813" s="141"/>
      <c r="CU813" s="534">
        <f>Financing!H812</f>
        <v>0</v>
      </c>
      <c r="CV813" s="141"/>
      <c r="CW813" s="141"/>
      <c r="CX813" s="141"/>
      <c r="CY813" s="554"/>
    </row>
    <row r="814" spans="92:103">
      <c r="CN814" s="144"/>
      <c r="CO814" s="563" t="s">
        <v>168</v>
      </c>
      <c r="CP814" s="141"/>
      <c r="CQ814" s="536" t="str">
        <f>Financing!D813</f>
        <v>(Specify Source)</v>
      </c>
      <c r="CR814" s="536"/>
      <c r="CS814" s="536"/>
      <c r="CT814" s="141"/>
      <c r="CU814" s="534">
        <f>Financing!H813</f>
        <v>0</v>
      </c>
      <c r="CV814" s="141"/>
      <c r="CW814" s="141"/>
      <c r="CX814" s="141"/>
      <c r="CY814" s="554"/>
    </row>
    <row r="815" spans="92:103">
      <c r="CN815" s="556"/>
      <c r="CO815" s="563" t="s">
        <v>168</v>
      </c>
      <c r="CP815" s="141"/>
      <c r="CQ815" s="536" t="str">
        <f>Financing!D814</f>
        <v>(Specify Source)</v>
      </c>
      <c r="CR815" s="536"/>
      <c r="CS815" s="536"/>
      <c r="CT815" s="141"/>
      <c r="CU815" s="534">
        <f>Financing!H814</f>
        <v>0</v>
      </c>
      <c r="CV815" s="141"/>
      <c r="CW815" s="141"/>
      <c r="CX815" s="141"/>
      <c r="CY815" s="554"/>
    </row>
    <row r="816" spans="92:103" ht="13.5" thickBot="1">
      <c r="CN816" s="144"/>
      <c r="CO816" s="564" t="s">
        <v>168</v>
      </c>
      <c r="CP816" s="565"/>
      <c r="CQ816" s="536" t="str">
        <f>Financing!D815</f>
        <v>(Specify Source)</v>
      </c>
      <c r="CR816" s="536"/>
      <c r="CS816" s="536"/>
      <c r="CT816" s="565"/>
      <c r="CU816" s="534">
        <f>Financing!H815</f>
        <v>0</v>
      </c>
      <c r="CV816" s="565"/>
      <c r="CW816" s="565"/>
      <c r="CX816" s="565"/>
      <c r="CY816" s="566"/>
    </row>
    <row r="817" spans="92:103">
      <c r="CN817" s="291"/>
    </row>
    <row r="818" spans="92:103" ht="13.5" thickBot="1">
      <c r="CN818" s="291"/>
    </row>
    <row r="819" spans="92:103">
      <c r="CN819" s="291"/>
      <c r="CO819" s="541" t="s">
        <v>156</v>
      </c>
      <c r="CP819" s="539" t="s">
        <v>342</v>
      </c>
      <c r="CQ819" s="837">
        <f>G4</f>
        <v>0</v>
      </c>
      <c r="CR819" s="540"/>
      <c r="CS819" s="542"/>
      <c r="CT819" s="542"/>
    </row>
    <row r="820" spans="92:103">
      <c r="CN820" s="291"/>
      <c r="CO820" s="567" t="s">
        <v>145</v>
      </c>
      <c r="CP820" s="538" t="s">
        <v>96</v>
      </c>
      <c r="CQ820" s="839">
        <f>D192</f>
        <v>0</v>
      </c>
      <c r="CR820" s="544"/>
      <c r="CS820" s="540"/>
      <c r="CT820" s="540"/>
    </row>
    <row r="821" spans="92:103" ht="13.5" thickBot="1">
      <c r="CN821" s="291"/>
      <c r="CO821" s="568">
        <f>'Unit Distribution'!CO21</f>
        <v>0</v>
      </c>
      <c r="CQ821" s="544"/>
      <c r="CR821" s="544"/>
      <c r="CS821" s="540"/>
      <c r="CT821" s="540"/>
    </row>
    <row r="822" spans="92:103">
      <c r="CN822" s="291"/>
      <c r="CO822" s="545" t="s">
        <v>157</v>
      </c>
      <c r="CP822" s="546"/>
      <c r="CQ822" s="547" t="s">
        <v>158</v>
      </c>
      <c r="CR822" s="547"/>
      <c r="CS822" s="547" t="s">
        <v>159</v>
      </c>
      <c r="CT822" s="547"/>
      <c r="CU822" s="547" t="s">
        <v>177</v>
      </c>
      <c r="CV822" s="547"/>
      <c r="CW822" s="547" t="s">
        <v>160</v>
      </c>
      <c r="CX822" s="548"/>
      <c r="CY822" s="549" t="s">
        <v>161</v>
      </c>
    </row>
    <row r="823" spans="92:103">
      <c r="CN823" s="291"/>
      <c r="CO823" s="550" t="str">
        <f>Financing!B822</f>
        <v>HPD Loan</v>
      </c>
      <c r="CP823" s="550"/>
      <c r="CQ823" s="838">
        <f>Financing!D822</f>
        <v>0</v>
      </c>
      <c r="CR823" s="550"/>
      <c r="CS823" s="550">
        <f>Financing!F822</f>
        <v>0</v>
      </c>
      <c r="CT823" s="550"/>
      <c r="CU823" s="550">
        <f>Financing!H822</f>
        <v>0</v>
      </c>
      <c r="CV823" s="550"/>
      <c r="CW823" s="550">
        <f>Financing!J822</f>
        <v>0</v>
      </c>
      <c r="CX823" s="550"/>
      <c r="CY823" s="550">
        <f>Financing!L822</f>
        <v>0</v>
      </c>
    </row>
    <row r="824" spans="92:103">
      <c r="CN824" s="537"/>
      <c r="CO824" s="550" t="str">
        <f>Financing!B823</f>
        <v>HDC Tax Exempt Bonds</v>
      </c>
      <c r="CP824" s="550"/>
      <c r="CQ824" s="838">
        <f>Financing!D823</f>
        <v>0</v>
      </c>
      <c r="CR824" s="550"/>
      <c r="CS824" s="550">
        <f>Financing!F823</f>
        <v>0</v>
      </c>
      <c r="CT824" s="550"/>
      <c r="CU824" s="550">
        <f>Financing!H823</f>
        <v>0</v>
      </c>
      <c r="CV824" s="550"/>
      <c r="CW824" s="550">
        <f>Financing!J823</f>
        <v>0</v>
      </c>
      <c r="CX824" s="550"/>
      <c r="CY824" s="550">
        <f>Financing!L823</f>
        <v>0</v>
      </c>
    </row>
    <row r="825" spans="92:103">
      <c r="CN825" s="291"/>
      <c r="CO825" s="550" t="str">
        <f>Financing!B824</f>
        <v>HDC Loan</v>
      </c>
      <c r="CP825" s="550"/>
      <c r="CQ825" s="838">
        <f>Financing!D824</f>
        <v>0</v>
      </c>
      <c r="CR825" s="550"/>
      <c r="CS825" s="550">
        <f>Financing!F824</f>
        <v>0</v>
      </c>
      <c r="CT825" s="550"/>
      <c r="CU825" s="550">
        <f>Financing!H824</f>
        <v>0</v>
      </c>
      <c r="CV825" s="550"/>
      <c r="CW825" s="550">
        <f>Financing!J824</f>
        <v>0</v>
      </c>
      <c r="CX825" s="550"/>
      <c r="CY825" s="550">
        <f>Financing!L824</f>
        <v>0</v>
      </c>
    </row>
    <row r="826" spans="92:103">
      <c r="CN826" s="606"/>
      <c r="CO826" s="550" t="str">
        <f>Financing!B825</f>
        <v>Deferred Developer Fee</v>
      </c>
      <c r="CP826" s="550"/>
      <c r="CQ826" s="838">
        <f>Financing!D825</f>
        <v>0</v>
      </c>
      <c r="CR826" s="550"/>
      <c r="CS826" s="550">
        <f>Financing!F825</f>
        <v>0</v>
      </c>
      <c r="CT826" s="550"/>
      <c r="CU826" s="550">
        <f>Financing!H825</f>
        <v>0</v>
      </c>
      <c r="CV826" s="550"/>
      <c r="CW826" s="550">
        <f>Financing!J825</f>
        <v>0</v>
      </c>
      <c r="CX826" s="550"/>
      <c r="CY826" s="550">
        <f>Financing!L825</f>
        <v>0</v>
      </c>
    </row>
    <row r="827" spans="92:103">
      <c r="CN827" s="537"/>
      <c r="CO827" s="838" t="str">
        <f>Financing!B826</f>
        <v>Other (Specify)</v>
      </c>
      <c r="CP827" s="550"/>
      <c r="CQ827" s="838">
        <f>Financing!D826</f>
        <v>0</v>
      </c>
      <c r="CR827" s="550"/>
      <c r="CS827" s="550">
        <f>Financing!F826</f>
        <v>0</v>
      </c>
      <c r="CT827" s="550"/>
      <c r="CU827" s="550">
        <f>Financing!H826</f>
        <v>0</v>
      </c>
      <c r="CV827" s="550"/>
      <c r="CW827" s="550">
        <f>Financing!J826</f>
        <v>0</v>
      </c>
      <c r="CX827" s="550"/>
      <c r="CY827" s="550">
        <f>Financing!L826</f>
        <v>0</v>
      </c>
    </row>
    <row r="828" spans="92:103">
      <c r="CN828" s="606"/>
      <c r="CO828" s="838" t="str">
        <f>Financing!B827</f>
        <v>Other (Specify)</v>
      </c>
      <c r="CP828" s="550"/>
      <c r="CQ828" s="838">
        <f>Financing!D827</f>
        <v>0</v>
      </c>
      <c r="CR828" s="550"/>
      <c r="CS828" s="550">
        <f>Financing!F827</f>
        <v>0</v>
      </c>
      <c r="CT828" s="550"/>
      <c r="CU828" s="550">
        <f>Financing!H827</f>
        <v>0</v>
      </c>
      <c r="CV828" s="550"/>
      <c r="CW828" s="550">
        <f>Financing!J827</f>
        <v>0</v>
      </c>
      <c r="CX828" s="550"/>
      <c r="CY828" s="550">
        <f>Financing!L827</f>
        <v>0</v>
      </c>
    </row>
    <row r="829" spans="92:103">
      <c r="CN829" s="537"/>
      <c r="CO829" s="838" t="str">
        <f>Financing!B828</f>
        <v>Other (Specify)</v>
      </c>
      <c r="CP829" s="550"/>
      <c r="CQ829" s="838">
        <f>Financing!D828</f>
        <v>0</v>
      </c>
      <c r="CR829" s="550"/>
      <c r="CS829" s="550">
        <f>Financing!F828</f>
        <v>0</v>
      </c>
      <c r="CT829" s="550"/>
      <c r="CU829" s="550">
        <f>Financing!H828</f>
        <v>0</v>
      </c>
      <c r="CV829" s="550"/>
      <c r="CW829" s="550">
        <f>Financing!J828</f>
        <v>0</v>
      </c>
      <c r="CX829" s="550"/>
      <c r="CY829" s="550">
        <f>Financing!L828</f>
        <v>0</v>
      </c>
    </row>
    <row r="830" spans="92:103">
      <c r="CN830" s="537"/>
      <c r="CO830" s="838" t="str">
        <f>Financing!B829</f>
        <v>Other (Specify)</v>
      </c>
      <c r="CP830" s="550"/>
      <c r="CQ830" s="838">
        <f>Financing!D829</f>
        <v>0</v>
      </c>
      <c r="CR830" s="550"/>
      <c r="CS830" s="550">
        <f>Financing!F829</f>
        <v>0</v>
      </c>
      <c r="CT830" s="550"/>
      <c r="CU830" s="550">
        <f>Financing!H829</f>
        <v>0</v>
      </c>
      <c r="CV830" s="550"/>
      <c r="CW830" s="550">
        <f>Financing!J829</f>
        <v>0</v>
      </c>
      <c r="CX830" s="550"/>
      <c r="CY830" s="550">
        <f>Financing!L829</f>
        <v>0</v>
      </c>
    </row>
    <row r="831" spans="92:103">
      <c r="CN831" s="606"/>
      <c r="CO831" s="838" t="str">
        <f>Financing!B830</f>
        <v>Other (Specify)</v>
      </c>
      <c r="CP831" s="550"/>
      <c r="CQ831" s="838">
        <f>Financing!D830</f>
        <v>0</v>
      </c>
      <c r="CR831" s="550"/>
      <c r="CS831" s="550">
        <f>Financing!F830</f>
        <v>0</v>
      </c>
      <c r="CT831" s="550"/>
      <c r="CU831" s="550">
        <f>Financing!H830</f>
        <v>0</v>
      </c>
      <c r="CV831" s="550"/>
      <c r="CW831" s="550">
        <f>Financing!J830</f>
        <v>0</v>
      </c>
      <c r="CX831" s="550"/>
      <c r="CY831" s="550">
        <f>Financing!L830</f>
        <v>0</v>
      </c>
    </row>
    <row r="832" spans="92:103">
      <c r="CN832" s="537"/>
      <c r="CO832" s="550" t="str">
        <f>Financing!B831</f>
        <v>Total Construction Financing</v>
      </c>
      <c r="CP832" s="550"/>
      <c r="CQ832" s="838">
        <f>Financing!D831</f>
        <v>0</v>
      </c>
      <c r="CR832" s="550"/>
      <c r="CS832" s="550">
        <f>Financing!F831</f>
        <v>0</v>
      </c>
      <c r="CT832" s="550"/>
      <c r="CU832" s="550">
        <f>Financing!H831</f>
        <v>0</v>
      </c>
      <c r="CV832" s="550"/>
      <c r="CW832" s="550">
        <f>Financing!J831</f>
        <v>0</v>
      </c>
      <c r="CX832" s="550"/>
      <c r="CY832" s="550">
        <f>Financing!L831</f>
        <v>0</v>
      </c>
    </row>
    <row r="833" spans="92:103">
      <c r="CN833" s="556"/>
      <c r="CO833" s="550"/>
      <c r="CP833" s="550"/>
      <c r="CQ833" s="550"/>
      <c r="CR833" s="550"/>
      <c r="CS833" s="550"/>
      <c r="CT833" s="550"/>
      <c r="CU833" s="550"/>
      <c r="CV833" s="550"/>
      <c r="CW833" s="550"/>
      <c r="CX833" s="550"/>
      <c r="CY833" s="550"/>
    </row>
    <row r="834" spans="92:103">
      <c r="CN834" s="144"/>
      <c r="CO834" s="550" t="str">
        <f>Financing!B833</f>
        <v>Permanent Financing</v>
      </c>
      <c r="CP834" s="539" t="s">
        <v>342</v>
      </c>
      <c r="CQ834" s="838">
        <f>G4</f>
        <v>0</v>
      </c>
      <c r="CR834" s="550"/>
      <c r="CS834" s="550"/>
      <c r="CT834" s="550"/>
      <c r="CU834" s="550"/>
      <c r="CV834" s="550"/>
      <c r="CW834" s="550"/>
      <c r="CX834" s="550"/>
      <c r="CY834" s="550"/>
    </row>
    <row r="835" spans="92:103">
      <c r="CN835" s="144"/>
      <c r="CO835" s="550" t="str">
        <f>Financing!B834</f>
        <v>Building 17</v>
      </c>
      <c r="CP835" s="538" t="s">
        <v>96</v>
      </c>
      <c r="CQ835" s="838">
        <f>D192</f>
        <v>0</v>
      </c>
      <c r="CR835" s="550"/>
      <c r="CS835" s="550"/>
      <c r="CT835" s="550"/>
      <c r="CU835" s="550"/>
      <c r="CV835" s="550"/>
      <c r="CW835" s="550"/>
      <c r="CX835" s="550"/>
      <c r="CY835" s="550"/>
    </row>
    <row r="836" spans="92:103">
      <c r="CN836" s="144"/>
      <c r="CO836" s="550" t="str">
        <f>Financing!B835</f>
        <v xml:space="preserve"> </v>
      </c>
      <c r="CP836" s="550"/>
      <c r="CQ836" s="550"/>
      <c r="CR836" s="550"/>
      <c r="CS836" s="550"/>
      <c r="CT836" s="550"/>
      <c r="CU836" s="550"/>
      <c r="CV836" s="550"/>
      <c r="CW836" s="550"/>
      <c r="CX836" s="550"/>
      <c r="CY836" s="550"/>
    </row>
    <row r="837" spans="92:103">
      <c r="CN837" s="144"/>
      <c r="CO837" s="550" t="str">
        <f>Financing!B836</f>
        <v>Lender/ Source</v>
      </c>
      <c r="CP837" s="550"/>
      <c r="CQ837" s="550" t="str">
        <f>Financing!D836</f>
        <v>Amount of Funds</v>
      </c>
      <c r="CR837" s="550"/>
      <c r="CS837" s="550" t="str">
        <f>Financing!F836</f>
        <v>Type</v>
      </c>
      <c r="CT837" s="550"/>
      <c r="CU837" s="550" t="str">
        <f>Financing!H836</f>
        <v>Interest Rate(%)</v>
      </c>
      <c r="CV837" s="550"/>
      <c r="CW837" s="550" t="str">
        <f>Financing!J836</f>
        <v>Term (yrs.)</v>
      </c>
      <c r="CX837" s="550"/>
      <c r="CY837" s="550" t="str">
        <f>Financing!L836</f>
        <v>Annual Debt Service</v>
      </c>
    </row>
    <row r="838" spans="92:103">
      <c r="CN838" s="144"/>
      <c r="CO838" s="550" t="str">
        <f>Financing!B837</f>
        <v>HPD Loan</v>
      </c>
      <c r="CP838" s="550"/>
      <c r="CQ838" s="838">
        <f>Financing!D837</f>
        <v>0</v>
      </c>
      <c r="CR838" s="550"/>
      <c r="CS838" s="550">
        <f>Financing!F837</f>
        <v>0</v>
      </c>
      <c r="CT838" s="550"/>
      <c r="CU838" s="550">
        <f>Financing!H837</f>
        <v>0</v>
      </c>
      <c r="CV838" s="550"/>
      <c r="CW838" s="550">
        <f>Financing!J837</f>
        <v>0</v>
      </c>
      <c r="CX838" s="550"/>
      <c r="CY838" s="550">
        <f>Financing!L837</f>
        <v>0</v>
      </c>
    </row>
    <row r="839" spans="92:103">
      <c r="CN839" s="144"/>
      <c r="CO839" s="550" t="str">
        <f>Financing!B838</f>
        <v>HDC Tax Exempt Bonds</v>
      </c>
      <c r="CP839" s="550"/>
      <c r="CQ839" s="838">
        <f>Financing!D838</f>
        <v>0</v>
      </c>
      <c r="CR839" s="550"/>
      <c r="CS839" s="550">
        <f>Financing!F838</f>
        <v>0</v>
      </c>
      <c r="CT839" s="550"/>
      <c r="CU839" s="550">
        <f>Financing!H838</f>
        <v>0</v>
      </c>
      <c r="CV839" s="550"/>
      <c r="CW839" s="550">
        <f>Financing!J838</f>
        <v>0</v>
      </c>
      <c r="CX839" s="550"/>
      <c r="CY839" s="550">
        <f>Financing!L838</f>
        <v>0</v>
      </c>
    </row>
    <row r="840" spans="92:103">
      <c r="CN840" s="556"/>
      <c r="CO840" s="550" t="str">
        <f>Financing!B839</f>
        <v>HDC Loan</v>
      </c>
      <c r="CP840" s="550"/>
      <c r="CQ840" s="838">
        <f>Financing!D839</f>
        <v>0</v>
      </c>
      <c r="CR840" s="550"/>
      <c r="CS840" s="550">
        <f>Financing!F839</f>
        <v>0</v>
      </c>
      <c r="CT840" s="550"/>
      <c r="CU840" s="550">
        <f>Financing!H839</f>
        <v>0</v>
      </c>
      <c r="CV840" s="550"/>
      <c r="CW840" s="550">
        <f>Financing!J839</f>
        <v>0</v>
      </c>
      <c r="CX840" s="550"/>
      <c r="CY840" s="550">
        <f>Financing!L839</f>
        <v>0</v>
      </c>
    </row>
    <row r="841" spans="92:103">
      <c r="CN841" s="144"/>
      <c r="CO841" s="550" t="str">
        <f>Financing!B840</f>
        <v>Deferred Developer Fee</v>
      </c>
      <c r="CP841" s="550"/>
      <c r="CQ841" s="838">
        <f>Financing!D840</f>
        <v>0</v>
      </c>
      <c r="CR841" s="550"/>
      <c r="CS841" s="550">
        <f>Financing!F840</f>
        <v>0</v>
      </c>
      <c r="CT841" s="550"/>
      <c r="CU841" s="550">
        <f>Financing!H840</f>
        <v>0</v>
      </c>
      <c r="CV841" s="550"/>
      <c r="CW841" s="550">
        <f>Financing!J840</f>
        <v>0</v>
      </c>
      <c r="CX841" s="550"/>
      <c r="CY841" s="550">
        <f>Financing!L840</f>
        <v>0</v>
      </c>
    </row>
    <row r="842" spans="92:103">
      <c r="CN842" s="556"/>
      <c r="CO842" s="838" t="str">
        <f>Financing!B841</f>
        <v>Other (Specify)</v>
      </c>
      <c r="CP842" s="550"/>
      <c r="CQ842" s="838">
        <f>Financing!D841</f>
        <v>0</v>
      </c>
      <c r="CR842" s="550"/>
      <c r="CS842" s="550">
        <f>Financing!F841</f>
        <v>0</v>
      </c>
      <c r="CT842" s="550"/>
      <c r="CU842" s="550">
        <f>Financing!H841</f>
        <v>0</v>
      </c>
      <c r="CV842" s="550"/>
      <c r="CW842" s="550">
        <f>Financing!J841</f>
        <v>0</v>
      </c>
      <c r="CX842" s="550"/>
      <c r="CY842" s="550">
        <f>Financing!L841</f>
        <v>0</v>
      </c>
    </row>
    <row r="843" spans="92:103">
      <c r="CN843" s="141"/>
      <c r="CO843" s="838" t="str">
        <f>Financing!B842</f>
        <v>Other (Specify)</v>
      </c>
      <c r="CP843" s="550"/>
      <c r="CQ843" s="838">
        <f>Financing!D842</f>
        <v>0</v>
      </c>
      <c r="CR843" s="550"/>
      <c r="CS843" s="550">
        <f>Financing!F842</f>
        <v>0</v>
      </c>
      <c r="CT843" s="550"/>
      <c r="CU843" s="550">
        <f>Financing!H842</f>
        <v>0</v>
      </c>
      <c r="CV843" s="550"/>
      <c r="CW843" s="550">
        <f>Financing!J842</f>
        <v>0</v>
      </c>
      <c r="CX843" s="550"/>
      <c r="CY843" s="550">
        <f>Financing!L842</f>
        <v>0</v>
      </c>
    </row>
    <row r="844" spans="92:103">
      <c r="CN844" s="144"/>
      <c r="CO844" s="838" t="str">
        <f>Financing!B843</f>
        <v>Other (Specify)</v>
      </c>
      <c r="CP844" s="550"/>
      <c r="CQ844" s="838">
        <f>Financing!D843</f>
        <v>0</v>
      </c>
      <c r="CR844" s="550"/>
      <c r="CS844" s="550">
        <f>Financing!F843</f>
        <v>0</v>
      </c>
      <c r="CT844" s="550"/>
      <c r="CU844" s="550">
        <f>Financing!H843</f>
        <v>0</v>
      </c>
      <c r="CV844" s="550"/>
      <c r="CW844" s="550">
        <f>Financing!J843</f>
        <v>0</v>
      </c>
      <c r="CX844" s="550"/>
      <c r="CY844" s="550">
        <f>Financing!L843</f>
        <v>0</v>
      </c>
    </row>
    <row r="845" spans="92:103">
      <c r="CN845" s="144"/>
      <c r="CO845" s="838" t="str">
        <f>Financing!B844</f>
        <v>Other (Specify)</v>
      </c>
      <c r="CP845" s="550"/>
      <c r="CQ845" s="838">
        <f>Financing!D844</f>
        <v>0</v>
      </c>
      <c r="CR845" s="550"/>
      <c r="CS845" s="550">
        <f>Financing!F844</f>
        <v>0</v>
      </c>
      <c r="CT845" s="550"/>
      <c r="CU845" s="550">
        <f>Financing!H844</f>
        <v>0</v>
      </c>
      <c r="CV845" s="550"/>
      <c r="CW845" s="550">
        <f>Financing!J844</f>
        <v>0</v>
      </c>
      <c r="CX845" s="550"/>
      <c r="CY845" s="550">
        <f>Financing!L844</f>
        <v>0</v>
      </c>
    </row>
    <row r="846" spans="92:103">
      <c r="CN846" s="144"/>
      <c r="CO846" s="838" t="str">
        <f>Financing!B845</f>
        <v>Other (Specify)</v>
      </c>
      <c r="CP846" s="550"/>
      <c r="CQ846" s="838">
        <f>Financing!D845</f>
        <v>0</v>
      </c>
      <c r="CR846" s="550"/>
      <c r="CS846" s="550">
        <f>Financing!F845</f>
        <v>0</v>
      </c>
      <c r="CT846" s="550"/>
      <c r="CU846" s="550">
        <f>Financing!H845</f>
        <v>0</v>
      </c>
      <c r="CV846" s="550"/>
      <c r="CW846" s="550">
        <f>Financing!J845</f>
        <v>0</v>
      </c>
      <c r="CX846" s="550"/>
      <c r="CY846" s="550">
        <f>Financing!L845</f>
        <v>0</v>
      </c>
    </row>
    <row r="847" spans="92:103">
      <c r="CN847" s="144"/>
      <c r="CO847" s="550" t="str">
        <f>Financing!B846</f>
        <v>Total Permanent Financing</v>
      </c>
      <c r="CP847" s="550"/>
      <c r="CQ847" s="838">
        <f>Financing!D846</f>
        <v>0</v>
      </c>
      <c r="CR847" s="550"/>
      <c r="CS847" s="550">
        <f>Financing!F846</f>
        <v>0</v>
      </c>
      <c r="CT847" s="550"/>
      <c r="CU847" s="550">
        <f>Financing!H846</f>
        <v>0</v>
      </c>
      <c r="CV847" s="550"/>
      <c r="CW847" s="550">
        <f>Financing!J846</f>
        <v>0</v>
      </c>
      <c r="CX847" s="550"/>
      <c r="CY847" s="550">
        <f>Financing!L846</f>
        <v>0</v>
      </c>
    </row>
    <row r="848" spans="92:103">
      <c r="CN848" s="144"/>
      <c r="CO848" s="553"/>
      <c r="CP848" s="141"/>
      <c r="CQ848" s="141"/>
      <c r="CR848" s="141"/>
      <c r="CS848" s="141"/>
      <c r="CT848" s="141"/>
      <c r="CU848" s="141"/>
      <c r="CV848" s="141"/>
      <c r="CW848" s="141"/>
      <c r="CX848" s="141"/>
      <c r="CY848" s="554"/>
    </row>
    <row r="849" spans="92:103">
      <c r="CN849" s="141"/>
      <c r="CO849" s="555" t="s">
        <v>163</v>
      </c>
      <c r="CP849" s="539" t="s">
        <v>342</v>
      </c>
      <c r="CQ849" s="141">
        <f>G4</f>
        <v>0</v>
      </c>
      <c r="CR849" s="141"/>
      <c r="CS849" s="141"/>
      <c r="CT849" s="141"/>
      <c r="CU849" s="556"/>
      <c r="CV849" s="556"/>
      <c r="CW849" s="141"/>
      <c r="CX849" s="141"/>
      <c r="CY849" s="554"/>
    </row>
    <row r="850" spans="92:103">
      <c r="CN850" s="141"/>
      <c r="CO850" s="557" t="s">
        <v>145</v>
      </c>
      <c r="CP850" s="538" t="s">
        <v>96</v>
      </c>
      <c r="CQ850" s="840">
        <f>D192</f>
        <v>0</v>
      </c>
      <c r="CR850" s="141"/>
      <c r="CS850" s="141"/>
      <c r="CT850" s="141"/>
      <c r="CU850" s="556"/>
      <c r="CV850" s="556"/>
      <c r="CW850" s="141"/>
      <c r="CX850" s="141"/>
      <c r="CY850" s="554"/>
    </row>
    <row r="851" spans="92:103">
      <c r="CN851" s="141"/>
      <c r="CO851" s="553">
        <f>CO821</f>
        <v>0</v>
      </c>
      <c r="CP851" s="144"/>
      <c r="CQ851" s="141"/>
      <c r="CR851" s="141"/>
      <c r="CS851" s="141"/>
      <c r="CT851" s="141"/>
      <c r="CU851" s="556"/>
      <c r="CV851" s="556"/>
      <c r="CW851" s="141"/>
      <c r="CX851" s="141"/>
      <c r="CY851" s="554"/>
    </row>
    <row r="852" spans="92:103">
      <c r="CN852" s="141"/>
      <c r="CO852" s="553" t="s">
        <v>171</v>
      </c>
      <c r="CP852" s="144"/>
      <c r="CQ852" s="141"/>
      <c r="CR852" s="141"/>
      <c r="CS852" s="141"/>
      <c r="CT852" s="141"/>
      <c r="CU852" s="556"/>
      <c r="CV852" s="556"/>
      <c r="CW852" s="141"/>
      <c r="CX852" s="141"/>
      <c r="CY852" s="554"/>
    </row>
    <row r="853" spans="92:103">
      <c r="CN853" s="141"/>
      <c r="CO853" s="553"/>
      <c r="CP853" s="144"/>
      <c r="CQ853" s="141"/>
      <c r="CR853" s="141"/>
      <c r="CS853" s="141"/>
      <c r="CT853" s="141"/>
      <c r="CU853" s="556"/>
      <c r="CV853" s="556"/>
      <c r="CW853" s="141"/>
      <c r="CX853" s="141"/>
      <c r="CY853" s="554"/>
    </row>
    <row r="854" spans="92:103">
      <c r="CN854" s="141"/>
      <c r="CO854" s="558" t="s">
        <v>173</v>
      </c>
      <c r="CP854" s="559"/>
      <c r="CQ854" s="560"/>
      <c r="CR854" s="560"/>
      <c r="CS854" s="560"/>
      <c r="CT854" s="559"/>
      <c r="CU854" s="561" t="s">
        <v>172</v>
      </c>
      <c r="CV854" s="556"/>
      <c r="CW854" s="141"/>
      <c r="CX854" s="141"/>
      <c r="CY854" s="554"/>
    </row>
    <row r="855" spans="92:103">
      <c r="CN855" s="141"/>
      <c r="CO855" s="562" t="s">
        <v>164</v>
      </c>
      <c r="CP855" s="141"/>
      <c r="CQ855" s="141"/>
      <c r="CR855" s="141"/>
      <c r="CS855" s="141"/>
      <c r="CT855" s="141"/>
      <c r="CU855" s="534">
        <f>Financing!H854</f>
        <v>0</v>
      </c>
      <c r="CV855" s="141"/>
      <c r="CW855" s="141"/>
      <c r="CX855" s="141"/>
      <c r="CY855" s="554"/>
    </row>
    <row r="856" spans="92:103">
      <c r="CN856" s="144"/>
      <c r="CO856" s="563" t="s">
        <v>110</v>
      </c>
      <c r="CP856" s="141"/>
      <c r="CQ856" s="141"/>
      <c r="CR856" s="141"/>
      <c r="CS856" s="141"/>
      <c r="CT856" s="141"/>
      <c r="CU856" s="534">
        <f>Financing!H855</f>
        <v>0</v>
      </c>
      <c r="CV856" s="141"/>
      <c r="CW856" s="141"/>
      <c r="CX856" s="141"/>
      <c r="CY856" s="554"/>
    </row>
    <row r="857" spans="92:103">
      <c r="CN857" s="144"/>
      <c r="CO857" s="563" t="s">
        <v>165</v>
      </c>
      <c r="CP857" s="141"/>
      <c r="CQ857" s="141"/>
      <c r="CR857" s="141"/>
      <c r="CS857" s="141"/>
      <c r="CT857" s="141"/>
      <c r="CU857" s="534">
        <f>Financing!H856</f>
        <v>0</v>
      </c>
      <c r="CV857" s="141"/>
      <c r="CW857" s="141"/>
      <c r="CX857" s="141"/>
      <c r="CY857" s="554"/>
    </row>
    <row r="858" spans="92:103">
      <c r="CN858" s="556"/>
      <c r="CO858" s="563" t="s">
        <v>166</v>
      </c>
      <c r="CP858" s="141"/>
      <c r="CQ858" s="141"/>
      <c r="CR858" s="141"/>
      <c r="CS858" s="141"/>
      <c r="CT858" s="141"/>
      <c r="CU858" s="534">
        <f>Financing!H857</f>
        <v>0</v>
      </c>
      <c r="CV858" s="141"/>
      <c r="CW858" s="141"/>
      <c r="CX858" s="141"/>
      <c r="CY858" s="554"/>
    </row>
    <row r="859" spans="92:103">
      <c r="CN859" s="556"/>
      <c r="CO859" s="563" t="s">
        <v>167</v>
      </c>
      <c r="CP859" s="141"/>
      <c r="CQ859" s="141"/>
      <c r="CR859" s="141"/>
      <c r="CS859" s="141"/>
      <c r="CT859" s="141"/>
      <c r="CU859" s="534">
        <f>Financing!H858</f>
        <v>0</v>
      </c>
      <c r="CV859" s="141"/>
      <c r="CW859" s="141"/>
      <c r="CX859" s="141"/>
      <c r="CY859" s="554"/>
    </row>
    <row r="860" spans="92:103">
      <c r="CN860" s="141"/>
      <c r="CO860" s="563" t="s">
        <v>169</v>
      </c>
      <c r="CP860" s="141"/>
      <c r="CQ860" s="536" t="str">
        <f>Financing!D859</f>
        <v>(Specify Source)</v>
      </c>
      <c r="CR860" s="536"/>
      <c r="CS860" s="536"/>
      <c r="CT860" s="141"/>
      <c r="CU860" s="534">
        <f>Financing!H859</f>
        <v>0</v>
      </c>
      <c r="CV860" s="141"/>
      <c r="CW860" s="141"/>
      <c r="CX860" s="141"/>
      <c r="CY860" s="554"/>
    </row>
    <row r="861" spans="92:103">
      <c r="CN861" s="556"/>
      <c r="CO861" s="563" t="s">
        <v>168</v>
      </c>
      <c r="CP861" s="141"/>
      <c r="CQ861" s="536" t="str">
        <f>Financing!D860</f>
        <v>(Specify Source)</v>
      </c>
      <c r="CR861" s="536"/>
      <c r="CS861" s="536"/>
      <c r="CT861" s="141"/>
      <c r="CU861" s="534">
        <f>Financing!H860</f>
        <v>0</v>
      </c>
      <c r="CV861" s="141"/>
      <c r="CW861" s="141"/>
      <c r="CX861" s="141"/>
      <c r="CY861" s="554"/>
    </row>
    <row r="862" spans="92:103">
      <c r="CN862" s="144"/>
      <c r="CO862" s="563" t="s">
        <v>168</v>
      </c>
      <c r="CP862" s="141"/>
      <c r="CQ862" s="536" t="str">
        <f>Financing!D861</f>
        <v>(Specify Source)</v>
      </c>
      <c r="CR862" s="536"/>
      <c r="CS862" s="536"/>
      <c r="CT862" s="141"/>
      <c r="CU862" s="534">
        <f>Financing!H861</f>
        <v>0</v>
      </c>
      <c r="CV862" s="141"/>
      <c r="CW862" s="141"/>
      <c r="CX862" s="141"/>
      <c r="CY862" s="554"/>
    </row>
    <row r="863" spans="92:103">
      <c r="CN863" s="556"/>
      <c r="CO863" s="563" t="s">
        <v>168</v>
      </c>
      <c r="CP863" s="141"/>
      <c r="CQ863" s="536" t="str">
        <f>Financing!D862</f>
        <v>(Specify Source)</v>
      </c>
      <c r="CR863" s="536"/>
      <c r="CS863" s="536"/>
      <c r="CT863" s="141"/>
      <c r="CU863" s="534">
        <f>Financing!H862</f>
        <v>0</v>
      </c>
      <c r="CV863" s="141"/>
      <c r="CW863" s="141"/>
      <c r="CX863" s="141"/>
      <c r="CY863" s="554"/>
    </row>
    <row r="864" spans="92:103" ht="13.5" thickBot="1">
      <c r="CN864" s="144"/>
      <c r="CO864" s="564" t="s">
        <v>168</v>
      </c>
      <c r="CP864" s="565"/>
      <c r="CQ864" s="536" t="str">
        <f>Financing!D863</f>
        <v>(Specify Source)</v>
      </c>
      <c r="CR864" s="536"/>
      <c r="CS864" s="536"/>
      <c r="CT864" s="565"/>
      <c r="CU864" s="534">
        <f>Financing!H863</f>
        <v>0</v>
      </c>
      <c r="CV864" s="565"/>
      <c r="CW864" s="565"/>
      <c r="CX864" s="565"/>
      <c r="CY864" s="566"/>
    </row>
    <row r="865" spans="92:103">
      <c r="CN865" s="291"/>
    </row>
    <row r="866" spans="92:103" ht="13.5" thickBot="1">
      <c r="CN866" s="291"/>
    </row>
    <row r="867" spans="92:103">
      <c r="CN867" s="291"/>
      <c r="CO867" s="541" t="s">
        <v>156</v>
      </c>
      <c r="CP867" s="539" t="s">
        <v>342</v>
      </c>
      <c r="CQ867" s="837">
        <f>G4</f>
        <v>0</v>
      </c>
      <c r="CR867" s="540"/>
      <c r="CS867" s="542"/>
      <c r="CT867" s="542"/>
    </row>
    <row r="868" spans="92:103">
      <c r="CN868" s="291"/>
      <c r="CO868" s="567" t="s">
        <v>146</v>
      </c>
      <c r="CP868" s="538" t="s">
        <v>96</v>
      </c>
      <c r="CQ868" s="839">
        <f>D193</f>
        <v>0</v>
      </c>
      <c r="CR868" s="544"/>
      <c r="CS868" s="540"/>
      <c r="CT868" s="540"/>
    </row>
    <row r="869" spans="92:103" ht="13.5" thickBot="1">
      <c r="CN869" s="291"/>
      <c r="CO869" s="568">
        <f>'Unit Distribution'!CO22</f>
        <v>0</v>
      </c>
      <c r="CQ869" s="544"/>
      <c r="CR869" s="544"/>
      <c r="CS869" s="540"/>
      <c r="CT869" s="540"/>
    </row>
    <row r="870" spans="92:103">
      <c r="CN870" s="291"/>
      <c r="CO870" s="545" t="s">
        <v>157</v>
      </c>
      <c r="CP870" s="546"/>
      <c r="CQ870" s="547" t="s">
        <v>158</v>
      </c>
      <c r="CR870" s="547"/>
      <c r="CS870" s="547" t="s">
        <v>159</v>
      </c>
      <c r="CT870" s="547"/>
      <c r="CU870" s="547" t="s">
        <v>177</v>
      </c>
      <c r="CV870" s="547"/>
      <c r="CW870" s="547" t="s">
        <v>160</v>
      </c>
      <c r="CX870" s="548"/>
      <c r="CY870" s="549" t="s">
        <v>161</v>
      </c>
    </row>
    <row r="871" spans="92:103">
      <c r="CN871" s="291"/>
      <c r="CO871" s="550" t="str">
        <f>Financing!B870</f>
        <v>HPD Loan</v>
      </c>
      <c r="CP871" s="550"/>
      <c r="CQ871" s="838">
        <f>Financing!D870</f>
        <v>0</v>
      </c>
      <c r="CR871" s="550"/>
      <c r="CS871" s="550">
        <f>Financing!F870</f>
        <v>0</v>
      </c>
      <c r="CT871" s="550"/>
      <c r="CU871" s="550">
        <f>Financing!H870</f>
        <v>0</v>
      </c>
      <c r="CV871" s="550"/>
      <c r="CW871" s="550">
        <f>Financing!J870</f>
        <v>0</v>
      </c>
      <c r="CX871" s="550"/>
      <c r="CY871" s="550">
        <f>Financing!L870</f>
        <v>0</v>
      </c>
    </row>
    <row r="872" spans="92:103">
      <c r="CN872" s="537"/>
      <c r="CO872" s="550" t="str">
        <f>Financing!B871</f>
        <v>HDC Tax Exempt Bonds</v>
      </c>
      <c r="CP872" s="550"/>
      <c r="CQ872" s="838">
        <f>Financing!D871</f>
        <v>0</v>
      </c>
      <c r="CR872" s="550"/>
      <c r="CS872" s="550">
        <f>Financing!F871</f>
        <v>0</v>
      </c>
      <c r="CT872" s="550"/>
      <c r="CU872" s="550">
        <f>Financing!H871</f>
        <v>0</v>
      </c>
      <c r="CV872" s="550"/>
      <c r="CW872" s="550">
        <f>Financing!J871</f>
        <v>0</v>
      </c>
      <c r="CX872" s="550"/>
      <c r="CY872" s="550">
        <f>Financing!L871</f>
        <v>0</v>
      </c>
    </row>
    <row r="873" spans="92:103">
      <c r="CN873" s="291"/>
      <c r="CO873" s="550" t="str">
        <f>Financing!B872</f>
        <v>HDC Loan</v>
      </c>
      <c r="CP873" s="550"/>
      <c r="CQ873" s="838">
        <f>Financing!D872</f>
        <v>0</v>
      </c>
      <c r="CR873" s="550"/>
      <c r="CS873" s="550">
        <f>Financing!F872</f>
        <v>0</v>
      </c>
      <c r="CT873" s="550"/>
      <c r="CU873" s="550">
        <f>Financing!H872</f>
        <v>0</v>
      </c>
      <c r="CV873" s="550"/>
      <c r="CW873" s="550">
        <f>Financing!J872</f>
        <v>0</v>
      </c>
      <c r="CX873" s="550"/>
      <c r="CY873" s="550">
        <f>Financing!L872</f>
        <v>0</v>
      </c>
    </row>
    <row r="874" spans="92:103">
      <c r="CN874" s="606"/>
      <c r="CO874" s="550" t="str">
        <f>Financing!B873</f>
        <v>Deferred Developer Fee</v>
      </c>
      <c r="CP874" s="550"/>
      <c r="CQ874" s="838">
        <f>Financing!D873</f>
        <v>0</v>
      </c>
      <c r="CR874" s="550"/>
      <c r="CS874" s="550">
        <f>Financing!F873</f>
        <v>0</v>
      </c>
      <c r="CT874" s="550"/>
      <c r="CU874" s="550">
        <f>Financing!H873</f>
        <v>0</v>
      </c>
      <c r="CV874" s="550"/>
      <c r="CW874" s="550">
        <f>Financing!J873</f>
        <v>0</v>
      </c>
      <c r="CX874" s="550"/>
      <c r="CY874" s="550">
        <f>Financing!L873</f>
        <v>0</v>
      </c>
    </row>
    <row r="875" spans="92:103">
      <c r="CN875" s="537"/>
      <c r="CO875" s="838" t="str">
        <f>Financing!B874</f>
        <v>Other (Specify)</v>
      </c>
      <c r="CP875" s="550"/>
      <c r="CQ875" s="838">
        <f>Financing!D874</f>
        <v>0</v>
      </c>
      <c r="CR875" s="550"/>
      <c r="CS875" s="550">
        <f>Financing!F874</f>
        <v>0</v>
      </c>
      <c r="CT875" s="550"/>
      <c r="CU875" s="550">
        <f>Financing!H874</f>
        <v>0</v>
      </c>
      <c r="CV875" s="550"/>
      <c r="CW875" s="550">
        <f>Financing!J874</f>
        <v>0</v>
      </c>
      <c r="CX875" s="550"/>
      <c r="CY875" s="550">
        <f>Financing!L874</f>
        <v>0</v>
      </c>
    </row>
    <row r="876" spans="92:103">
      <c r="CN876" s="606"/>
      <c r="CO876" s="838" t="str">
        <f>Financing!B875</f>
        <v>Other (Specify)</v>
      </c>
      <c r="CP876" s="550"/>
      <c r="CQ876" s="838">
        <f>Financing!D875</f>
        <v>0</v>
      </c>
      <c r="CR876" s="550"/>
      <c r="CS876" s="550">
        <f>Financing!F875</f>
        <v>0</v>
      </c>
      <c r="CT876" s="550"/>
      <c r="CU876" s="550">
        <f>Financing!H875</f>
        <v>0</v>
      </c>
      <c r="CV876" s="550"/>
      <c r="CW876" s="550">
        <f>Financing!J875</f>
        <v>0</v>
      </c>
      <c r="CX876" s="550"/>
      <c r="CY876" s="550">
        <f>Financing!L875</f>
        <v>0</v>
      </c>
    </row>
    <row r="877" spans="92:103">
      <c r="CN877" s="537"/>
      <c r="CO877" s="838" t="str">
        <f>Financing!B876</f>
        <v>Other (Specify)</v>
      </c>
      <c r="CP877" s="550"/>
      <c r="CQ877" s="838">
        <f>Financing!D876</f>
        <v>0</v>
      </c>
      <c r="CR877" s="550"/>
      <c r="CS877" s="550">
        <f>Financing!F876</f>
        <v>0</v>
      </c>
      <c r="CT877" s="550"/>
      <c r="CU877" s="550">
        <f>Financing!H876</f>
        <v>0</v>
      </c>
      <c r="CV877" s="550"/>
      <c r="CW877" s="550">
        <f>Financing!J876</f>
        <v>0</v>
      </c>
      <c r="CX877" s="550"/>
      <c r="CY877" s="550">
        <f>Financing!L876</f>
        <v>0</v>
      </c>
    </row>
    <row r="878" spans="92:103">
      <c r="CN878" s="537"/>
      <c r="CO878" s="838" t="str">
        <f>Financing!B877</f>
        <v>Other (Specify)</v>
      </c>
      <c r="CP878" s="550"/>
      <c r="CQ878" s="838">
        <f>Financing!D877</f>
        <v>0</v>
      </c>
      <c r="CR878" s="550"/>
      <c r="CS878" s="550">
        <f>Financing!F877</f>
        <v>0</v>
      </c>
      <c r="CT878" s="550"/>
      <c r="CU878" s="550">
        <f>Financing!H877</f>
        <v>0</v>
      </c>
      <c r="CV878" s="550"/>
      <c r="CW878" s="550">
        <f>Financing!J877</f>
        <v>0</v>
      </c>
      <c r="CX878" s="550"/>
      <c r="CY878" s="550">
        <f>Financing!L877</f>
        <v>0</v>
      </c>
    </row>
    <row r="879" spans="92:103">
      <c r="CN879" s="606"/>
      <c r="CO879" s="838" t="str">
        <f>Financing!B878</f>
        <v>Other (Specify)</v>
      </c>
      <c r="CP879" s="550"/>
      <c r="CQ879" s="838">
        <f>Financing!D878</f>
        <v>0</v>
      </c>
      <c r="CR879" s="550"/>
      <c r="CS879" s="550">
        <f>Financing!F878</f>
        <v>0</v>
      </c>
      <c r="CT879" s="550"/>
      <c r="CU879" s="550">
        <f>Financing!H878</f>
        <v>0</v>
      </c>
      <c r="CV879" s="550"/>
      <c r="CW879" s="550">
        <f>Financing!J878</f>
        <v>0</v>
      </c>
      <c r="CX879" s="550"/>
      <c r="CY879" s="550">
        <f>Financing!L878</f>
        <v>0</v>
      </c>
    </row>
    <row r="880" spans="92:103">
      <c r="CN880" s="537"/>
      <c r="CO880" s="550" t="str">
        <f>Financing!B879</f>
        <v>Total Construction Financing</v>
      </c>
      <c r="CP880" s="550"/>
      <c r="CQ880" s="838">
        <f>Financing!D879</f>
        <v>0</v>
      </c>
      <c r="CR880" s="550"/>
      <c r="CS880" s="550">
        <f>Financing!F879</f>
        <v>0</v>
      </c>
      <c r="CT880" s="550"/>
      <c r="CU880" s="550">
        <f>Financing!H879</f>
        <v>0</v>
      </c>
      <c r="CV880" s="550"/>
      <c r="CW880" s="550">
        <f>Financing!J879</f>
        <v>0</v>
      </c>
      <c r="CX880" s="550"/>
      <c r="CY880" s="550">
        <f>Financing!L879</f>
        <v>0</v>
      </c>
    </row>
    <row r="881" spans="92:103">
      <c r="CN881" s="556"/>
      <c r="CO881" s="550"/>
      <c r="CP881" s="550"/>
      <c r="CQ881" s="550"/>
      <c r="CR881" s="550"/>
      <c r="CS881" s="550"/>
      <c r="CT881" s="550"/>
      <c r="CU881" s="550"/>
      <c r="CV881" s="550"/>
      <c r="CW881" s="550"/>
      <c r="CX881" s="550"/>
      <c r="CY881" s="550"/>
    </row>
    <row r="882" spans="92:103">
      <c r="CN882" s="144"/>
      <c r="CO882" s="550" t="str">
        <f>Financing!B881</f>
        <v>Permanent Financing</v>
      </c>
      <c r="CP882" s="539" t="s">
        <v>342</v>
      </c>
      <c r="CQ882" s="838">
        <f>G4</f>
        <v>0</v>
      </c>
      <c r="CR882" s="550"/>
      <c r="CS882" s="550"/>
      <c r="CT882" s="550"/>
      <c r="CU882" s="550"/>
      <c r="CV882" s="550"/>
      <c r="CW882" s="550"/>
      <c r="CX882" s="550"/>
      <c r="CY882" s="550"/>
    </row>
    <row r="883" spans="92:103">
      <c r="CN883" s="144"/>
      <c r="CO883" s="550" t="str">
        <f>Financing!B882</f>
        <v>Building 18</v>
      </c>
      <c r="CP883" s="538" t="s">
        <v>96</v>
      </c>
      <c r="CQ883" s="838">
        <f>D193</f>
        <v>0</v>
      </c>
      <c r="CR883" s="550"/>
      <c r="CS883" s="550"/>
      <c r="CT883" s="550"/>
      <c r="CU883" s="550"/>
      <c r="CV883" s="550"/>
      <c r="CW883" s="550"/>
      <c r="CX883" s="550"/>
      <c r="CY883" s="550"/>
    </row>
    <row r="884" spans="92:103">
      <c r="CN884" s="144"/>
      <c r="CO884" s="550" t="str">
        <f>Financing!B883</f>
        <v xml:space="preserve"> </v>
      </c>
      <c r="CP884" s="550"/>
      <c r="CQ884" s="550"/>
      <c r="CR884" s="550"/>
      <c r="CS884" s="550"/>
      <c r="CT884" s="550"/>
      <c r="CU884" s="550"/>
      <c r="CV884" s="550"/>
      <c r="CW884" s="550"/>
      <c r="CX884" s="550"/>
      <c r="CY884" s="550"/>
    </row>
    <row r="885" spans="92:103">
      <c r="CN885" s="144"/>
      <c r="CO885" s="550" t="str">
        <f>Financing!B884</f>
        <v>Lender/ Source</v>
      </c>
      <c r="CP885" s="550"/>
      <c r="CQ885" s="550" t="str">
        <f>Financing!D884</f>
        <v>Amount of Funds</v>
      </c>
      <c r="CR885" s="550"/>
      <c r="CS885" s="550" t="str">
        <f>Financing!F884</f>
        <v>Type</v>
      </c>
      <c r="CT885" s="550"/>
      <c r="CU885" s="550" t="str">
        <f>Financing!H884</f>
        <v>Interest Rate(%)</v>
      </c>
      <c r="CV885" s="550"/>
      <c r="CW885" s="550" t="str">
        <f>Financing!J884</f>
        <v>Term (yrs.)</v>
      </c>
      <c r="CX885" s="550"/>
      <c r="CY885" s="550" t="str">
        <f>Financing!L884</f>
        <v>Annual Debt Service</v>
      </c>
    </row>
    <row r="886" spans="92:103">
      <c r="CN886" s="144"/>
      <c r="CO886" s="550" t="str">
        <f>Financing!B885</f>
        <v>HPD Loan</v>
      </c>
      <c r="CP886" s="550"/>
      <c r="CQ886" s="838">
        <f>Financing!D885</f>
        <v>0</v>
      </c>
      <c r="CR886" s="550"/>
      <c r="CS886" s="550">
        <f>Financing!F885</f>
        <v>0</v>
      </c>
      <c r="CT886" s="550"/>
      <c r="CU886" s="550">
        <f>Financing!H885</f>
        <v>0</v>
      </c>
      <c r="CV886" s="550"/>
      <c r="CW886" s="550">
        <f>Financing!J885</f>
        <v>0</v>
      </c>
      <c r="CX886" s="550"/>
      <c r="CY886" s="550">
        <f>Financing!L885</f>
        <v>0</v>
      </c>
    </row>
    <row r="887" spans="92:103">
      <c r="CN887" s="144"/>
      <c r="CO887" s="550" t="str">
        <f>Financing!B886</f>
        <v>HDC Tax Exempt Bonds</v>
      </c>
      <c r="CP887" s="550"/>
      <c r="CQ887" s="838">
        <f>Financing!D886</f>
        <v>0</v>
      </c>
      <c r="CR887" s="550"/>
      <c r="CS887" s="550">
        <f>Financing!F886</f>
        <v>0</v>
      </c>
      <c r="CT887" s="550"/>
      <c r="CU887" s="550">
        <f>Financing!H886</f>
        <v>0</v>
      </c>
      <c r="CV887" s="550"/>
      <c r="CW887" s="550">
        <f>Financing!J886</f>
        <v>0</v>
      </c>
      <c r="CX887" s="550"/>
      <c r="CY887" s="550">
        <f>Financing!L886</f>
        <v>0</v>
      </c>
    </row>
    <row r="888" spans="92:103">
      <c r="CN888" s="556"/>
      <c r="CO888" s="550" t="str">
        <f>Financing!B887</f>
        <v>HDC Loan</v>
      </c>
      <c r="CP888" s="550"/>
      <c r="CQ888" s="838">
        <f>Financing!D887</f>
        <v>0</v>
      </c>
      <c r="CR888" s="550"/>
      <c r="CS888" s="550">
        <f>Financing!F887</f>
        <v>0</v>
      </c>
      <c r="CT888" s="550"/>
      <c r="CU888" s="550">
        <f>Financing!H887</f>
        <v>0</v>
      </c>
      <c r="CV888" s="550"/>
      <c r="CW888" s="550">
        <f>Financing!J887</f>
        <v>0</v>
      </c>
      <c r="CX888" s="550"/>
      <c r="CY888" s="550">
        <f>Financing!L887</f>
        <v>0</v>
      </c>
    </row>
    <row r="889" spans="92:103">
      <c r="CN889" s="144"/>
      <c r="CO889" s="550" t="str">
        <f>Financing!B888</f>
        <v>Deferred Developer Fee</v>
      </c>
      <c r="CP889" s="550"/>
      <c r="CQ889" s="838">
        <f>Financing!D888</f>
        <v>0</v>
      </c>
      <c r="CR889" s="550"/>
      <c r="CS889" s="550">
        <f>Financing!F888</f>
        <v>0</v>
      </c>
      <c r="CT889" s="550"/>
      <c r="CU889" s="550">
        <f>Financing!H888</f>
        <v>0</v>
      </c>
      <c r="CV889" s="550"/>
      <c r="CW889" s="550">
        <f>Financing!J888</f>
        <v>0</v>
      </c>
      <c r="CX889" s="550"/>
      <c r="CY889" s="550">
        <f>Financing!L888</f>
        <v>0</v>
      </c>
    </row>
    <row r="890" spans="92:103">
      <c r="CN890" s="556"/>
      <c r="CO890" s="838" t="str">
        <f>Financing!B889</f>
        <v>Other (Specify)</v>
      </c>
      <c r="CP890" s="550"/>
      <c r="CQ890" s="838">
        <f>Financing!D889</f>
        <v>0</v>
      </c>
      <c r="CR890" s="550"/>
      <c r="CS890" s="550">
        <f>Financing!F889</f>
        <v>0</v>
      </c>
      <c r="CT890" s="550"/>
      <c r="CU890" s="550">
        <f>Financing!H889</f>
        <v>0</v>
      </c>
      <c r="CV890" s="550"/>
      <c r="CW890" s="550">
        <f>Financing!J889</f>
        <v>0</v>
      </c>
      <c r="CX890" s="550"/>
      <c r="CY890" s="550">
        <f>Financing!L889</f>
        <v>0</v>
      </c>
    </row>
    <row r="891" spans="92:103">
      <c r="CN891" s="141"/>
      <c r="CO891" s="838" t="str">
        <f>Financing!B890</f>
        <v>Other (Specify)</v>
      </c>
      <c r="CP891" s="550"/>
      <c r="CQ891" s="838">
        <f>Financing!D890</f>
        <v>0</v>
      </c>
      <c r="CR891" s="550"/>
      <c r="CS891" s="550">
        <f>Financing!F890</f>
        <v>0</v>
      </c>
      <c r="CT891" s="550"/>
      <c r="CU891" s="550">
        <f>Financing!H890</f>
        <v>0</v>
      </c>
      <c r="CV891" s="550"/>
      <c r="CW891" s="550">
        <f>Financing!J890</f>
        <v>0</v>
      </c>
      <c r="CX891" s="550"/>
      <c r="CY891" s="550">
        <f>Financing!L890</f>
        <v>0</v>
      </c>
    </row>
    <row r="892" spans="92:103">
      <c r="CN892" s="144"/>
      <c r="CO892" s="838" t="str">
        <f>Financing!B891</f>
        <v>Other (Specify)</v>
      </c>
      <c r="CP892" s="550"/>
      <c r="CQ892" s="838">
        <f>Financing!D891</f>
        <v>0</v>
      </c>
      <c r="CR892" s="550"/>
      <c r="CS892" s="550">
        <f>Financing!F891</f>
        <v>0</v>
      </c>
      <c r="CT892" s="550"/>
      <c r="CU892" s="550">
        <f>Financing!H891</f>
        <v>0</v>
      </c>
      <c r="CV892" s="550"/>
      <c r="CW892" s="550">
        <f>Financing!J891</f>
        <v>0</v>
      </c>
      <c r="CX892" s="550"/>
      <c r="CY892" s="550">
        <f>Financing!L891</f>
        <v>0</v>
      </c>
    </row>
    <row r="893" spans="92:103">
      <c r="CN893" s="144"/>
      <c r="CO893" s="838" t="str">
        <f>Financing!B892</f>
        <v>Other (Specify)</v>
      </c>
      <c r="CP893" s="550"/>
      <c r="CQ893" s="838">
        <f>Financing!D892</f>
        <v>0</v>
      </c>
      <c r="CR893" s="550"/>
      <c r="CS893" s="550">
        <f>Financing!F892</f>
        <v>0</v>
      </c>
      <c r="CT893" s="550"/>
      <c r="CU893" s="550">
        <f>Financing!H892</f>
        <v>0</v>
      </c>
      <c r="CV893" s="550"/>
      <c r="CW893" s="550">
        <f>Financing!J892</f>
        <v>0</v>
      </c>
      <c r="CX893" s="550"/>
      <c r="CY893" s="550">
        <f>Financing!L892</f>
        <v>0</v>
      </c>
    </row>
    <row r="894" spans="92:103">
      <c r="CN894" s="144"/>
      <c r="CO894" s="838" t="str">
        <f>Financing!B893</f>
        <v>Other (Specify)</v>
      </c>
      <c r="CP894" s="550"/>
      <c r="CQ894" s="838">
        <f>Financing!D893</f>
        <v>0</v>
      </c>
      <c r="CR894" s="550"/>
      <c r="CS894" s="550">
        <f>Financing!F893</f>
        <v>0</v>
      </c>
      <c r="CT894" s="550"/>
      <c r="CU894" s="550">
        <f>Financing!H893</f>
        <v>0</v>
      </c>
      <c r="CV894" s="550"/>
      <c r="CW894" s="550">
        <f>Financing!J893</f>
        <v>0</v>
      </c>
      <c r="CX894" s="550"/>
      <c r="CY894" s="550">
        <f>Financing!L893</f>
        <v>0</v>
      </c>
    </row>
    <row r="895" spans="92:103">
      <c r="CN895" s="144"/>
      <c r="CO895" s="550" t="str">
        <f>Financing!B894</f>
        <v>Total Permanent Financing</v>
      </c>
      <c r="CP895" s="550"/>
      <c r="CQ895" s="838">
        <f>Financing!D894</f>
        <v>0</v>
      </c>
      <c r="CR895" s="550"/>
      <c r="CS895" s="550">
        <f>Financing!F894</f>
        <v>0</v>
      </c>
      <c r="CT895" s="550"/>
      <c r="CU895" s="550">
        <f>Financing!H894</f>
        <v>0</v>
      </c>
      <c r="CV895" s="550"/>
      <c r="CW895" s="550">
        <f>Financing!J894</f>
        <v>0</v>
      </c>
      <c r="CX895" s="550"/>
      <c r="CY895" s="550">
        <f>Financing!L894</f>
        <v>0</v>
      </c>
    </row>
    <row r="896" spans="92:103">
      <c r="CN896" s="144"/>
      <c r="CO896" s="553"/>
      <c r="CP896" s="141"/>
      <c r="CQ896" s="141"/>
      <c r="CR896" s="141"/>
      <c r="CS896" s="141"/>
      <c r="CT896" s="141"/>
      <c r="CU896" s="141"/>
      <c r="CV896" s="141"/>
      <c r="CW896" s="141"/>
      <c r="CX896" s="141"/>
      <c r="CY896" s="554"/>
    </row>
    <row r="897" spans="92:103">
      <c r="CN897" s="141"/>
      <c r="CO897" s="555" t="s">
        <v>163</v>
      </c>
      <c r="CP897" s="539" t="s">
        <v>342</v>
      </c>
      <c r="CQ897" s="141">
        <f>G4</f>
        <v>0</v>
      </c>
      <c r="CR897" s="141"/>
      <c r="CS897" s="141"/>
      <c r="CT897" s="141"/>
      <c r="CU897" s="556"/>
      <c r="CV897" s="556"/>
      <c r="CW897" s="141"/>
      <c r="CX897" s="141"/>
      <c r="CY897" s="554"/>
    </row>
    <row r="898" spans="92:103">
      <c r="CN898" s="141"/>
      <c r="CO898" s="557" t="s">
        <v>146</v>
      </c>
      <c r="CP898" s="538" t="s">
        <v>96</v>
      </c>
      <c r="CQ898" s="840">
        <f>D193</f>
        <v>0</v>
      </c>
      <c r="CR898" s="141"/>
      <c r="CS898" s="141"/>
      <c r="CT898" s="141"/>
      <c r="CU898" s="556"/>
      <c r="CV898" s="556"/>
      <c r="CW898" s="141"/>
      <c r="CX898" s="141"/>
      <c r="CY898" s="554"/>
    </row>
    <row r="899" spans="92:103">
      <c r="CN899" s="141"/>
      <c r="CO899" s="553">
        <f>CO869</f>
        <v>0</v>
      </c>
      <c r="CP899" s="144"/>
      <c r="CQ899" s="141"/>
      <c r="CR899" s="141"/>
      <c r="CS899" s="141"/>
      <c r="CT899" s="141"/>
      <c r="CU899" s="556"/>
      <c r="CV899" s="556"/>
      <c r="CW899" s="141"/>
      <c r="CX899" s="141"/>
      <c r="CY899" s="554"/>
    </row>
    <row r="900" spans="92:103">
      <c r="CN900" s="141"/>
      <c r="CO900" s="553" t="s">
        <v>171</v>
      </c>
      <c r="CP900" s="144"/>
      <c r="CQ900" s="141"/>
      <c r="CR900" s="141"/>
      <c r="CS900" s="141"/>
      <c r="CT900" s="141"/>
      <c r="CU900" s="556"/>
      <c r="CV900" s="556"/>
      <c r="CW900" s="141"/>
      <c r="CX900" s="141"/>
      <c r="CY900" s="554"/>
    </row>
    <row r="901" spans="92:103">
      <c r="CN901" s="141"/>
      <c r="CO901" s="553"/>
      <c r="CP901" s="144"/>
      <c r="CQ901" s="141"/>
      <c r="CR901" s="141"/>
      <c r="CS901" s="141"/>
      <c r="CT901" s="141"/>
      <c r="CU901" s="556"/>
      <c r="CV901" s="556"/>
      <c r="CW901" s="141"/>
      <c r="CX901" s="141"/>
      <c r="CY901" s="554"/>
    </row>
    <row r="902" spans="92:103">
      <c r="CN902" s="141"/>
      <c r="CO902" s="558" t="s">
        <v>173</v>
      </c>
      <c r="CP902" s="559"/>
      <c r="CQ902" s="560"/>
      <c r="CR902" s="560"/>
      <c r="CS902" s="560"/>
      <c r="CT902" s="559"/>
      <c r="CU902" s="561" t="s">
        <v>172</v>
      </c>
      <c r="CV902" s="556"/>
      <c r="CW902" s="141"/>
      <c r="CX902" s="141"/>
      <c r="CY902" s="554"/>
    </row>
    <row r="903" spans="92:103">
      <c r="CN903" s="141"/>
      <c r="CO903" s="562" t="s">
        <v>164</v>
      </c>
      <c r="CP903" s="141"/>
      <c r="CQ903" s="141"/>
      <c r="CR903" s="141"/>
      <c r="CS903" s="141"/>
      <c r="CT903" s="141"/>
      <c r="CU903" s="534">
        <f>Financing!H902</f>
        <v>0</v>
      </c>
      <c r="CV903" s="141"/>
      <c r="CW903" s="141"/>
      <c r="CX903" s="141"/>
      <c r="CY903" s="554"/>
    </row>
    <row r="904" spans="92:103">
      <c r="CN904" s="144"/>
      <c r="CO904" s="563" t="s">
        <v>110</v>
      </c>
      <c r="CP904" s="141"/>
      <c r="CQ904" s="141"/>
      <c r="CR904" s="141"/>
      <c r="CS904" s="141"/>
      <c r="CT904" s="141"/>
      <c r="CU904" s="534">
        <f>Financing!H903</f>
        <v>0</v>
      </c>
      <c r="CV904" s="141"/>
      <c r="CW904" s="141"/>
      <c r="CX904" s="141"/>
      <c r="CY904" s="554"/>
    </row>
    <row r="905" spans="92:103">
      <c r="CN905" s="144"/>
      <c r="CO905" s="563" t="s">
        <v>165</v>
      </c>
      <c r="CP905" s="141"/>
      <c r="CQ905" s="141"/>
      <c r="CR905" s="141"/>
      <c r="CS905" s="141"/>
      <c r="CT905" s="141"/>
      <c r="CU905" s="534">
        <f>Financing!H904</f>
        <v>0</v>
      </c>
      <c r="CV905" s="141"/>
      <c r="CW905" s="141"/>
      <c r="CX905" s="141"/>
      <c r="CY905" s="554"/>
    </row>
    <row r="906" spans="92:103">
      <c r="CN906" s="556"/>
      <c r="CO906" s="563" t="s">
        <v>166</v>
      </c>
      <c r="CP906" s="141"/>
      <c r="CQ906" s="141"/>
      <c r="CR906" s="141"/>
      <c r="CS906" s="141"/>
      <c r="CT906" s="141"/>
      <c r="CU906" s="534">
        <f>Financing!H905</f>
        <v>0</v>
      </c>
      <c r="CV906" s="141"/>
      <c r="CW906" s="141"/>
      <c r="CX906" s="141"/>
      <c r="CY906" s="554"/>
    </row>
    <row r="907" spans="92:103">
      <c r="CN907" s="556"/>
      <c r="CO907" s="563" t="s">
        <v>167</v>
      </c>
      <c r="CP907" s="141"/>
      <c r="CQ907" s="141"/>
      <c r="CR907" s="141"/>
      <c r="CS907" s="141"/>
      <c r="CT907" s="141"/>
      <c r="CU907" s="534">
        <f>Financing!H906</f>
        <v>0</v>
      </c>
      <c r="CV907" s="141"/>
      <c r="CW907" s="141"/>
      <c r="CX907" s="141"/>
      <c r="CY907" s="554"/>
    </row>
    <row r="908" spans="92:103">
      <c r="CN908" s="141"/>
      <c r="CO908" s="563" t="s">
        <v>169</v>
      </c>
      <c r="CP908" s="141"/>
      <c r="CQ908" s="536" t="str">
        <f>Financing!D907</f>
        <v>(Specify Source)</v>
      </c>
      <c r="CR908" s="536"/>
      <c r="CS908" s="536"/>
      <c r="CT908" s="141"/>
      <c r="CU908" s="534">
        <f>Financing!H907</f>
        <v>0</v>
      </c>
      <c r="CV908" s="141"/>
      <c r="CW908" s="141"/>
      <c r="CX908" s="141"/>
      <c r="CY908" s="554"/>
    </row>
    <row r="909" spans="92:103">
      <c r="CN909" s="556"/>
      <c r="CO909" s="563" t="s">
        <v>168</v>
      </c>
      <c r="CP909" s="141"/>
      <c r="CQ909" s="536" t="str">
        <f>Financing!D908</f>
        <v>(Specify Source)</v>
      </c>
      <c r="CR909" s="536"/>
      <c r="CS909" s="536"/>
      <c r="CT909" s="141"/>
      <c r="CU909" s="534">
        <f>Financing!H908</f>
        <v>0</v>
      </c>
      <c r="CV909" s="141"/>
      <c r="CW909" s="141"/>
      <c r="CX909" s="141"/>
      <c r="CY909" s="554"/>
    </row>
    <row r="910" spans="92:103">
      <c r="CN910" s="144"/>
      <c r="CO910" s="563" t="s">
        <v>168</v>
      </c>
      <c r="CP910" s="141"/>
      <c r="CQ910" s="536" t="str">
        <f>Financing!D909</f>
        <v>(Specify Source)</v>
      </c>
      <c r="CR910" s="536"/>
      <c r="CS910" s="536"/>
      <c r="CT910" s="141"/>
      <c r="CU910" s="534">
        <f>Financing!H909</f>
        <v>0</v>
      </c>
      <c r="CV910" s="141"/>
      <c r="CW910" s="141"/>
      <c r="CX910" s="141"/>
      <c r="CY910" s="554"/>
    </row>
    <row r="911" spans="92:103">
      <c r="CN911" s="556"/>
      <c r="CO911" s="563" t="s">
        <v>168</v>
      </c>
      <c r="CP911" s="141"/>
      <c r="CQ911" s="536" t="str">
        <f>Financing!D910</f>
        <v>(Specify Source)</v>
      </c>
      <c r="CR911" s="536"/>
      <c r="CS911" s="536"/>
      <c r="CT911" s="141"/>
      <c r="CU911" s="534">
        <f>Financing!H910</f>
        <v>0</v>
      </c>
      <c r="CV911" s="141"/>
      <c r="CW911" s="141"/>
      <c r="CX911" s="141"/>
      <c r="CY911" s="554"/>
    </row>
    <row r="912" spans="92:103" ht="13.5" thickBot="1">
      <c r="CN912" s="144"/>
      <c r="CO912" s="564" t="s">
        <v>168</v>
      </c>
      <c r="CP912" s="565"/>
      <c r="CQ912" s="536" t="str">
        <f>Financing!D911</f>
        <v>(Specify Source)</v>
      </c>
      <c r="CR912" s="536"/>
      <c r="CS912" s="536"/>
      <c r="CT912" s="565"/>
      <c r="CU912" s="534">
        <f>Financing!H911</f>
        <v>0</v>
      </c>
      <c r="CV912" s="565"/>
      <c r="CW912" s="565"/>
      <c r="CX912" s="565"/>
      <c r="CY912" s="566"/>
    </row>
    <row r="913" spans="92:103">
      <c r="CN913" s="291"/>
    </row>
    <row r="914" spans="92:103" ht="13.5" thickBot="1">
      <c r="CN914" s="291"/>
    </row>
    <row r="915" spans="92:103">
      <c r="CN915" s="291"/>
      <c r="CO915" s="541" t="s">
        <v>156</v>
      </c>
      <c r="CP915" s="539" t="s">
        <v>342</v>
      </c>
      <c r="CQ915" s="837">
        <f>G4</f>
        <v>0</v>
      </c>
      <c r="CR915" s="540"/>
      <c r="CS915" s="542"/>
      <c r="CT915" s="542"/>
    </row>
    <row r="916" spans="92:103">
      <c r="CN916" s="291"/>
      <c r="CO916" s="567" t="s">
        <v>147</v>
      </c>
      <c r="CP916" s="538" t="s">
        <v>96</v>
      </c>
      <c r="CQ916" s="839">
        <f>D194</f>
        <v>0</v>
      </c>
      <c r="CR916" s="544"/>
      <c r="CS916" s="540"/>
      <c r="CT916" s="540"/>
    </row>
    <row r="917" spans="92:103" ht="13.5" thickBot="1">
      <c r="CN917" s="291"/>
      <c r="CO917" s="568">
        <f>'Unit Distribution'!CO23</f>
        <v>0</v>
      </c>
      <c r="CQ917" s="544"/>
      <c r="CR917" s="544"/>
      <c r="CS917" s="540"/>
      <c r="CT917" s="540"/>
    </row>
    <row r="918" spans="92:103">
      <c r="CN918" s="291"/>
      <c r="CO918" s="545" t="s">
        <v>157</v>
      </c>
      <c r="CP918" s="546"/>
      <c r="CQ918" s="547" t="s">
        <v>158</v>
      </c>
      <c r="CR918" s="547"/>
      <c r="CS918" s="547" t="s">
        <v>159</v>
      </c>
      <c r="CT918" s="547"/>
      <c r="CU918" s="547" t="s">
        <v>177</v>
      </c>
      <c r="CV918" s="547"/>
      <c r="CW918" s="547" t="s">
        <v>160</v>
      </c>
      <c r="CX918" s="548"/>
      <c r="CY918" s="549" t="s">
        <v>161</v>
      </c>
    </row>
    <row r="919" spans="92:103">
      <c r="CN919" s="291"/>
      <c r="CO919" s="550" t="str">
        <f>Financing!B918</f>
        <v>HPD Loan</v>
      </c>
      <c r="CP919" s="550"/>
      <c r="CQ919" s="838">
        <f>Financing!D918</f>
        <v>0</v>
      </c>
      <c r="CR919" s="550"/>
      <c r="CS919" s="550">
        <f>Financing!F918</f>
        <v>0</v>
      </c>
      <c r="CT919" s="550"/>
      <c r="CU919" s="550">
        <f>Financing!H918</f>
        <v>0</v>
      </c>
      <c r="CV919" s="550"/>
      <c r="CW919" s="550">
        <f>Financing!J918</f>
        <v>0</v>
      </c>
      <c r="CX919" s="550"/>
      <c r="CY919" s="550">
        <f>Financing!L918</f>
        <v>0</v>
      </c>
    </row>
    <row r="920" spans="92:103">
      <c r="CN920" s="537"/>
      <c r="CO920" s="550" t="str">
        <f>Financing!B919</f>
        <v>HDC Tax Exempt Bonds</v>
      </c>
      <c r="CP920" s="550"/>
      <c r="CQ920" s="838">
        <f>Financing!D919</f>
        <v>0</v>
      </c>
      <c r="CR920" s="550"/>
      <c r="CS920" s="550">
        <f>Financing!F919</f>
        <v>0</v>
      </c>
      <c r="CT920" s="550"/>
      <c r="CU920" s="550">
        <f>Financing!H919</f>
        <v>0</v>
      </c>
      <c r="CV920" s="550"/>
      <c r="CW920" s="550">
        <f>Financing!J919</f>
        <v>0</v>
      </c>
      <c r="CX920" s="550"/>
      <c r="CY920" s="550">
        <f>Financing!L919</f>
        <v>0</v>
      </c>
    </row>
    <row r="921" spans="92:103">
      <c r="CN921" s="291"/>
      <c r="CO921" s="550" t="str">
        <f>Financing!B920</f>
        <v>HDC Loan</v>
      </c>
      <c r="CP921" s="550"/>
      <c r="CQ921" s="838">
        <f>Financing!D920</f>
        <v>0</v>
      </c>
      <c r="CR921" s="550"/>
      <c r="CS921" s="550">
        <f>Financing!F920</f>
        <v>0</v>
      </c>
      <c r="CT921" s="550"/>
      <c r="CU921" s="550">
        <f>Financing!H920</f>
        <v>0</v>
      </c>
      <c r="CV921" s="550"/>
      <c r="CW921" s="550">
        <f>Financing!J920</f>
        <v>0</v>
      </c>
      <c r="CX921" s="550"/>
      <c r="CY921" s="550">
        <f>Financing!L920</f>
        <v>0</v>
      </c>
    </row>
    <row r="922" spans="92:103">
      <c r="CN922" s="606"/>
      <c r="CO922" s="550" t="str">
        <f>Financing!B921</f>
        <v>Deferred Developer Fee</v>
      </c>
      <c r="CP922" s="550"/>
      <c r="CQ922" s="838">
        <f>Financing!D921</f>
        <v>0</v>
      </c>
      <c r="CR922" s="550"/>
      <c r="CS922" s="550">
        <f>Financing!F921</f>
        <v>0</v>
      </c>
      <c r="CT922" s="550"/>
      <c r="CU922" s="550">
        <f>Financing!H921</f>
        <v>0</v>
      </c>
      <c r="CV922" s="550"/>
      <c r="CW922" s="550">
        <f>Financing!J921</f>
        <v>0</v>
      </c>
      <c r="CX922" s="550"/>
      <c r="CY922" s="550">
        <f>Financing!L921</f>
        <v>0</v>
      </c>
    </row>
    <row r="923" spans="92:103">
      <c r="CN923" s="537"/>
      <c r="CO923" s="838" t="str">
        <f>Financing!B922</f>
        <v>Other (Specify)</v>
      </c>
      <c r="CP923" s="550"/>
      <c r="CQ923" s="838">
        <f>Financing!D922</f>
        <v>0</v>
      </c>
      <c r="CR923" s="550"/>
      <c r="CS923" s="550">
        <f>Financing!F922</f>
        <v>0</v>
      </c>
      <c r="CT923" s="550"/>
      <c r="CU923" s="550">
        <f>Financing!H922</f>
        <v>0</v>
      </c>
      <c r="CV923" s="550"/>
      <c r="CW923" s="550">
        <f>Financing!J922</f>
        <v>0</v>
      </c>
      <c r="CX923" s="550"/>
      <c r="CY923" s="550">
        <f>Financing!L922</f>
        <v>0</v>
      </c>
    </row>
    <row r="924" spans="92:103">
      <c r="CN924" s="606"/>
      <c r="CO924" s="838" t="str">
        <f>Financing!B923</f>
        <v>Other (Specify)</v>
      </c>
      <c r="CP924" s="550"/>
      <c r="CQ924" s="838">
        <f>Financing!D923</f>
        <v>0</v>
      </c>
      <c r="CR924" s="550"/>
      <c r="CS924" s="550">
        <f>Financing!F923</f>
        <v>0</v>
      </c>
      <c r="CT924" s="550"/>
      <c r="CU924" s="550">
        <f>Financing!H923</f>
        <v>0</v>
      </c>
      <c r="CV924" s="550"/>
      <c r="CW924" s="550">
        <f>Financing!J923</f>
        <v>0</v>
      </c>
      <c r="CX924" s="550"/>
      <c r="CY924" s="550">
        <f>Financing!L923</f>
        <v>0</v>
      </c>
    </row>
    <row r="925" spans="92:103">
      <c r="CN925" s="537"/>
      <c r="CO925" s="838" t="str">
        <f>Financing!B924</f>
        <v>Other (Specify)</v>
      </c>
      <c r="CP925" s="550"/>
      <c r="CQ925" s="838">
        <f>Financing!D924</f>
        <v>0</v>
      </c>
      <c r="CR925" s="550"/>
      <c r="CS925" s="550">
        <f>Financing!F924</f>
        <v>0</v>
      </c>
      <c r="CT925" s="550"/>
      <c r="CU925" s="550">
        <f>Financing!H924</f>
        <v>0</v>
      </c>
      <c r="CV925" s="550"/>
      <c r="CW925" s="550">
        <f>Financing!J924</f>
        <v>0</v>
      </c>
      <c r="CX925" s="550"/>
      <c r="CY925" s="550">
        <f>Financing!L924</f>
        <v>0</v>
      </c>
    </row>
    <row r="926" spans="92:103">
      <c r="CN926" s="537"/>
      <c r="CO926" s="838" t="str">
        <f>Financing!B925</f>
        <v>Other (Specify)</v>
      </c>
      <c r="CP926" s="550"/>
      <c r="CQ926" s="838">
        <f>Financing!D925</f>
        <v>0</v>
      </c>
      <c r="CR926" s="550"/>
      <c r="CS926" s="550">
        <f>Financing!F925</f>
        <v>0</v>
      </c>
      <c r="CT926" s="550"/>
      <c r="CU926" s="550">
        <f>Financing!H925</f>
        <v>0</v>
      </c>
      <c r="CV926" s="550"/>
      <c r="CW926" s="550">
        <f>Financing!J925</f>
        <v>0</v>
      </c>
      <c r="CX926" s="550"/>
      <c r="CY926" s="550">
        <f>Financing!L925</f>
        <v>0</v>
      </c>
    </row>
    <row r="927" spans="92:103">
      <c r="CN927" s="606"/>
      <c r="CO927" s="838" t="str">
        <f>Financing!B926</f>
        <v>Other (Specify)</v>
      </c>
      <c r="CP927" s="550"/>
      <c r="CQ927" s="838">
        <f>Financing!D926</f>
        <v>0</v>
      </c>
      <c r="CR927" s="550"/>
      <c r="CS927" s="550">
        <f>Financing!F926</f>
        <v>0</v>
      </c>
      <c r="CT927" s="550"/>
      <c r="CU927" s="550">
        <f>Financing!H926</f>
        <v>0</v>
      </c>
      <c r="CV927" s="550"/>
      <c r="CW927" s="550">
        <f>Financing!J926</f>
        <v>0</v>
      </c>
      <c r="CX927" s="550"/>
      <c r="CY927" s="550">
        <f>Financing!L926</f>
        <v>0</v>
      </c>
    </row>
    <row r="928" spans="92:103">
      <c r="CN928" s="537"/>
      <c r="CO928" s="550" t="str">
        <f>Financing!B927</f>
        <v>Total Construction Financing</v>
      </c>
      <c r="CP928" s="550"/>
      <c r="CQ928" s="838">
        <f>Financing!D927</f>
        <v>0</v>
      </c>
      <c r="CR928" s="550"/>
      <c r="CS928" s="550">
        <f>Financing!F927</f>
        <v>0</v>
      </c>
      <c r="CT928" s="550"/>
      <c r="CU928" s="550">
        <f>Financing!H927</f>
        <v>0</v>
      </c>
      <c r="CV928" s="550"/>
      <c r="CW928" s="550">
        <f>Financing!J927</f>
        <v>0</v>
      </c>
      <c r="CX928" s="550"/>
      <c r="CY928" s="550">
        <f>Financing!L927</f>
        <v>0</v>
      </c>
    </row>
    <row r="929" spans="92:103">
      <c r="CN929" s="556"/>
      <c r="CO929" s="550"/>
      <c r="CP929" s="550"/>
      <c r="CQ929" s="550"/>
      <c r="CR929" s="550"/>
      <c r="CS929" s="550"/>
      <c r="CT929" s="550"/>
      <c r="CU929" s="550"/>
      <c r="CV929" s="550"/>
      <c r="CW929" s="550"/>
      <c r="CX929" s="550"/>
      <c r="CY929" s="550"/>
    </row>
    <row r="930" spans="92:103">
      <c r="CN930" s="144"/>
      <c r="CO930" s="550" t="str">
        <f>Financing!B929</f>
        <v>Permanent Financing</v>
      </c>
      <c r="CP930" s="539" t="s">
        <v>342</v>
      </c>
      <c r="CQ930" s="838">
        <f>G4</f>
        <v>0</v>
      </c>
      <c r="CR930" s="550"/>
      <c r="CS930" s="550"/>
      <c r="CT930" s="550"/>
      <c r="CU930" s="550"/>
      <c r="CV930" s="550"/>
      <c r="CW930" s="550"/>
      <c r="CX930" s="550"/>
      <c r="CY930" s="550"/>
    </row>
    <row r="931" spans="92:103">
      <c r="CN931" s="144"/>
      <c r="CO931" s="550" t="str">
        <f>Financing!B930</f>
        <v>Building 19</v>
      </c>
      <c r="CP931" s="538" t="s">
        <v>96</v>
      </c>
      <c r="CQ931" s="838">
        <f>D194</f>
        <v>0</v>
      </c>
      <c r="CR931" s="550"/>
      <c r="CS931" s="550"/>
      <c r="CT931" s="550"/>
      <c r="CU931" s="550"/>
      <c r="CV931" s="550"/>
      <c r="CW931" s="550"/>
      <c r="CX931" s="550"/>
      <c r="CY931" s="550"/>
    </row>
    <row r="932" spans="92:103">
      <c r="CN932" s="144"/>
      <c r="CO932" s="550" t="str">
        <f>Financing!B931</f>
        <v xml:space="preserve"> </v>
      </c>
      <c r="CP932" s="550"/>
      <c r="CQ932" s="550"/>
      <c r="CR932" s="550"/>
      <c r="CS932" s="550"/>
      <c r="CT932" s="550"/>
      <c r="CU932" s="550"/>
      <c r="CV932" s="550"/>
      <c r="CW932" s="550"/>
      <c r="CX932" s="550"/>
      <c r="CY932" s="550"/>
    </row>
    <row r="933" spans="92:103">
      <c r="CN933" s="144"/>
      <c r="CO933" s="550" t="str">
        <f>Financing!B932</f>
        <v>Lender/ Source</v>
      </c>
      <c r="CP933" s="550"/>
      <c r="CQ933" s="550" t="str">
        <f>Financing!D932</f>
        <v>Amount of Funds</v>
      </c>
      <c r="CR933" s="550"/>
      <c r="CS933" s="550" t="str">
        <f>Financing!F932</f>
        <v>Type</v>
      </c>
      <c r="CT933" s="550"/>
      <c r="CU933" s="550" t="str">
        <f>Financing!H932</f>
        <v>Interest Rate(%)</v>
      </c>
      <c r="CV933" s="550"/>
      <c r="CW933" s="550" t="str">
        <f>Financing!J932</f>
        <v>Term (yrs.)</v>
      </c>
      <c r="CX933" s="550"/>
      <c r="CY933" s="550" t="str">
        <f>Financing!L932</f>
        <v>Annual Debt Service</v>
      </c>
    </row>
    <row r="934" spans="92:103">
      <c r="CN934" s="144"/>
      <c r="CO934" s="550" t="str">
        <f>Financing!B933</f>
        <v>HPD Loan</v>
      </c>
      <c r="CP934" s="550"/>
      <c r="CQ934" s="838">
        <f>Financing!D933</f>
        <v>0</v>
      </c>
      <c r="CR934" s="550"/>
      <c r="CS934" s="550">
        <f>Financing!F933</f>
        <v>0</v>
      </c>
      <c r="CT934" s="550"/>
      <c r="CU934" s="550">
        <f>Financing!H933</f>
        <v>0</v>
      </c>
      <c r="CV934" s="550"/>
      <c r="CW934" s="550">
        <f>Financing!J933</f>
        <v>0</v>
      </c>
      <c r="CX934" s="550"/>
      <c r="CY934" s="550">
        <f>Financing!L933</f>
        <v>0</v>
      </c>
    </row>
    <row r="935" spans="92:103">
      <c r="CN935" s="144"/>
      <c r="CO935" s="550" t="str">
        <f>Financing!B934</f>
        <v>HDC Tax Exempt Bonds</v>
      </c>
      <c r="CP935" s="550"/>
      <c r="CQ935" s="838">
        <f>Financing!D934</f>
        <v>0</v>
      </c>
      <c r="CR935" s="550"/>
      <c r="CS935" s="550">
        <f>Financing!F934</f>
        <v>0</v>
      </c>
      <c r="CT935" s="550"/>
      <c r="CU935" s="550">
        <f>Financing!H934</f>
        <v>0</v>
      </c>
      <c r="CV935" s="550"/>
      <c r="CW935" s="550">
        <f>Financing!J934</f>
        <v>0</v>
      </c>
      <c r="CX935" s="550"/>
      <c r="CY935" s="550">
        <f>Financing!L934</f>
        <v>0</v>
      </c>
    </row>
    <row r="936" spans="92:103">
      <c r="CN936" s="556"/>
      <c r="CO936" s="550" t="str">
        <f>Financing!B935</f>
        <v>HDC Loan</v>
      </c>
      <c r="CP936" s="550"/>
      <c r="CQ936" s="838">
        <f>Financing!D935</f>
        <v>0</v>
      </c>
      <c r="CR936" s="550"/>
      <c r="CS936" s="550">
        <f>Financing!F935</f>
        <v>0</v>
      </c>
      <c r="CT936" s="550"/>
      <c r="CU936" s="550">
        <f>Financing!H935</f>
        <v>0</v>
      </c>
      <c r="CV936" s="550"/>
      <c r="CW936" s="550">
        <f>Financing!J935</f>
        <v>0</v>
      </c>
      <c r="CX936" s="550"/>
      <c r="CY936" s="550">
        <f>Financing!L935</f>
        <v>0</v>
      </c>
    </row>
    <row r="937" spans="92:103">
      <c r="CN937" s="144"/>
      <c r="CO937" s="550" t="str">
        <f>Financing!B936</f>
        <v>Deferred Developer Fee</v>
      </c>
      <c r="CP937" s="550"/>
      <c r="CQ937" s="838">
        <f>Financing!D936</f>
        <v>0</v>
      </c>
      <c r="CR937" s="550"/>
      <c r="CS937" s="550">
        <f>Financing!F936</f>
        <v>0</v>
      </c>
      <c r="CT937" s="550"/>
      <c r="CU937" s="550">
        <f>Financing!H936</f>
        <v>0</v>
      </c>
      <c r="CV937" s="550"/>
      <c r="CW937" s="550">
        <f>Financing!J936</f>
        <v>0</v>
      </c>
      <c r="CX937" s="550"/>
      <c r="CY937" s="550">
        <f>Financing!L936</f>
        <v>0</v>
      </c>
    </row>
    <row r="938" spans="92:103">
      <c r="CN938" s="556"/>
      <c r="CO938" s="838" t="str">
        <f>Financing!B937</f>
        <v>Other (Specify)</v>
      </c>
      <c r="CP938" s="550"/>
      <c r="CQ938" s="838">
        <f>Financing!D937</f>
        <v>0</v>
      </c>
      <c r="CR938" s="550"/>
      <c r="CS938" s="550">
        <f>Financing!F937</f>
        <v>0</v>
      </c>
      <c r="CT938" s="550"/>
      <c r="CU938" s="550">
        <f>Financing!H937</f>
        <v>0</v>
      </c>
      <c r="CV938" s="550"/>
      <c r="CW938" s="550">
        <f>Financing!J937</f>
        <v>0</v>
      </c>
      <c r="CX938" s="550"/>
      <c r="CY938" s="550">
        <f>Financing!L937</f>
        <v>0</v>
      </c>
    </row>
    <row r="939" spans="92:103">
      <c r="CN939" s="141"/>
      <c r="CO939" s="838" t="str">
        <f>Financing!B938</f>
        <v>Other (Specify)</v>
      </c>
      <c r="CP939" s="550"/>
      <c r="CQ939" s="838">
        <f>Financing!D938</f>
        <v>0</v>
      </c>
      <c r="CR939" s="550"/>
      <c r="CS939" s="550">
        <f>Financing!F938</f>
        <v>0</v>
      </c>
      <c r="CT939" s="550"/>
      <c r="CU939" s="550">
        <f>Financing!H938</f>
        <v>0</v>
      </c>
      <c r="CV939" s="550"/>
      <c r="CW939" s="550">
        <f>Financing!J938</f>
        <v>0</v>
      </c>
      <c r="CX939" s="550"/>
      <c r="CY939" s="550">
        <f>Financing!L938</f>
        <v>0</v>
      </c>
    </row>
    <row r="940" spans="92:103">
      <c r="CN940" s="144"/>
      <c r="CO940" s="838" t="str">
        <f>Financing!B939</f>
        <v>Other (Specify)</v>
      </c>
      <c r="CP940" s="550"/>
      <c r="CQ940" s="838">
        <f>Financing!D939</f>
        <v>0</v>
      </c>
      <c r="CR940" s="550"/>
      <c r="CS940" s="550">
        <f>Financing!F939</f>
        <v>0</v>
      </c>
      <c r="CT940" s="550"/>
      <c r="CU940" s="550">
        <f>Financing!H939</f>
        <v>0</v>
      </c>
      <c r="CV940" s="550"/>
      <c r="CW940" s="550">
        <f>Financing!J939</f>
        <v>0</v>
      </c>
      <c r="CX940" s="550"/>
      <c r="CY940" s="550">
        <f>Financing!L939</f>
        <v>0</v>
      </c>
    </row>
    <row r="941" spans="92:103">
      <c r="CN941" s="144"/>
      <c r="CO941" s="838" t="str">
        <f>Financing!B940</f>
        <v>Other (Specify)</v>
      </c>
      <c r="CP941" s="550"/>
      <c r="CQ941" s="838">
        <f>Financing!D940</f>
        <v>0</v>
      </c>
      <c r="CR941" s="550"/>
      <c r="CS941" s="550">
        <f>Financing!F940</f>
        <v>0</v>
      </c>
      <c r="CT941" s="550"/>
      <c r="CU941" s="550">
        <f>Financing!H940</f>
        <v>0</v>
      </c>
      <c r="CV941" s="550"/>
      <c r="CW941" s="550">
        <f>Financing!J940</f>
        <v>0</v>
      </c>
      <c r="CX941" s="550"/>
      <c r="CY941" s="550">
        <f>Financing!L940</f>
        <v>0</v>
      </c>
    </row>
    <row r="942" spans="92:103">
      <c r="CN942" s="144"/>
      <c r="CO942" s="838" t="str">
        <f>Financing!B941</f>
        <v>Other (Specify)</v>
      </c>
      <c r="CP942" s="550"/>
      <c r="CQ942" s="838">
        <f>Financing!D941</f>
        <v>0</v>
      </c>
      <c r="CR942" s="550"/>
      <c r="CS942" s="550">
        <f>Financing!F941</f>
        <v>0</v>
      </c>
      <c r="CT942" s="550"/>
      <c r="CU942" s="550">
        <f>Financing!H941</f>
        <v>0</v>
      </c>
      <c r="CV942" s="550"/>
      <c r="CW942" s="550">
        <f>Financing!J941</f>
        <v>0</v>
      </c>
      <c r="CX942" s="550"/>
      <c r="CY942" s="550">
        <f>Financing!L941</f>
        <v>0</v>
      </c>
    </row>
    <row r="943" spans="92:103">
      <c r="CN943" s="144"/>
      <c r="CO943" s="550" t="str">
        <f>Financing!B942</f>
        <v>Total Permanent Financing</v>
      </c>
      <c r="CP943" s="550"/>
      <c r="CQ943" s="838">
        <f>Financing!D942</f>
        <v>0</v>
      </c>
      <c r="CR943" s="550"/>
      <c r="CS943" s="550">
        <f>Financing!F942</f>
        <v>0</v>
      </c>
      <c r="CT943" s="550"/>
      <c r="CU943" s="550">
        <f>Financing!H942</f>
        <v>0</v>
      </c>
      <c r="CV943" s="550"/>
      <c r="CW943" s="550">
        <f>Financing!J942</f>
        <v>0</v>
      </c>
      <c r="CX943" s="550"/>
      <c r="CY943" s="550">
        <f>Financing!L942</f>
        <v>0</v>
      </c>
    </row>
    <row r="944" spans="92:103">
      <c r="CN944" s="144"/>
      <c r="CO944" s="553"/>
      <c r="CP944" s="141"/>
      <c r="CQ944" s="141"/>
      <c r="CR944" s="141"/>
      <c r="CS944" s="141"/>
      <c r="CT944" s="141"/>
      <c r="CU944" s="141"/>
      <c r="CV944" s="141"/>
      <c r="CW944" s="141"/>
      <c r="CX944" s="141"/>
      <c r="CY944" s="554"/>
    </row>
    <row r="945" spans="92:103">
      <c r="CN945" s="141"/>
      <c r="CO945" s="555" t="s">
        <v>163</v>
      </c>
      <c r="CP945" s="539" t="s">
        <v>342</v>
      </c>
      <c r="CQ945" s="141">
        <f>G4</f>
        <v>0</v>
      </c>
      <c r="CR945" s="141"/>
      <c r="CS945" s="141"/>
      <c r="CT945" s="141"/>
      <c r="CU945" s="556"/>
      <c r="CV945" s="556"/>
      <c r="CW945" s="141"/>
      <c r="CX945" s="141"/>
      <c r="CY945" s="554"/>
    </row>
    <row r="946" spans="92:103">
      <c r="CN946" s="141"/>
      <c r="CO946" s="557" t="s">
        <v>147</v>
      </c>
      <c r="CP946" s="538" t="s">
        <v>96</v>
      </c>
      <c r="CQ946" s="840">
        <f>D194</f>
        <v>0</v>
      </c>
      <c r="CR946" s="141"/>
      <c r="CS946" s="141"/>
      <c r="CT946" s="141"/>
      <c r="CU946" s="556"/>
      <c r="CV946" s="556"/>
      <c r="CW946" s="141"/>
      <c r="CX946" s="141"/>
      <c r="CY946" s="554"/>
    </row>
    <row r="947" spans="92:103">
      <c r="CN947" s="141"/>
      <c r="CO947" s="553">
        <f>CO917</f>
        <v>0</v>
      </c>
      <c r="CP947" s="144"/>
      <c r="CQ947" s="141"/>
      <c r="CR947" s="141"/>
      <c r="CS947" s="141"/>
      <c r="CT947" s="141"/>
      <c r="CU947" s="556"/>
      <c r="CV947" s="556"/>
      <c r="CW947" s="141"/>
      <c r="CX947" s="141"/>
      <c r="CY947" s="554"/>
    </row>
    <row r="948" spans="92:103">
      <c r="CN948" s="141"/>
      <c r="CO948" s="553" t="s">
        <v>171</v>
      </c>
      <c r="CP948" s="144"/>
      <c r="CQ948" s="141"/>
      <c r="CR948" s="141"/>
      <c r="CS948" s="141"/>
      <c r="CT948" s="141"/>
      <c r="CU948" s="556"/>
      <c r="CV948" s="556"/>
      <c r="CW948" s="141"/>
      <c r="CX948" s="141"/>
      <c r="CY948" s="554"/>
    </row>
    <row r="949" spans="92:103">
      <c r="CN949" s="141"/>
      <c r="CO949" s="553"/>
      <c r="CP949" s="144"/>
      <c r="CQ949" s="141"/>
      <c r="CR949" s="141"/>
      <c r="CS949" s="141"/>
      <c r="CT949" s="141"/>
      <c r="CU949" s="556"/>
      <c r="CV949" s="556"/>
      <c r="CW949" s="141"/>
      <c r="CX949" s="141"/>
      <c r="CY949" s="554"/>
    </row>
    <row r="950" spans="92:103">
      <c r="CN950" s="141"/>
      <c r="CO950" s="558" t="s">
        <v>173</v>
      </c>
      <c r="CP950" s="559"/>
      <c r="CQ950" s="560"/>
      <c r="CR950" s="560"/>
      <c r="CS950" s="560"/>
      <c r="CT950" s="559"/>
      <c r="CU950" s="561" t="s">
        <v>172</v>
      </c>
      <c r="CV950" s="556"/>
      <c r="CW950" s="141"/>
      <c r="CX950" s="141"/>
      <c r="CY950" s="554"/>
    </row>
    <row r="951" spans="92:103">
      <c r="CN951" s="141"/>
      <c r="CO951" s="562" t="s">
        <v>164</v>
      </c>
      <c r="CP951" s="141"/>
      <c r="CQ951" s="141"/>
      <c r="CR951" s="141"/>
      <c r="CS951" s="141"/>
      <c r="CT951" s="141"/>
      <c r="CU951" s="534">
        <f>Financing!H950</f>
        <v>0</v>
      </c>
      <c r="CV951" s="141"/>
      <c r="CW951" s="141"/>
      <c r="CX951" s="141"/>
      <c r="CY951" s="554"/>
    </row>
    <row r="952" spans="92:103">
      <c r="CN952" s="144"/>
      <c r="CO952" s="563" t="s">
        <v>110</v>
      </c>
      <c r="CP952" s="141"/>
      <c r="CQ952" s="141"/>
      <c r="CR952" s="141"/>
      <c r="CS952" s="141"/>
      <c r="CT952" s="141"/>
      <c r="CU952" s="534">
        <f>Financing!H951</f>
        <v>0</v>
      </c>
      <c r="CV952" s="141"/>
      <c r="CW952" s="141"/>
      <c r="CX952" s="141"/>
      <c r="CY952" s="554"/>
    </row>
    <row r="953" spans="92:103">
      <c r="CN953" s="144"/>
      <c r="CO953" s="563" t="s">
        <v>165</v>
      </c>
      <c r="CP953" s="141"/>
      <c r="CQ953" s="141"/>
      <c r="CR953" s="141"/>
      <c r="CS953" s="141"/>
      <c r="CT953" s="141"/>
      <c r="CU953" s="534">
        <f>Financing!H952</f>
        <v>0</v>
      </c>
      <c r="CV953" s="141"/>
      <c r="CW953" s="141"/>
      <c r="CX953" s="141"/>
      <c r="CY953" s="554"/>
    </row>
    <row r="954" spans="92:103">
      <c r="CN954" s="556"/>
      <c r="CO954" s="563" t="s">
        <v>166</v>
      </c>
      <c r="CP954" s="141"/>
      <c r="CQ954" s="141"/>
      <c r="CR954" s="141"/>
      <c r="CS954" s="141"/>
      <c r="CT954" s="141"/>
      <c r="CU954" s="534">
        <f>Financing!H953</f>
        <v>0</v>
      </c>
      <c r="CV954" s="141"/>
      <c r="CW954" s="141"/>
      <c r="CX954" s="141"/>
      <c r="CY954" s="554"/>
    </row>
    <row r="955" spans="92:103">
      <c r="CN955" s="556"/>
      <c r="CO955" s="563" t="s">
        <v>167</v>
      </c>
      <c r="CP955" s="141"/>
      <c r="CQ955" s="141"/>
      <c r="CR955" s="141"/>
      <c r="CS955" s="141"/>
      <c r="CT955" s="141"/>
      <c r="CU955" s="534">
        <f>Financing!H954</f>
        <v>0</v>
      </c>
      <c r="CV955" s="141"/>
      <c r="CW955" s="141"/>
      <c r="CX955" s="141"/>
      <c r="CY955" s="554"/>
    </row>
    <row r="956" spans="92:103">
      <c r="CN956" s="141"/>
      <c r="CO956" s="563" t="s">
        <v>169</v>
      </c>
      <c r="CP956" s="141"/>
      <c r="CQ956" s="536" t="str">
        <f>Financing!D955</f>
        <v>(Specify Source)</v>
      </c>
      <c r="CR956" s="536"/>
      <c r="CS956" s="536"/>
      <c r="CT956" s="141"/>
      <c r="CU956" s="534">
        <f>Financing!H955</f>
        <v>0</v>
      </c>
      <c r="CV956" s="141"/>
      <c r="CW956" s="141"/>
      <c r="CX956" s="141"/>
      <c r="CY956" s="554"/>
    </row>
    <row r="957" spans="92:103">
      <c r="CN957" s="556"/>
      <c r="CO957" s="563" t="s">
        <v>168</v>
      </c>
      <c r="CP957" s="141"/>
      <c r="CQ957" s="536" t="str">
        <f>Financing!D956</f>
        <v>(Specify Source)</v>
      </c>
      <c r="CR957" s="536"/>
      <c r="CS957" s="536"/>
      <c r="CT957" s="141"/>
      <c r="CU957" s="534">
        <f>Financing!H956</f>
        <v>0</v>
      </c>
      <c r="CV957" s="141"/>
      <c r="CW957" s="141"/>
      <c r="CX957" s="141"/>
      <c r="CY957" s="554"/>
    </row>
    <row r="958" spans="92:103">
      <c r="CN958" s="144"/>
      <c r="CO958" s="563" t="s">
        <v>168</v>
      </c>
      <c r="CP958" s="141"/>
      <c r="CQ958" s="536" t="str">
        <f>Financing!D957</f>
        <v>(Specify Source)</v>
      </c>
      <c r="CR958" s="536"/>
      <c r="CS958" s="536"/>
      <c r="CT958" s="141"/>
      <c r="CU958" s="534">
        <f>Financing!H957</f>
        <v>0</v>
      </c>
      <c r="CV958" s="141"/>
      <c r="CW958" s="141"/>
      <c r="CX958" s="141"/>
      <c r="CY958" s="554"/>
    </row>
    <row r="959" spans="92:103">
      <c r="CN959" s="556"/>
      <c r="CO959" s="563" t="s">
        <v>168</v>
      </c>
      <c r="CP959" s="141"/>
      <c r="CQ959" s="536" t="str">
        <f>Financing!D958</f>
        <v>(Specify Source)</v>
      </c>
      <c r="CR959" s="536"/>
      <c r="CS959" s="536"/>
      <c r="CT959" s="141"/>
      <c r="CU959" s="534">
        <f>Financing!H958</f>
        <v>0</v>
      </c>
      <c r="CV959" s="141"/>
      <c r="CW959" s="141"/>
      <c r="CX959" s="141"/>
      <c r="CY959" s="554"/>
    </row>
    <row r="960" spans="92:103" ht="13.5" thickBot="1">
      <c r="CN960" s="144"/>
      <c r="CO960" s="564" t="s">
        <v>168</v>
      </c>
      <c r="CP960" s="565"/>
      <c r="CQ960" s="536" t="str">
        <f>Financing!D959</f>
        <v>(Specify Source)</v>
      </c>
      <c r="CR960" s="536"/>
      <c r="CS960" s="536"/>
      <c r="CT960" s="565"/>
      <c r="CU960" s="534">
        <f>Financing!H959</f>
        <v>0</v>
      </c>
      <c r="CV960" s="565"/>
      <c r="CW960" s="565"/>
      <c r="CX960" s="565"/>
      <c r="CY960" s="566"/>
    </row>
    <row r="961" spans="92:103">
      <c r="CN961" s="291"/>
    </row>
    <row r="962" spans="92:103" ht="13.5" thickBot="1">
      <c r="CN962" s="291"/>
    </row>
    <row r="963" spans="92:103">
      <c r="CN963" s="291"/>
      <c r="CO963" s="541" t="s">
        <v>156</v>
      </c>
      <c r="CP963" s="539" t="s">
        <v>342</v>
      </c>
      <c r="CQ963" s="837">
        <f>G4</f>
        <v>0</v>
      </c>
      <c r="CR963" s="540"/>
      <c r="CS963" s="542"/>
      <c r="CT963" s="542"/>
    </row>
    <row r="964" spans="92:103">
      <c r="CN964" s="291"/>
      <c r="CO964" s="567" t="s">
        <v>148</v>
      </c>
      <c r="CP964" s="538" t="s">
        <v>96</v>
      </c>
      <c r="CQ964" s="839">
        <f>D195</f>
        <v>0</v>
      </c>
      <c r="CR964" s="544"/>
      <c r="CS964" s="540"/>
      <c r="CT964" s="540"/>
    </row>
    <row r="965" spans="92:103" ht="13.5" thickBot="1">
      <c r="CN965" s="291"/>
      <c r="CO965" s="568">
        <f>'Unit Distribution'!CO24</f>
        <v>0</v>
      </c>
      <c r="CQ965" s="544"/>
      <c r="CR965" s="544"/>
      <c r="CS965" s="540"/>
      <c r="CT965" s="540"/>
    </row>
    <row r="966" spans="92:103">
      <c r="CN966" s="291"/>
      <c r="CO966" s="545" t="s">
        <v>157</v>
      </c>
      <c r="CP966" s="546"/>
      <c r="CQ966" s="547" t="s">
        <v>158</v>
      </c>
      <c r="CR966" s="547"/>
      <c r="CS966" s="547" t="s">
        <v>159</v>
      </c>
      <c r="CT966" s="547"/>
      <c r="CU966" s="547" t="s">
        <v>177</v>
      </c>
      <c r="CV966" s="547"/>
      <c r="CW966" s="547" t="s">
        <v>160</v>
      </c>
      <c r="CX966" s="548"/>
      <c r="CY966" s="549" t="s">
        <v>161</v>
      </c>
    </row>
    <row r="967" spans="92:103">
      <c r="CN967" s="291"/>
      <c r="CO967" s="550" t="str">
        <f>Financing!B966</f>
        <v>HPD Loan</v>
      </c>
      <c r="CP967" s="550"/>
      <c r="CQ967" s="838">
        <f>Financing!D966</f>
        <v>0</v>
      </c>
      <c r="CR967" s="550"/>
      <c r="CS967" s="550">
        <f>Financing!F966</f>
        <v>0</v>
      </c>
      <c r="CT967" s="550"/>
      <c r="CU967" s="550">
        <f>Financing!H966</f>
        <v>0</v>
      </c>
      <c r="CV967" s="550"/>
      <c r="CW967" s="550">
        <f>Financing!J966</f>
        <v>0</v>
      </c>
      <c r="CX967" s="550"/>
      <c r="CY967" s="550">
        <f>Financing!L966</f>
        <v>0</v>
      </c>
    </row>
    <row r="968" spans="92:103">
      <c r="CN968" s="537"/>
      <c r="CO968" s="550" t="str">
        <f>Financing!B967</f>
        <v>HDC Tax Exempt Bonds</v>
      </c>
      <c r="CP968" s="550"/>
      <c r="CQ968" s="838">
        <f>Financing!D967</f>
        <v>0</v>
      </c>
      <c r="CR968" s="550"/>
      <c r="CS968" s="550">
        <f>Financing!F967</f>
        <v>0</v>
      </c>
      <c r="CT968" s="550"/>
      <c r="CU968" s="550">
        <f>Financing!H967</f>
        <v>0</v>
      </c>
      <c r="CV968" s="550"/>
      <c r="CW968" s="550">
        <f>Financing!J967</f>
        <v>0</v>
      </c>
      <c r="CX968" s="550"/>
      <c r="CY968" s="550">
        <f>Financing!L967</f>
        <v>0</v>
      </c>
    </row>
    <row r="969" spans="92:103">
      <c r="CN969" s="291"/>
      <c r="CO969" s="550" t="str">
        <f>Financing!B968</f>
        <v>HDC Loan</v>
      </c>
      <c r="CP969" s="550"/>
      <c r="CQ969" s="838">
        <f>Financing!D968</f>
        <v>0</v>
      </c>
      <c r="CR969" s="550"/>
      <c r="CS969" s="550">
        <f>Financing!F968</f>
        <v>0</v>
      </c>
      <c r="CT969" s="550"/>
      <c r="CU969" s="550">
        <f>Financing!H968</f>
        <v>0</v>
      </c>
      <c r="CV969" s="550"/>
      <c r="CW969" s="550">
        <f>Financing!J968</f>
        <v>0</v>
      </c>
      <c r="CX969" s="550"/>
      <c r="CY969" s="550">
        <f>Financing!L968</f>
        <v>0</v>
      </c>
    </row>
    <row r="970" spans="92:103">
      <c r="CN970" s="606"/>
      <c r="CO970" s="550" t="str">
        <f>Financing!B969</f>
        <v>Deferred Developer Fee</v>
      </c>
      <c r="CP970" s="550"/>
      <c r="CQ970" s="838">
        <f>Financing!D969</f>
        <v>0</v>
      </c>
      <c r="CR970" s="550"/>
      <c r="CS970" s="550">
        <f>Financing!F969</f>
        <v>0</v>
      </c>
      <c r="CT970" s="550"/>
      <c r="CU970" s="550">
        <f>Financing!H969</f>
        <v>0</v>
      </c>
      <c r="CV970" s="550"/>
      <c r="CW970" s="550">
        <f>Financing!J969</f>
        <v>0</v>
      </c>
      <c r="CX970" s="550"/>
      <c r="CY970" s="550">
        <f>Financing!L969</f>
        <v>0</v>
      </c>
    </row>
    <row r="971" spans="92:103">
      <c r="CN971" s="537"/>
      <c r="CO971" s="838" t="str">
        <f>Financing!B970</f>
        <v>Other (Specify)</v>
      </c>
      <c r="CP971" s="550"/>
      <c r="CQ971" s="838">
        <f>Financing!D970</f>
        <v>0</v>
      </c>
      <c r="CR971" s="550"/>
      <c r="CS971" s="550">
        <f>Financing!F970</f>
        <v>0</v>
      </c>
      <c r="CT971" s="550"/>
      <c r="CU971" s="550">
        <f>Financing!H970</f>
        <v>0</v>
      </c>
      <c r="CV971" s="550"/>
      <c r="CW971" s="550">
        <f>Financing!J970</f>
        <v>0</v>
      </c>
      <c r="CX971" s="550"/>
      <c r="CY971" s="550">
        <f>Financing!L970</f>
        <v>0</v>
      </c>
    </row>
    <row r="972" spans="92:103">
      <c r="CN972" s="606"/>
      <c r="CO972" s="838" t="str">
        <f>Financing!B971</f>
        <v>Other (Specify)</v>
      </c>
      <c r="CP972" s="550"/>
      <c r="CQ972" s="838">
        <f>Financing!D971</f>
        <v>0</v>
      </c>
      <c r="CR972" s="550"/>
      <c r="CS972" s="550">
        <f>Financing!F971</f>
        <v>0</v>
      </c>
      <c r="CT972" s="550"/>
      <c r="CU972" s="550">
        <f>Financing!H971</f>
        <v>0</v>
      </c>
      <c r="CV972" s="550"/>
      <c r="CW972" s="550">
        <f>Financing!J971</f>
        <v>0</v>
      </c>
      <c r="CX972" s="550"/>
      <c r="CY972" s="550">
        <f>Financing!L971</f>
        <v>0</v>
      </c>
    </row>
    <row r="973" spans="92:103">
      <c r="CN973" s="537"/>
      <c r="CO973" s="838" t="str">
        <f>Financing!B972</f>
        <v>Other (Specify)</v>
      </c>
      <c r="CP973" s="550"/>
      <c r="CQ973" s="838">
        <f>Financing!D972</f>
        <v>0</v>
      </c>
      <c r="CR973" s="550"/>
      <c r="CS973" s="550">
        <f>Financing!F972</f>
        <v>0</v>
      </c>
      <c r="CT973" s="550"/>
      <c r="CU973" s="550">
        <f>Financing!H972</f>
        <v>0</v>
      </c>
      <c r="CV973" s="550"/>
      <c r="CW973" s="550">
        <f>Financing!J972</f>
        <v>0</v>
      </c>
      <c r="CX973" s="550"/>
      <c r="CY973" s="550">
        <f>Financing!L972</f>
        <v>0</v>
      </c>
    </row>
    <row r="974" spans="92:103">
      <c r="CN974" s="537"/>
      <c r="CO974" s="838" t="str">
        <f>Financing!B973</f>
        <v>Other (Specify)</v>
      </c>
      <c r="CP974" s="550"/>
      <c r="CQ974" s="838">
        <f>Financing!D973</f>
        <v>0</v>
      </c>
      <c r="CR974" s="550"/>
      <c r="CS974" s="550">
        <f>Financing!F973</f>
        <v>0</v>
      </c>
      <c r="CT974" s="550"/>
      <c r="CU974" s="550">
        <f>Financing!H973</f>
        <v>0</v>
      </c>
      <c r="CV974" s="550"/>
      <c r="CW974" s="550">
        <f>Financing!J973</f>
        <v>0</v>
      </c>
      <c r="CX974" s="550"/>
      <c r="CY974" s="550">
        <f>Financing!L973</f>
        <v>0</v>
      </c>
    </row>
    <row r="975" spans="92:103">
      <c r="CN975" s="606"/>
      <c r="CO975" s="838" t="str">
        <f>Financing!B974</f>
        <v>Other (Specify)</v>
      </c>
      <c r="CP975" s="550"/>
      <c r="CQ975" s="838">
        <f>Financing!D974</f>
        <v>0</v>
      </c>
      <c r="CR975" s="550"/>
      <c r="CS975" s="550">
        <f>Financing!F974</f>
        <v>0</v>
      </c>
      <c r="CT975" s="550"/>
      <c r="CU975" s="550">
        <f>Financing!H974</f>
        <v>0</v>
      </c>
      <c r="CV975" s="550"/>
      <c r="CW975" s="550">
        <f>Financing!J974</f>
        <v>0</v>
      </c>
      <c r="CX975" s="550"/>
      <c r="CY975" s="550">
        <f>Financing!L974</f>
        <v>0</v>
      </c>
    </row>
    <row r="976" spans="92:103">
      <c r="CN976" s="537"/>
      <c r="CO976" s="550" t="str">
        <f>Financing!B975</f>
        <v>Total Construction Financing</v>
      </c>
      <c r="CP976" s="550"/>
      <c r="CQ976" s="838">
        <f>Financing!D975</f>
        <v>0</v>
      </c>
      <c r="CR976" s="550"/>
      <c r="CS976" s="550">
        <f>Financing!F975</f>
        <v>0</v>
      </c>
      <c r="CT976" s="550"/>
      <c r="CU976" s="550">
        <f>Financing!H975</f>
        <v>0</v>
      </c>
      <c r="CV976" s="550"/>
      <c r="CW976" s="550">
        <f>Financing!J975</f>
        <v>0</v>
      </c>
      <c r="CX976" s="550"/>
      <c r="CY976" s="550">
        <f>Financing!L975</f>
        <v>0</v>
      </c>
    </row>
    <row r="977" spans="92:103">
      <c r="CN977" s="556"/>
      <c r="CO977" s="550"/>
      <c r="CP977" s="550"/>
      <c r="CQ977" s="550"/>
      <c r="CR977" s="550"/>
      <c r="CS977" s="550"/>
      <c r="CT977" s="550"/>
      <c r="CU977" s="550"/>
      <c r="CV977" s="550"/>
      <c r="CW977" s="550"/>
      <c r="CX977" s="550"/>
      <c r="CY977" s="550"/>
    </row>
    <row r="978" spans="92:103">
      <c r="CN978" s="144"/>
      <c r="CO978" s="550" t="str">
        <f>Financing!B977</f>
        <v>Permanent Financing</v>
      </c>
      <c r="CP978" s="539" t="s">
        <v>342</v>
      </c>
      <c r="CQ978" s="838">
        <f>G4</f>
        <v>0</v>
      </c>
      <c r="CR978" s="550"/>
      <c r="CS978" s="550"/>
      <c r="CT978" s="550"/>
      <c r="CU978" s="550"/>
      <c r="CV978" s="550"/>
      <c r="CW978" s="550"/>
      <c r="CX978" s="550"/>
      <c r="CY978" s="550"/>
    </row>
    <row r="979" spans="92:103">
      <c r="CN979" s="144"/>
      <c r="CO979" s="550" t="str">
        <f>Financing!B978</f>
        <v>Building 20</v>
      </c>
      <c r="CP979" s="538" t="s">
        <v>96</v>
      </c>
      <c r="CQ979" s="838">
        <f>D195</f>
        <v>0</v>
      </c>
      <c r="CR979" s="550"/>
      <c r="CS979" s="550"/>
      <c r="CT979" s="550"/>
      <c r="CU979" s="550"/>
      <c r="CV979" s="550"/>
      <c r="CW979" s="550"/>
      <c r="CX979" s="550"/>
      <c r="CY979" s="550"/>
    </row>
    <row r="980" spans="92:103">
      <c r="CN980" s="144"/>
      <c r="CO980" s="550" t="str">
        <f>Financing!B979</f>
        <v xml:space="preserve"> </v>
      </c>
      <c r="CP980" s="550"/>
      <c r="CQ980" s="550"/>
      <c r="CR980" s="550"/>
      <c r="CS980" s="550"/>
      <c r="CT980" s="550"/>
      <c r="CU980" s="550"/>
      <c r="CV980" s="550"/>
      <c r="CW980" s="550"/>
      <c r="CX980" s="550"/>
      <c r="CY980" s="550"/>
    </row>
    <row r="981" spans="92:103">
      <c r="CN981" s="144"/>
      <c r="CO981" s="550" t="str">
        <f>Financing!B980</f>
        <v>Lender/ Source</v>
      </c>
      <c r="CP981" s="550"/>
      <c r="CQ981" s="550" t="str">
        <f>Financing!D980</f>
        <v>Amount of Funds</v>
      </c>
      <c r="CR981" s="550"/>
      <c r="CS981" s="550" t="str">
        <f>Financing!F980</f>
        <v>Type</v>
      </c>
      <c r="CT981" s="550"/>
      <c r="CU981" s="550" t="str">
        <f>Financing!H980</f>
        <v>Interest Rate(%)</v>
      </c>
      <c r="CV981" s="550"/>
      <c r="CW981" s="550" t="str">
        <f>Financing!J980</f>
        <v>Term (yrs.)</v>
      </c>
      <c r="CX981" s="550"/>
      <c r="CY981" s="550" t="str">
        <f>Financing!L980</f>
        <v>Annual Debt Service</v>
      </c>
    </row>
    <row r="982" spans="92:103">
      <c r="CN982" s="144"/>
      <c r="CO982" s="550" t="str">
        <f>Financing!B981</f>
        <v>HPD Loan</v>
      </c>
      <c r="CP982" s="550"/>
      <c r="CQ982" s="838">
        <f>Financing!D981</f>
        <v>0</v>
      </c>
      <c r="CR982" s="550"/>
      <c r="CS982" s="550">
        <f>Financing!F981</f>
        <v>0</v>
      </c>
      <c r="CT982" s="550"/>
      <c r="CU982" s="550">
        <f>Financing!H981</f>
        <v>0</v>
      </c>
      <c r="CV982" s="550"/>
      <c r="CW982" s="550">
        <f>Financing!J981</f>
        <v>0</v>
      </c>
      <c r="CX982" s="550"/>
      <c r="CY982" s="550">
        <f>Financing!L981</f>
        <v>0</v>
      </c>
    </row>
    <row r="983" spans="92:103">
      <c r="CN983" s="144"/>
      <c r="CO983" s="550" t="str">
        <f>Financing!B982</f>
        <v>HDC Tax Exempt Bonds</v>
      </c>
      <c r="CP983" s="550"/>
      <c r="CQ983" s="838">
        <f>Financing!D982</f>
        <v>0</v>
      </c>
      <c r="CR983" s="550"/>
      <c r="CS983" s="550">
        <f>Financing!F982</f>
        <v>0</v>
      </c>
      <c r="CT983" s="550"/>
      <c r="CU983" s="550">
        <f>Financing!H982</f>
        <v>0</v>
      </c>
      <c r="CV983" s="550"/>
      <c r="CW983" s="550">
        <f>Financing!J982</f>
        <v>0</v>
      </c>
      <c r="CX983" s="550"/>
      <c r="CY983" s="550">
        <f>Financing!L982</f>
        <v>0</v>
      </c>
    </row>
    <row r="984" spans="92:103">
      <c r="CN984" s="556"/>
      <c r="CO984" s="550" t="str">
        <f>Financing!B983</f>
        <v>HDC Loan</v>
      </c>
      <c r="CP984" s="550"/>
      <c r="CQ984" s="838">
        <f>Financing!D983</f>
        <v>0</v>
      </c>
      <c r="CR984" s="550"/>
      <c r="CS984" s="550">
        <f>Financing!F983</f>
        <v>0</v>
      </c>
      <c r="CT984" s="550"/>
      <c r="CU984" s="550">
        <f>Financing!H983</f>
        <v>0</v>
      </c>
      <c r="CV984" s="550"/>
      <c r="CW984" s="550">
        <f>Financing!J983</f>
        <v>0</v>
      </c>
      <c r="CX984" s="550"/>
      <c r="CY984" s="550">
        <f>Financing!L983</f>
        <v>0</v>
      </c>
    </row>
    <row r="985" spans="92:103">
      <c r="CN985" s="144"/>
      <c r="CO985" s="550" t="str">
        <f>Financing!B984</f>
        <v>Deferred Developer Fee</v>
      </c>
      <c r="CP985" s="550"/>
      <c r="CQ985" s="838">
        <f>Financing!D984</f>
        <v>0</v>
      </c>
      <c r="CR985" s="550"/>
      <c r="CS985" s="550">
        <f>Financing!F984</f>
        <v>0</v>
      </c>
      <c r="CT985" s="550"/>
      <c r="CU985" s="550">
        <f>Financing!H984</f>
        <v>0</v>
      </c>
      <c r="CV985" s="550"/>
      <c r="CW985" s="550">
        <f>Financing!J984</f>
        <v>0</v>
      </c>
      <c r="CX985" s="550"/>
      <c r="CY985" s="550">
        <f>Financing!L984</f>
        <v>0</v>
      </c>
    </row>
    <row r="986" spans="92:103">
      <c r="CN986" s="556"/>
      <c r="CO986" s="838" t="str">
        <f>Financing!B985</f>
        <v>Other (Specify)</v>
      </c>
      <c r="CP986" s="550"/>
      <c r="CQ986" s="838">
        <f>Financing!D985</f>
        <v>0</v>
      </c>
      <c r="CR986" s="550"/>
      <c r="CS986" s="550">
        <f>Financing!F985</f>
        <v>0</v>
      </c>
      <c r="CT986" s="550"/>
      <c r="CU986" s="550">
        <f>Financing!H985</f>
        <v>0</v>
      </c>
      <c r="CV986" s="550"/>
      <c r="CW986" s="550">
        <f>Financing!J985</f>
        <v>0</v>
      </c>
      <c r="CX986" s="550"/>
      <c r="CY986" s="550">
        <f>Financing!L985</f>
        <v>0</v>
      </c>
    </row>
    <row r="987" spans="92:103">
      <c r="CN987" s="141"/>
      <c r="CO987" s="838" t="str">
        <f>Financing!B986</f>
        <v>Other (Specify)</v>
      </c>
      <c r="CP987" s="550"/>
      <c r="CQ987" s="838">
        <f>Financing!D986</f>
        <v>0</v>
      </c>
      <c r="CR987" s="550"/>
      <c r="CS987" s="550">
        <f>Financing!F986</f>
        <v>0</v>
      </c>
      <c r="CT987" s="550"/>
      <c r="CU987" s="550">
        <f>Financing!H986</f>
        <v>0</v>
      </c>
      <c r="CV987" s="550"/>
      <c r="CW987" s="550">
        <f>Financing!J986</f>
        <v>0</v>
      </c>
      <c r="CX987" s="550"/>
      <c r="CY987" s="550">
        <f>Financing!L986</f>
        <v>0</v>
      </c>
    </row>
    <row r="988" spans="92:103">
      <c r="CN988" s="144"/>
      <c r="CO988" s="838" t="str">
        <f>Financing!B987</f>
        <v>Other (Specify)</v>
      </c>
      <c r="CP988" s="550"/>
      <c r="CQ988" s="838">
        <f>Financing!D987</f>
        <v>0</v>
      </c>
      <c r="CR988" s="550"/>
      <c r="CS988" s="550">
        <f>Financing!F987</f>
        <v>0</v>
      </c>
      <c r="CT988" s="550"/>
      <c r="CU988" s="550">
        <f>Financing!H987</f>
        <v>0</v>
      </c>
      <c r="CV988" s="550"/>
      <c r="CW988" s="550">
        <f>Financing!J987</f>
        <v>0</v>
      </c>
      <c r="CX988" s="550"/>
      <c r="CY988" s="550">
        <f>Financing!L987</f>
        <v>0</v>
      </c>
    </row>
    <row r="989" spans="92:103">
      <c r="CN989" s="144"/>
      <c r="CO989" s="838" t="str">
        <f>Financing!B988</f>
        <v>Other (Specify)</v>
      </c>
      <c r="CP989" s="550"/>
      <c r="CQ989" s="838">
        <f>Financing!D988</f>
        <v>0</v>
      </c>
      <c r="CR989" s="550"/>
      <c r="CS989" s="550">
        <f>Financing!F988</f>
        <v>0</v>
      </c>
      <c r="CT989" s="550"/>
      <c r="CU989" s="550">
        <f>Financing!H988</f>
        <v>0</v>
      </c>
      <c r="CV989" s="550"/>
      <c r="CW989" s="550">
        <f>Financing!J988</f>
        <v>0</v>
      </c>
      <c r="CX989" s="550"/>
      <c r="CY989" s="550">
        <f>Financing!L988</f>
        <v>0</v>
      </c>
    </row>
    <row r="990" spans="92:103">
      <c r="CN990" s="144"/>
      <c r="CO990" s="838" t="str">
        <f>Financing!B989</f>
        <v>Other (Specify)</v>
      </c>
      <c r="CP990" s="550"/>
      <c r="CQ990" s="838">
        <f>Financing!D989</f>
        <v>0</v>
      </c>
      <c r="CR990" s="550"/>
      <c r="CS990" s="550">
        <f>Financing!F989</f>
        <v>0</v>
      </c>
      <c r="CT990" s="550"/>
      <c r="CU990" s="550">
        <f>Financing!H989</f>
        <v>0</v>
      </c>
      <c r="CV990" s="550"/>
      <c r="CW990" s="550">
        <f>Financing!J989</f>
        <v>0</v>
      </c>
      <c r="CX990" s="550"/>
      <c r="CY990" s="550">
        <f>Financing!L989</f>
        <v>0</v>
      </c>
    </row>
    <row r="991" spans="92:103">
      <c r="CN991" s="144"/>
      <c r="CO991" s="550" t="str">
        <f>Financing!B990</f>
        <v>Total Permanent Financing</v>
      </c>
      <c r="CP991" s="550"/>
      <c r="CQ991" s="838">
        <f>Financing!D990</f>
        <v>0</v>
      </c>
      <c r="CR991" s="550"/>
      <c r="CS991" s="550">
        <f>Financing!F990</f>
        <v>0</v>
      </c>
      <c r="CT991" s="550"/>
      <c r="CU991" s="550">
        <f>Financing!H990</f>
        <v>0</v>
      </c>
      <c r="CV991" s="550"/>
      <c r="CW991" s="550">
        <f>Financing!J990</f>
        <v>0</v>
      </c>
      <c r="CX991" s="550"/>
      <c r="CY991" s="550">
        <f>Financing!L990</f>
        <v>0</v>
      </c>
    </row>
    <row r="992" spans="92:103">
      <c r="CN992" s="144"/>
      <c r="CO992" s="553"/>
      <c r="CP992" s="141"/>
      <c r="CQ992" s="141"/>
      <c r="CR992" s="141"/>
      <c r="CS992" s="141"/>
      <c r="CT992" s="141"/>
      <c r="CU992" s="141"/>
      <c r="CV992" s="141"/>
      <c r="CW992" s="141"/>
      <c r="CX992" s="141"/>
      <c r="CY992" s="554"/>
    </row>
    <row r="993" spans="92:103">
      <c r="CN993" s="141"/>
      <c r="CO993" s="555" t="s">
        <v>163</v>
      </c>
      <c r="CP993" s="539" t="s">
        <v>342</v>
      </c>
      <c r="CQ993" s="141">
        <f>G4</f>
        <v>0</v>
      </c>
      <c r="CR993" s="141"/>
      <c r="CS993" s="141"/>
      <c r="CT993" s="141"/>
      <c r="CU993" s="556"/>
      <c r="CV993" s="556"/>
      <c r="CW993" s="141"/>
      <c r="CX993" s="141"/>
      <c r="CY993" s="554"/>
    </row>
    <row r="994" spans="92:103">
      <c r="CN994" s="141"/>
      <c r="CO994" s="557" t="s">
        <v>148</v>
      </c>
      <c r="CP994" s="538" t="s">
        <v>96</v>
      </c>
      <c r="CQ994" s="854">
        <f>D195</f>
        <v>0</v>
      </c>
      <c r="CR994" s="141"/>
      <c r="CS994" s="141"/>
      <c r="CT994" s="141"/>
      <c r="CU994" s="556"/>
      <c r="CV994" s="556"/>
      <c r="CW994" s="141"/>
      <c r="CX994" s="141"/>
      <c r="CY994" s="554"/>
    </row>
    <row r="995" spans="92:103">
      <c r="CN995" s="141"/>
      <c r="CO995" s="553">
        <f>CO965</f>
        <v>0</v>
      </c>
      <c r="CP995" s="144"/>
      <c r="CQ995" s="141"/>
      <c r="CR995" s="141"/>
      <c r="CS995" s="141"/>
      <c r="CT995" s="141"/>
      <c r="CU995" s="556"/>
      <c r="CV995" s="556"/>
      <c r="CW995" s="141"/>
      <c r="CX995" s="141"/>
      <c r="CY995" s="554"/>
    </row>
    <row r="996" spans="92:103">
      <c r="CN996" s="141"/>
      <c r="CO996" s="553" t="s">
        <v>171</v>
      </c>
      <c r="CP996" s="144"/>
      <c r="CQ996" s="141"/>
      <c r="CR996" s="141"/>
      <c r="CS996" s="141"/>
      <c r="CT996" s="141"/>
      <c r="CU996" s="556"/>
      <c r="CV996" s="556"/>
      <c r="CW996" s="141"/>
      <c r="CX996" s="141"/>
      <c r="CY996" s="554"/>
    </row>
    <row r="997" spans="92:103">
      <c r="CN997" s="141"/>
      <c r="CO997" s="553"/>
      <c r="CP997" s="144"/>
      <c r="CQ997" s="141"/>
      <c r="CR997" s="141"/>
      <c r="CS997" s="141"/>
      <c r="CT997" s="141"/>
      <c r="CU997" s="556"/>
      <c r="CV997" s="556"/>
      <c r="CW997" s="141"/>
      <c r="CX997" s="141"/>
      <c r="CY997" s="554"/>
    </row>
    <row r="998" spans="92:103">
      <c r="CN998" s="141"/>
      <c r="CO998" s="558" t="s">
        <v>173</v>
      </c>
      <c r="CP998" s="559"/>
      <c r="CQ998" s="560"/>
      <c r="CR998" s="560"/>
      <c r="CS998" s="560"/>
      <c r="CT998" s="559"/>
      <c r="CU998" s="561" t="s">
        <v>172</v>
      </c>
      <c r="CV998" s="556"/>
      <c r="CW998" s="141"/>
      <c r="CX998" s="141"/>
      <c r="CY998" s="554"/>
    </row>
    <row r="999" spans="92:103">
      <c r="CN999" s="141"/>
      <c r="CO999" s="562" t="s">
        <v>164</v>
      </c>
      <c r="CP999" s="141"/>
      <c r="CQ999" s="141"/>
      <c r="CR999" s="141"/>
      <c r="CS999" s="141"/>
      <c r="CT999" s="141"/>
      <c r="CU999" s="534">
        <f>Financing!H998</f>
        <v>0</v>
      </c>
      <c r="CV999" s="141"/>
      <c r="CW999" s="141"/>
      <c r="CX999" s="141"/>
      <c r="CY999" s="554"/>
    </row>
    <row r="1000" spans="92:103">
      <c r="CN1000" s="144"/>
      <c r="CO1000" s="563" t="s">
        <v>110</v>
      </c>
      <c r="CP1000" s="141"/>
      <c r="CQ1000" s="141"/>
      <c r="CR1000" s="141"/>
      <c r="CS1000" s="141"/>
      <c r="CT1000" s="141"/>
      <c r="CU1000" s="534">
        <f>Financing!H999</f>
        <v>0</v>
      </c>
      <c r="CV1000" s="141"/>
      <c r="CW1000" s="141"/>
      <c r="CX1000" s="141"/>
      <c r="CY1000" s="554"/>
    </row>
    <row r="1001" spans="92:103">
      <c r="CN1001" s="144"/>
      <c r="CO1001" s="563" t="s">
        <v>165</v>
      </c>
      <c r="CP1001" s="141"/>
      <c r="CQ1001" s="141"/>
      <c r="CR1001" s="141"/>
      <c r="CS1001" s="141"/>
      <c r="CT1001" s="141"/>
      <c r="CU1001" s="534">
        <f>Financing!H1000</f>
        <v>0</v>
      </c>
      <c r="CV1001" s="141"/>
      <c r="CW1001" s="141"/>
      <c r="CX1001" s="141"/>
      <c r="CY1001" s="554"/>
    </row>
    <row r="1002" spans="92:103">
      <c r="CN1002" s="556"/>
      <c r="CO1002" s="563" t="s">
        <v>166</v>
      </c>
      <c r="CP1002" s="141"/>
      <c r="CQ1002" s="141"/>
      <c r="CR1002" s="141"/>
      <c r="CS1002" s="141"/>
      <c r="CT1002" s="141"/>
      <c r="CU1002" s="534">
        <f>Financing!H1001</f>
        <v>0</v>
      </c>
      <c r="CV1002" s="141"/>
      <c r="CW1002" s="141"/>
      <c r="CX1002" s="141"/>
      <c r="CY1002" s="554"/>
    </row>
    <row r="1003" spans="92:103">
      <c r="CN1003" s="556"/>
      <c r="CO1003" s="563" t="s">
        <v>167</v>
      </c>
      <c r="CP1003" s="141"/>
      <c r="CQ1003" s="141"/>
      <c r="CR1003" s="141"/>
      <c r="CS1003" s="141"/>
      <c r="CT1003" s="141"/>
      <c r="CU1003" s="534">
        <f>Financing!H1002</f>
        <v>0</v>
      </c>
      <c r="CV1003" s="141"/>
      <c r="CW1003" s="141"/>
      <c r="CX1003" s="141"/>
      <c r="CY1003" s="554"/>
    </row>
    <row r="1004" spans="92:103">
      <c r="CN1004" s="141"/>
      <c r="CO1004" s="563" t="s">
        <v>169</v>
      </c>
      <c r="CP1004" s="141"/>
      <c r="CQ1004" s="536" t="str">
        <f>Financing!D1003</f>
        <v>(Specify Source)</v>
      </c>
      <c r="CR1004" s="536"/>
      <c r="CS1004" s="536"/>
      <c r="CT1004" s="141"/>
      <c r="CU1004" s="534">
        <f>Financing!H1003</f>
        <v>0</v>
      </c>
      <c r="CV1004" s="141"/>
      <c r="CW1004" s="141"/>
      <c r="CX1004" s="141"/>
      <c r="CY1004" s="554"/>
    </row>
    <row r="1005" spans="92:103">
      <c r="CN1005" s="556"/>
      <c r="CO1005" s="563" t="s">
        <v>168</v>
      </c>
      <c r="CP1005" s="141"/>
      <c r="CQ1005" s="536" t="str">
        <f>Financing!D1004</f>
        <v>(Specify Source)</v>
      </c>
      <c r="CR1005" s="536"/>
      <c r="CS1005" s="536"/>
      <c r="CT1005" s="141"/>
      <c r="CU1005" s="534">
        <f>Financing!H1004</f>
        <v>0</v>
      </c>
      <c r="CV1005" s="141"/>
      <c r="CW1005" s="141"/>
      <c r="CX1005" s="141"/>
      <c r="CY1005" s="554"/>
    </row>
    <row r="1006" spans="92:103">
      <c r="CN1006" s="144"/>
      <c r="CO1006" s="563" t="s">
        <v>168</v>
      </c>
      <c r="CP1006" s="141"/>
      <c r="CQ1006" s="536" t="str">
        <f>Financing!D1005</f>
        <v>(Specify Source)</v>
      </c>
      <c r="CR1006" s="536"/>
      <c r="CS1006" s="536"/>
      <c r="CT1006" s="141"/>
      <c r="CU1006" s="534">
        <f>Financing!H1005</f>
        <v>0</v>
      </c>
      <c r="CV1006" s="141"/>
      <c r="CW1006" s="141"/>
      <c r="CX1006" s="141"/>
      <c r="CY1006" s="554"/>
    </row>
    <row r="1007" spans="92:103">
      <c r="CN1007" s="556"/>
      <c r="CO1007" s="563" t="s">
        <v>168</v>
      </c>
      <c r="CP1007" s="141"/>
      <c r="CQ1007" s="536" t="str">
        <f>Financing!D1006</f>
        <v>(Specify Source)</v>
      </c>
      <c r="CR1007" s="536"/>
      <c r="CS1007" s="536"/>
      <c r="CT1007" s="141"/>
      <c r="CU1007" s="534">
        <f>Financing!H1006</f>
        <v>0</v>
      </c>
      <c r="CV1007" s="141"/>
      <c r="CW1007" s="141"/>
      <c r="CX1007" s="141"/>
      <c r="CY1007" s="554"/>
    </row>
    <row r="1008" spans="92:103" ht="13.5" thickBot="1">
      <c r="CN1008" s="144"/>
      <c r="CO1008" s="564" t="s">
        <v>168</v>
      </c>
      <c r="CP1008" s="565"/>
      <c r="CQ1008" s="536" t="str">
        <f>Financing!D1007</f>
        <v>(Specify Source)</v>
      </c>
      <c r="CR1008" s="536"/>
      <c r="CS1008" s="536"/>
      <c r="CT1008" s="565"/>
      <c r="CU1008" s="534">
        <f>Financing!H1007</f>
        <v>0</v>
      </c>
      <c r="CV1008" s="565"/>
      <c r="CW1008" s="565"/>
      <c r="CX1008" s="565"/>
      <c r="CY1008" s="566"/>
    </row>
  </sheetData>
  <phoneticPr fontId="22" type="noConversion"/>
  <conditionalFormatting sqref="I145">
    <cfRule type="expression" dxfId="0" priority="1" stopIfTrue="1">
      <formula>IF($C$11="9% Competitive",TRUE,FALSE)</formula>
    </cfRule>
  </conditionalFormatting>
  <dataValidations count="2">
    <dataValidation type="list" allowBlank="1" showInputMessage="1" showErrorMessage="1" sqref="D145" xr:uid="{3D053CD2-B581-4303-88D9-1A7C170066A1}">
      <formula1>$AN$12:$AN$13</formula1>
    </dataValidation>
    <dataValidation type="list" allowBlank="1" showInputMessage="1" showErrorMessage="1" errorTitle="Basis Boost" error="Please indicate if the project is taking the basis boost or not" sqref="C110" xr:uid="{75EBCACF-538F-4EFA-AEA4-0C900C4F5CC1}">
      <formula1>$BO$15:$BO$17</formula1>
    </dataValidation>
  </dataValidations>
  <pageMargins left="0.75" right="0.75" top="1" bottom="1" header="0.5" footer="0.5"/>
  <pageSetup paperSize="5" scale="37" orientation="landscape" horizontalDpi="1200" verticalDpi="1200" r:id="rId1"/>
  <headerFooter alignWithMargins="0"/>
  <rowBreaks count="1" manualBreakCount="1">
    <brk id="65" max="16383" man="1"/>
  </rowBreaks>
  <colBreaks count="3" manualBreakCount="3">
    <brk id="47" max="1048575" man="1"/>
    <brk id="65" max="1048575" man="1"/>
    <brk id="9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C119D-ED61-481A-ACC6-F7C54C571B3E}">
  <dimension ref="B1:AN32"/>
  <sheetViews>
    <sheetView showGridLines="0" showRowColHeaders="0" tabSelected="1" zoomScaleNormal="100" zoomScaleSheetLayoutView="75" workbookViewId="0">
      <selection activeCell="C2" sqref="C2"/>
    </sheetView>
  </sheetViews>
  <sheetFormatPr defaultRowHeight="12.75"/>
  <cols>
    <col min="1" max="1" width="4" bestFit="1" customWidth="1"/>
    <col min="2" max="2" width="14.42578125" bestFit="1" customWidth="1"/>
    <col min="3" max="3" width="29" customWidth="1"/>
    <col min="4" max="4" width="3.28515625" customWidth="1"/>
    <col min="5" max="5" width="11.28515625" customWidth="1"/>
    <col min="6" max="6" width="15.42578125" bestFit="1" customWidth="1"/>
    <col min="7" max="7" width="14" customWidth="1"/>
    <col min="8" max="8" width="10.42578125" customWidth="1"/>
    <col min="9" max="9" width="11.42578125" bestFit="1" customWidth="1"/>
    <col min="10" max="10" width="7.5703125" customWidth="1"/>
    <col min="11" max="11" width="4.42578125" customWidth="1"/>
    <col min="12" max="12" width="3.42578125" customWidth="1"/>
    <col min="13" max="13" width="5.28515625" customWidth="1"/>
    <col min="14" max="14" width="3.85546875" customWidth="1"/>
    <col min="15" max="15" width="3.5703125" customWidth="1"/>
    <col min="16" max="16" width="5.7109375" customWidth="1"/>
  </cols>
  <sheetData>
    <row r="1" spans="2:40" ht="13.5" thickBot="1">
      <c r="B1" s="40" t="s">
        <v>150</v>
      </c>
      <c r="K1" s="39"/>
    </row>
    <row r="2" spans="2:40">
      <c r="B2" s="63" t="s">
        <v>97</v>
      </c>
      <c r="C2" s="452"/>
      <c r="D2" s="340"/>
      <c r="E2" s="64"/>
      <c r="F2" s="64"/>
      <c r="G2" s="64"/>
      <c r="H2" s="64"/>
      <c r="I2" s="64"/>
      <c r="J2" s="64"/>
      <c r="K2" s="64"/>
      <c r="L2" s="64"/>
      <c r="M2" s="64"/>
      <c r="N2" s="64"/>
      <c r="O2" s="64"/>
      <c r="P2" s="65"/>
    </row>
    <row r="3" spans="2:40">
      <c r="B3" s="66" t="s">
        <v>23</v>
      </c>
      <c r="C3" s="453"/>
      <c r="D3" s="341"/>
      <c r="E3" s="39"/>
      <c r="F3" s="39"/>
      <c r="G3" s="39"/>
      <c r="H3" s="39"/>
      <c r="I3" s="39"/>
      <c r="J3" s="39"/>
      <c r="K3" s="39"/>
      <c r="L3" s="39"/>
      <c r="M3" s="39"/>
      <c r="N3" s="39"/>
      <c r="O3" s="39"/>
      <c r="P3" s="67"/>
    </row>
    <row r="4" spans="2:40">
      <c r="B4" s="66" t="s">
        <v>100</v>
      </c>
      <c r="C4" s="453"/>
      <c r="D4" s="341"/>
      <c r="E4" s="39" t="s">
        <v>101</v>
      </c>
      <c r="F4" s="230"/>
      <c r="G4" s="39" t="s">
        <v>102</v>
      </c>
      <c r="H4" s="230"/>
      <c r="I4" s="39" t="s">
        <v>103</v>
      </c>
      <c r="J4" s="230"/>
      <c r="K4" s="39"/>
      <c r="L4" s="39"/>
      <c r="M4" s="39"/>
      <c r="N4" s="39"/>
      <c r="O4" s="39"/>
      <c r="P4" s="67"/>
    </row>
    <row r="5" spans="2:40">
      <c r="B5" s="66" t="s">
        <v>111</v>
      </c>
      <c r="C5" s="453"/>
      <c r="D5" s="341"/>
      <c r="E5" s="39"/>
      <c r="F5" s="39"/>
      <c r="G5" s="39"/>
      <c r="H5" s="39"/>
      <c r="I5" s="39"/>
      <c r="J5" s="39"/>
      <c r="K5" s="39"/>
      <c r="L5" s="39"/>
      <c r="M5" s="39"/>
      <c r="N5" s="39"/>
      <c r="O5" s="39"/>
      <c r="P5" s="67"/>
    </row>
    <row r="6" spans="2:40">
      <c r="B6" s="66" t="s">
        <v>98</v>
      </c>
      <c r="C6" s="453"/>
      <c r="D6" s="341"/>
      <c r="E6" s="39"/>
      <c r="F6" s="39"/>
      <c r="G6" s="39"/>
      <c r="H6" s="39"/>
      <c r="I6" s="39"/>
      <c r="J6" s="39"/>
      <c r="K6" s="39"/>
      <c r="L6" s="39"/>
      <c r="M6" s="39"/>
      <c r="N6" s="39"/>
      <c r="O6" s="39"/>
      <c r="P6" s="67"/>
    </row>
    <row r="7" spans="2:40">
      <c r="B7" s="66" t="s">
        <v>99</v>
      </c>
      <c r="C7" s="453"/>
      <c r="D7" s="341"/>
      <c r="E7" s="39"/>
      <c r="F7" s="39"/>
      <c r="G7" s="39"/>
      <c r="H7" s="39"/>
      <c r="I7" s="39"/>
      <c r="J7" s="39"/>
      <c r="K7" s="39"/>
      <c r="L7" s="39"/>
      <c r="M7" s="39"/>
      <c r="N7" s="39"/>
      <c r="O7" s="39"/>
      <c r="P7" s="67"/>
    </row>
    <row r="8" spans="2:40">
      <c r="B8" s="66" t="s">
        <v>228</v>
      </c>
      <c r="C8" s="453"/>
      <c r="D8" s="341"/>
      <c r="E8" s="39" t="str">
        <f>IF(C8="9% Competitive","Enter the credit amount per the Carryover Allocation document:","")</f>
        <v/>
      </c>
      <c r="F8" s="338"/>
      <c r="G8" s="39"/>
      <c r="H8" s="339"/>
      <c r="I8" s="756"/>
      <c r="J8" s="39"/>
      <c r="K8" s="39"/>
      <c r="L8" s="39"/>
      <c r="M8" s="39"/>
      <c r="N8" s="39"/>
      <c r="O8" s="39"/>
      <c r="P8" s="67"/>
    </row>
    <row r="9" spans="2:40">
      <c r="B9" s="66"/>
      <c r="C9" s="758"/>
      <c r="D9" s="759"/>
      <c r="E9" s="39"/>
      <c r="F9" s="39"/>
      <c r="G9" s="39"/>
      <c r="H9" s="39"/>
      <c r="I9" s="39"/>
      <c r="J9" s="39"/>
      <c r="K9" s="39"/>
      <c r="L9" s="39"/>
      <c r="M9" s="39"/>
      <c r="N9" s="39"/>
      <c r="O9" s="39"/>
      <c r="P9" s="67"/>
      <c r="AN9" s="337" t="s">
        <v>229</v>
      </c>
    </row>
    <row r="10" spans="2:40" ht="13.5" thickBot="1">
      <c r="B10" s="79"/>
      <c r="C10" s="757"/>
      <c r="D10" s="80"/>
      <c r="E10" s="68"/>
      <c r="F10" s="68"/>
      <c r="G10" s="68"/>
      <c r="H10" s="68"/>
      <c r="I10" s="68"/>
      <c r="J10" s="68"/>
      <c r="K10" s="68"/>
      <c r="L10" s="68"/>
      <c r="M10" s="68"/>
      <c r="N10" s="68"/>
      <c r="O10" s="68"/>
      <c r="P10" s="69"/>
      <c r="AN10" s="337" t="s">
        <v>230</v>
      </c>
    </row>
    <row r="11" spans="2:40">
      <c r="B11" s="39"/>
      <c r="C11" s="341"/>
      <c r="D11" s="338"/>
      <c r="E11" s="39"/>
      <c r="F11" s="39"/>
      <c r="G11" s="39"/>
      <c r="H11" s="39"/>
      <c r="I11" s="39"/>
      <c r="J11" s="39"/>
      <c r="K11" s="39"/>
    </row>
    <row r="12" spans="2:40" ht="13.5" thickBot="1">
      <c r="B12" s="40" t="s">
        <v>231</v>
      </c>
      <c r="C12" s="760"/>
      <c r="D12" s="761"/>
    </row>
    <row r="13" spans="2:40">
      <c r="B13" s="63" t="s">
        <v>234</v>
      </c>
      <c r="C13" s="452"/>
      <c r="D13" s="762"/>
      <c r="E13" s="64"/>
      <c r="F13" s="64"/>
      <c r="G13" s="64"/>
      <c r="H13" s="64"/>
      <c r="I13" s="64"/>
      <c r="J13" s="64"/>
      <c r="K13" s="64"/>
      <c r="L13" s="64"/>
      <c r="M13" s="64"/>
      <c r="N13" s="64"/>
      <c r="O13" s="64"/>
      <c r="P13" s="65"/>
    </row>
    <row r="14" spans="2:40">
      <c r="B14" s="66" t="s">
        <v>233</v>
      </c>
      <c r="C14" s="763"/>
      <c r="D14" s="338"/>
      <c r="E14" s="39" t="s">
        <v>326</v>
      </c>
      <c r="F14" s="39"/>
      <c r="G14" s="39"/>
      <c r="H14" s="39"/>
      <c r="I14" s="39"/>
      <c r="J14" s="39"/>
      <c r="K14" s="39"/>
      <c r="L14" s="39"/>
      <c r="M14" s="39"/>
      <c r="N14" s="39"/>
      <c r="O14" s="39"/>
      <c r="P14" s="67"/>
    </row>
    <row r="15" spans="2:40">
      <c r="B15" s="66" t="s">
        <v>232</v>
      </c>
      <c r="C15" s="453"/>
      <c r="D15" s="338"/>
      <c r="E15" s="39"/>
      <c r="F15" s="39"/>
      <c r="G15" s="39"/>
      <c r="H15" s="39"/>
      <c r="I15" s="39"/>
      <c r="J15" s="39"/>
      <c r="K15" s="39"/>
      <c r="L15" s="39"/>
      <c r="M15" s="39"/>
      <c r="N15" s="39"/>
      <c r="O15" s="39"/>
      <c r="P15" s="67"/>
    </row>
    <row r="16" spans="2:40" ht="13.5" thickBot="1">
      <c r="B16" s="342"/>
      <c r="C16" s="757"/>
      <c r="D16" s="80"/>
      <c r="E16" s="68"/>
      <c r="F16" s="68"/>
      <c r="G16" s="68"/>
      <c r="H16" s="68"/>
      <c r="I16" s="68"/>
      <c r="J16" s="68"/>
      <c r="K16" s="68"/>
      <c r="L16" s="68"/>
      <c r="M16" s="68"/>
      <c r="N16" s="68"/>
      <c r="O16" s="68"/>
      <c r="P16" s="69"/>
    </row>
    <row r="17" spans="2:16">
      <c r="C17" s="760"/>
      <c r="D17" s="761"/>
    </row>
    <row r="18" spans="2:16" ht="13.5" thickBot="1">
      <c r="B18" s="40" t="s">
        <v>286</v>
      </c>
      <c r="C18" s="341"/>
      <c r="D18" s="761"/>
    </row>
    <row r="19" spans="2:16">
      <c r="B19" s="63" t="s">
        <v>234</v>
      </c>
      <c r="C19" s="452"/>
      <c r="D19" s="762"/>
      <c r="E19" s="64"/>
      <c r="F19" s="64"/>
      <c r="G19" s="64"/>
      <c r="H19" s="64"/>
      <c r="I19" s="64"/>
      <c r="J19" s="64"/>
      <c r="K19" s="64"/>
      <c r="L19" s="64"/>
      <c r="M19" s="64"/>
      <c r="N19" s="64"/>
      <c r="O19" s="64"/>
      <c r="P19" s="65"/>
    </row>
    <row r="20" spans="2:16">
      <c r="B20" s="66" t="s">
        <v>289</v>
      </c>
      <c r="C20" s="453"/>
      <c r="D20" s="338"/>
      <c r="E20" s="39"/>
      <c r="F20" s="39"/>
      <c r="G20" s="39"/>
      <c r="H20" s="39"/>
      <c r="I20" s="39"/>
      <c r="J20" s="39"/>
      <c r="K20" s="39"/>
      <c r="L20" s="39"/>
      <c r="M20" s="39"/>
      <c r="N20" s="39"/>
      <c r="O20" s="39"/>
      <c r="P20" s="67"/>
    </row>
    <row r="21" spans="2:16">
      <c r="B21" s="66" t="s">
        <v>288</v>
      </c>
      <c r="C21" s="453"/>
      <c r="D21" s="338"/>
      <c r="E21" s="39"/>
      <c r="F21" s="39"/>
      <c r="G21" s="39"/>
      <c r="H21" s="39"/>
      <c r="I21" s="39"/>
      <c r="J21" s="39"/>
      <c r="K21" s="39"/>
      <c r="L21" s="39"/>
      <c r="M21" s="39"/>
      <c r="N21" s="39"/>
      <c r="O21" s="39"/>
      <c r="P21" s="67"/>
    </row>
    <row r="22" spans="2:16">
      <c r="B22" s="66" t="s">
        <v>287</v>
      </c>
      <c r="C22" s="453"/>
      <c r="D22" s="338"/>
      <c r="E22" s="39"/>
      <c r="F22" s="39"/>
      <c r="G22" s="39"/>
      <c r="H22" s="39"/>
      <c r="I22" s="39"/>
      <c r="J22" s="39"/>
      <c r="K22" s="39"/>
      <c r="L22" s="39"/>
      <c r="M22" s="39"/>
      <c r="N22" s="39"/>
      <c r="O22" s="39"/>
      <c r="P22" s="67"/>
    </row>
    <row r="23" spans="2:16">
      <c r="B23" s="66" t="s">
        <v>233</v>
      </c>
      <c r="C23" s="763"/>
      <c r="D23" s="338"/>
      <c r="E23" s="39" t="s">
        <v>326</v>
      </c>
      <c r="F23" s="39"/>
      <c r="G23" s="39"/>
      <c r="H23" s="39"/>
      <c r="I23" s="39"/>
      <c r="J23" s="39"/>
      <c r="K23" s="39"/>
      <c r="L23" s="39"/>
      <c r="M23" s="39"/>
      <c r="N23" s="39"/>
      <c r="O23" s="39"/>
      <c r="P23" s="67"/>
    </row>
    <row r="24" spans="2:16" ht="13.5" thickBot="1">
      <c r="B24" s="342" t="s">
        <v>232</v>
      </c>
      <c r="C24" s="757"/>
      <c r="D24" s="80"/>
      <c r="E24" s="68"/>
      <c r="F24" s="68"/>
      <c r="G24" s="68"/>
      <c r="H24" s="68"/>
      <c r="I24" s="68"/>
      <c r="J24" s="68"/>
      <c r="K24" s="68"/>
      <c r="L24" s="68"/>
      <c r="M24" s="68"/>
      <c r="N24" s="68"/>
      <c r="O24" s="68"/>
      <c r="P24" s="69"/>
    </row>
    <row r="25" spans="2:16">
      <c r="B25" s="39"/>
      <c r="C25" s="341"/>
      <c r="D25" s="338"/>
      <c r="E25" s="39"/>
      <c r="F25" s="39"/>
      <c r="G25" s="39"/>
      <c r="H25" s="39"/>
      <c r="I25" s="39"/>
      <c r="J25" s="39"/>
      <c r="K25" s="39"/>
    </row>
    <row r="26" spans="2:16" ht="13.5" thickBot="1">
      <c r="B26" s="146" t="s">
        <v>290</v>
      </c>
      <c r="C26" s="760"/>
      <c r="D26" s="761"/>
    </row>
    <row r="27" spans="2:16">
      <c r="B27" s="63" t="s">
        <v>234</v>
      </c>
      <c r="C27" s="452"/>
      <c r="D27" s="762"/>
      <c r="E27" s="64"/>
      <c r="F27" s="64"/>
      <c r="G27" s="64"/>
      <c r="H27" s="64"/>
      <c r="I27" s="64"/>
      <c r="J27" s="64"/>
      <c r="K27" s="64"/>
      <c r="L27" s="64"/>
      <c r="M27" s="64"/>
      <c r="N27" s="64"/>
      <c r="O27" s="64"/>
      <c r="P27" s="65"/>
    </row>
    <row r="28" spans="2:16">
      <c r="B28" s="66" t="s">
        <v>289</v>
      </c>
      <c r="C28" s="453"/>
      <c r="D28" s="338"/>
      <c r="E28" s="39"/>
      <c r="F28" s="39"/>
      <c r="G28" s="39"/>
      <c r="H28" s="39"/>
      <c r="I28" s="39"/>
      <c r="J28" s="39"/>
      <c r="K28" s="39"/>
      <c r="L28" s="39"/>
      <c r="M28" s="39"/>
      <c r="N28" s="39"/>
      <c r="O28" s="39"/>
      <c r="P28" s="67"/>
    </row>
    <row r="29" spans="2:16">
      <c r="B29" s="66" t="s">
        <v>288</v>
      </c>
      <c r="C29" s="453"/>
      <c r="D29" s="338"/>
      <c r="E29" s="39"/>
      <c r="F29" s="39"/>
      <c r="G29" s="39"/>
      <c r="H29" s="39"/>
      <c r="I29" s="39"/>
      <c r="J29" s="39"/>
      <c r="K29" s="39"/>
      <c r="L29" s="39"/>
      <c r="M29" s="39"/>
      <c r="N29" s="39"/>
      <c r="O29" s="39"/>
      <c r="P29" s="67"/>
    </row>
    <row r="30" spans="2:16">
      <c r="B30" s="66" t="s">
        <v>287</v>
      </c>
      <c r="C30" s="453"/>
      <c r="D30" s="338"/>
      <c r="E30" s="39"/>
      <c r="F30" s="39"/>
      <c r="G30" s="39"/>
      <c r="H30" s="39"/>
      <c r="I30" s="39"/>
      <c r="J30" s="39"/>
      <c r="K30" s="39"/>
      <c r="L30" s="39"/>
      <c r="M30" s="39"/>
      <c r="N30" s="39"/>
      <c r="O30" s="39"/>
      <c r="P30" s="67"/>
    </row>
    <row r="31" spans="2:16">
      <c r="B31" s="66" t="s">
        <v>233</v>
      </c>
      <c r="C31" s="763"/>
      <c r="D31" s="338"/>
      <c r="E31" s="39" t="s">
        <v>326</v>
      </c>
      <c r="F31" s="39"/>
      <c r="G31" s="39"/>
      <c r="H31" s="39"/>
      <c r="I31" s="39"/>
      <c r="J31" s="39"/>
      <c r="K31" s="39"/>
      <c r="L31" s="39"/>
      <c r="M31" s="39"/>
      <c r="N31" s="39"/>
      <c r="O31" s="39"/>
      <c r="P31" s="67"/>
    </row>
    <row r="32" spans="2:16" ht="13.5" thickBot="1">
      <c r="B32" s="342"/>
      <c r="C32" s="757"/>
      <c r="D32" s="80"/>
      <c r="E32" s="68"/>
      <c r="F32" s="68"/>
      <c r="G32" s="68"/>
      <c r="H32" s="68"/>
      <c r="I32" s="68"/>
      <c r="J32" s="68"/>
      <c r="K32" s="68"/>
      <c r="L32" s="68"/>
      <c r="M32" s="68"/>
      <c r="N32" s="68"/>
      <c r="O32" s="68"/>
      <c r="P32" s="69"/>
    </row>
  </sheetData>
  <sheetProtection password="CA0D" sheet="1" objects="1" scenarios="1" selectLockedCells="1"/>
  <phoneticPr fontId="22" type="noConversion"/>
  <conditionalFormatting sqref="I8">
    <cfRule type="expression" dxfId="2" priority="1" stopIfTrue="1">
      <formula>IF($C$8="9% Competitive",TRUE,FALSE)</formula>
    </cfRule>
  </conditionalFormatting>
  <dataValidations count="1">
    <dataValidation type="list" allowBlank="1" showInputMessage="1" showErrorMessage="1" sqref="C8" xr:uid="{AB4D0DF4-566E-4B49-B58E-DABF20FE0080}">
      <formula1>$AN$9:$AN$10</formula1>
    </dataValidation>
  </dataValidations>
  <pageMargins left="0.75" right="0.75" top="1" bottom="1" header="0.5" footer="0.5"/>
  <pageSetup scale="83" orientation="landscape" r:id="rId1"/>
  <headerFooter alignWithMargins="0">
    <oddFooter>&amp;L&amp;Z&amp;F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D5A8A-195B-405B-A63C-70156AD97D51}">
  <dimension ref="A1:AV62"/>
  <sheetViews>
    <sheetView showGridLines="0" showRowColHeaders="0" zoomScaleNormal="100" zoomScaleSheetLayoutView="75" workbookViewId="0">
      <selection activeCell="D5" sqref="D5"/>
    </sheetView>
  </sheetViews>
  <sheetFormatPr defaultRowHeight="12.75"/>
  <cols>
    <col min="1" max="1" width="3" style="122" customWidth="1"/>
    <col min="2" max="2" width="3.85546875" style="39" customWidth="1"/>
    <col min="3" max="3" width="11.140625" style="39" customWidth="1"/>
    <col min="4" max="4" width="8.42578125" style="39" customWidth="1"/>
    <col min="5" max="5" width="21.7109375" style="39" customWidth="1"/>
    <col min="6" max="6" width="12.42578125" style="39" customWidth="1"/>
    <col min="7" max="7" width="9.42578125" style="39" bestFit="1" customWidth="1"/>
    <col min="8" max="8" width="9.140625" style="39"/>
    <col min="9" max="9" width="9.85546875" style="39" bestFit="1" customWidth="1"/>
    <col min="10" max="11" width="9.140625" style="39"/>
    <col min="12" max="12" width="5" style="39" customWidth="1"/>
    <col min="13" max="13" width="3.140625" style="39" bestFit="1" customWidth="1"/>
    <col min="14" max="14" width="5.140625" style="39" bestFit="1" customWidth="1"/>
    <col min="15" max="15" width="4.42578125" style="39" customWidth="1"/>
    <col min="16" max="16" width="4.5703125" style="39" customWidth="1"/>
    <col min="17" max="19" width="5.140625" style="39" customWidth="1"/>
    <col min="20" max="20" width="6.5703125" style="39" customWidth="1"/>
    <col min="21" max="21" width="10" style="39" bestFit="1" customWidth="1"/>
    <col min="22" max="16384" width="9.140625" style="39"/>
  </cols>
  <sheetData>
    <row r="1" spans="1:48" s="119" customFormat="1" ht="14.25">
      <c r="A1" s="121"/>
      <c r="B1" s="40" t="s">
        <v>327</v>
      </c>
      <c r="C1" s="40"/>
      <c r="D1" s="40"/>
      <c r="E1"/>
      <c r="F1"/>
      <c r="G1"/>
      <c r="H1"/>
      <c r="I1"/>
      <c r="J1"/>
      <c r="K1"/>
      <c r="L1"/>
      <c r="M1"/>
      <c r="N1" s="39"/>
      <c r="O1" s="39"/>
      <c r="P1" s="39"/>
      <c r="Q1"/>
      <c r="R1"/>
      <c r="S1"/>
    </row>
    <row r="2" spans="1:48" s="119" customFormat="1" ht="14.25">
      <c r="A2" s="121"/>
      <c r="B2" s="40"/>
      <c r="C2" s="40"/>
      <c r="D2" s="40"/>
      <c r="E2"/>
      <c r="F2"/>
      <c r="G2"/>
      <c r="H2"/>
      <c r="I2"/>
      <c r="J2"/>
      <c r="K2"/>
      <c r="L2" s="918" t="s">
        <v>65</v>
      </c>
      <c r="M2" s="919"/>
      <c r="N2" s="920"/>
      <c r="O2" s="918" t="s">
        <v>66</v>
      </c>
      <c r="P2" s="919"/>
      <c r="Q2" s="920"/>
      <c r="R2" s="506"/>
      <c r="S2" s="506"/>
    </row>
    <row r="3" spans="1:48" ht="25.5" customHeight="1">
      <c r="B3" s="912" t="s">
        <v>96</v>
      </c>
      <c r="C3" s="913"/>
      <c r="D3" s="70" t="s">
        <v>214</v>
      </c>
      <c r="E3" s="70" t="s">
        <v>221</v>
      </c>
      <c r="F3" s="70" t="s">
        <v>149</v>
      </c>
      <c r="G3" s="70" t="s">
        <v>203</v>
      </c>
      <c r="H3" s="70" t="s">
        <v>104</v>
      </c>
      <c r="I3" s="70" t="s">
        <v>105</v>
      </c>
      <c r="J3" s="70" t="s">
        <v>106</v>
      </c>
      <c r="K3" s="71" t="s">
        <v>107</v>
      </c>
      <c r="L3" s="912" t="s">
        <v>151</v>
      </c>
      <c r="M3" s="917"/>
      <c r="N3" s="913"/>
      <c r="O3" s="912" t="s">
        <v>151</v>
      </c>
      <c r="P3" s="917"/>
      <c r="Q3" s="913"/>
      <c r="R3" s="912" t="s">
        <v>202</v>
      </c>
      <c r="S3" s="917"/>
      <c r="T3" s="913"/>
      <c r="U3" s="383" t="s">
        <v>206</v>
      </c>
    </row>
    <row r="4" spans="1:48">
      <c r="B4" s="72"/>
      <c r="C4" s="72" t="s">
        <v>220</v>
      </c>
      <c r="D4" s="72"/>
      <c r="E4" s="239"/>
      <c r="F4" s="72"/>
      <c r="G4" s="239" t="s">
        <v>205</v>
      </c>
      <c r="H4" s="72"/>
      <c r="I4" s="72"/>
      <c r="J4" s="72"/>
      <c r="K4" s="72"/>
      <c r="L4" s="914" t="s">
        <v>222</v>
      </c>
      <c r="M4" s="915"/>
      <c r="N4" s="916"/>
      <c r="O4" s="914" t="s">
        <v>222</v>
      </c>
      <c r="P4" s="915"/>
      <c r="Q4" s="916"/>
      <c r="R4" s="914" t="s">
        <v>222</v>
      </c>
      <c r="S4" s="915"/>
      <c r="T4" s="916"/>
      <c r="U4" s="238" t="s">
        <v>207</v>
      </c>
      <c r="AV4" s="39" t="s">
        <v>215</v>
      </c>
    </row>
    <row r="5" spans="1:48">
      <c r="A5" s="749">
        <v>1</v>
      </c>
      <c r="B5" s="750" t="s">
        <v>204</v>
      </c>
      <c r="C5" s="244"/>
      <c r="D5" s="240"/>
      <c r="E5" s="240"/>
      <c r="F5" s="240"/>
      <c r="G5" s="766" t="s">
        <v>204</v>
      </c>
      <c r="H5" s="767"/>
      <c r="I5" s="240"/>
      <c r="J5" s="240"/>
      <c r="K5" s="240"/>
      <c r="L5" s="764"/>
      <c r="M5" s="764"/>
      <c r="N5" s="764"/>
      <c r="O5" s="764"/>
      <c r="P5" s="764"/>
      <c r="Q5" s="764"/>
      <c r="R5" s="764"/>
      <c r="S5" s="764"/>
      <c r="T5" s="764"/>
      <c r="U5" s="765"/>
      <c r="AV5" s="39" t="s">
        <v>216</v>
      </c>
    </row>
    <row r="6" spans="1:48">
      <c r="A6" s="749">
        <v>2</v>
      </c>
      <c r="B6" s="750" t="s">
        <v>204</v>
      </c>
      <c r="C6" s="244"/>
      <c r="D6" s="240"/>
      <c r="E6" s="240"/>
      <c r="F6" s="240"/>
      <c r="G6" s="766" t="s">
        <v>204</v>
      </c>
      <c r="H6" s="767"/>
      <c r="I6" s="240"/>
      <c r="J6" s="240"/>
      <c r="K6" s="240"/>
      <c r="L6" s="764"/>
      <c r="M6" s="764"/>
      <c r="N6" s="764"/>
      <c r="O6" s="764"/>
      <c r="P6" s="764"/>
      <c r="Q6" s="764"/>
      <c r="R6" s="764"/>
      <c r="S6" s="764"/>
      <c r="T6" s="764"/>
      <c r="U6" s="765"/>
      <c r="AV6" s="39" t="s">
        <v>217</v>
      </c>
    </row>
    <row r="7" spans="1:48">
      <c r="A7" s="749">
        <v>3</v>
      </c>
      <c r="B7" s="750" t="s">
        <v>204</v>
      </c>
      <c r="C7" s="244"/>
      <c r="D7" s="240"/>
      <c r="E7" s="240"/>
      <c r="F7" s="240"/>
      <c r="G7" s="766" t="s">
        <v>204</v>
      </c>
      <c r="H7" s="767"/>
      <c r="I7" s="240"/>
      <c r="J7" s="240"/>
      <c r="K7" s="240"/>
      <c r="L7" s="764"/>
      <c r="M7" s="764"/>
      <c r="N7" s="764"/>
      <c r="O7" s="764"/>
      <c r="P7" s="764"/>
      <c r="Q7" s="764"/>
      <c r="R7" s="764"/>
      <c r="S7" s="764"/>
      <c r="T7" s="764"/>
      <c r="U7" s="765"/>
      <c r="AV7" s="132" t="s">
        <v>218</v>
      </c>
    </row>
    <row r="8" spans="1:48">
      <c r="A8" s="749">
        <v>4</v>
      </c>
      <c r="B8" s="750" t="s">
        <v>204</v>
      </c>
      <c r="C8" s="244"/>
      <c r="D8" s="240"/>
      <c r="E8" s="240"/>
      <c r="F8" s="240"/>
      <c r="G8" s="766" t="s">
        <v>204</v>
      </c>
      <c r="H8" s="767"/>
      <c r="I8" s="240"/>
      <c r="J8" s="240"/>
      <c r="K8" s="240"/>
      <c r="L8" s="764"/>
      <c r="M8" s="764"/>
      <c r="N8" s="764"/>
      <c r="O8" s="764"/>
      <c r="P8" s="764"/>
      <c r="Q8" s="764"/>
      <c r="R8" s="764"/>
      <c r="S8" s="764"/>
      <c r="T8" s="764"/>
      <c r="U8" s="765"/>
      <c r="AV8" s="132" t="s">
        <v>219</v>
      </c>
    </row>
    <row r="9" spans="1:48">
      <c r="A9" s="749">
        <v>5</v>
      </c>
      <c r="B9" s="750" t="s">
        <v>204</v>
      </c>
      <c r="C9" s="244"/>
      <c r="D9" s="240"/>
      <c r="E9" s="240"/>
      <c r="F9" s="240"/>
      <c r="G9" s="766" t="s">
        <v>204</v>
      </c>
      <c r="H9" s="767"/>
      <c r="I9" s="240"/>
      <c r="J9" s="240"/>
      <c r="K9" s="240"/>
      <c r="L9" s="764"/>
      <c r="M9" s="764"/>
      <c r="N9" s="764"/>
      <c r="O9" s="764"/>
      <c r="P9" s="764"/>
      <c r="Q9" s="764"/>
      <c r="R9" s="764"/>
      <c r="S9" s="764"/>
      <c r="T9" s="764"/>
      <c r="U9" s="765"/>
    </row>
    <row r="10" spans="1:48">
      <c r="A10" s="749">
        <v>6</v>
      </c>
      <c r="B10" s="750" t="s">
        <v>204</v>
      </c>
      <c r="C10" s="244"/>
      <c r="D10" s="240"/>
      <c r="E10" s="240"/>
      <c r="F10" s="240"/>
      <c r="G10" s="766" t="s">
        <v>204</v>
      </c>
      <c r="H10" s="767"/>
      <c r="I10" s="240"/>
      <c r="J10" s="240"/>
      <c r="K10" s="240"/>
      <c r="L10" s="764"/>
      <c r="M10" s="764"/>
      <c r="N10" s="764"/>
      <c r="O10" s="764"/>
      <c r="P10" s="764"/>
      <c r="Q10" s="764"/>
      <c r="R10" s="764"/>
      <c r="S10" s="764"/>
      <c r="T10" s="764"/>
      <c r="U10" s="765"/>
    </row>
    <row r="11" spans="1:48">
      <c r="A11" s="749">
        <v>7</v>
      </c>
      <c r="B11" s="750" t="s">
        <v>204</v>
      </c>
      <c r="C11" s="244"/>
      <c r="D11" s="240"/>
      <c r="E11" s="240"/>
      <c r="F11" s="240"/>
      <c r="G11" s="766" t="s">
        <v>204</v>
      </c>
      <c r="H11" s="767"/>
      <c r="I11" s="240"/>
      <c r="J11" s="240"/>
      <c r="K11" s="240"/>
      <c r="L11" s="764"/>
      <c r="M11" s="764"/>
      <c r="N11" s="764"/>
      <c r="O11" s="764"/>
      <c r="P11" s="764"/>
      <c r="Q11" s="764"/>
      <c r="R11" s="764"/>
      <c r="S11" s="764"/>
      <c r="T11" s="764"/>
      <c r="U11" s="765"/>
    </row>
    <row r="12" spans="1:48">
      <c r="A12" s="749">
        <v>8</v>
      </c>
      <c r="B12" s="750" t="s">
        <v>204</v>
      </c>
      <c r="C12" s="244"/>
      <c r="D12" s="240"/>
      <c r="E12" s="240"/>
      <c r="F12" s="240"/>
      <c r="G12" s="766" t="s">
        <v>204</v>
      </c>
      <c r="H12" s="767"/>
      <c r="I12" s="240"/>
      <c r="J12" s="240"/>
      <c r="K12" s="240"/>
      <c r="L12" s="764"/>
      <c r="M12" s="764"/>
      <c r="N12" s="764"/>
      <c r="O12" s="764"/>
      <c r="P12" s="764"/>
      <c r="Q12" s="764"/>
      <c r="R12" s="764"/>
      <c r="S12" s="764"/>
      <c r="T12" s="764"/>
      <c r="U12" s="765"/>
    </row>
    <row r="13" spans="1:48">
      <c r="A13" s="749">
        <v>9</v>
      </c>
      <c r="B13" s="750" t="s">
        <v>204</v>
      </c>
      <c r="C13" s="244"/>
      <c r="D13" s="240"/>
      <c r="E13" s="240"/>
      <c r="F13" s="240"/>
      <c r="G13" s="766" t="s">
        <v>204</v>
      </c>
      <c r="H13" s="767"/>
      <c r="I13" s="240"/>
      <c r="J13" s="240"/>
      <c r="K13" s="240"/>
      <c r="L13" s="764"/>
      <c r="M13" s="764"/>
      <c r="N13" s="764"/>
      <c r="O13" s="764"/>
      <c r="P13" s="764"/>
      <c r="Q13" s="764"/>
      <c r="R13" s="764"/>
      <c r="S13" s="764"/>
      <c r="T13" s="764"/>
      <c r="U13" s="765"/>
    </row>
    <row r="14" spans="1:48">
      <c r="A14" s="749">
        <v>10</v>
      </c>
      <c r="B14" s="750" t="s">
        <v>204</v>
      </c>
      <c r="C14" s="244"/>
      <c r="D14" s="240"/>
      <c r="E14" s="240"/>
      <c r="F14" s="240"/>
      <c r="G14" s="766" t="s">
        <v>204</v>
      </c>
      <c r="H14" s="767"/>
      <c r="I14" s="240"/>
      <c r="J14" s="240"/>
      <c r="K14" s="240"/>
      <c r="L14" s="764"/>
      <c r="M14" s="764"/>
      <c r="N14" s="764"/>
      <c r="O14" s="764"/>
      <c r="P14" s="764"/>
      <c r="Q14" s="764"/>
      <c r="R14" s="764"/>
      <c r="S14" s="764"/>
      <c r="T14" s="764"/>
      <c r="U14" s="765"/>
    </row>
    <row r="15" spans="1:48">
      <c r="A15" s="749">
        <v>11</v>
      </c>
      <c r="B15" s="750" t="s">
        <v>204</v>
      </c>
      <c r="C15" s="244"/>
      <c r="D15" s="240"/>
      <c r="E15" s="240"/>
      <c r="F15" s="240"/>
      <c r="G15" s="766" t="s">
        <v>204</v>
      </c>
      <c r="H15" s="767"/>
      <c r="I15" s="240"/>
      <c r="J15" s="240"/>
      <c r="K15" s="240"/>
      <c r="L15" s="764"/>
      <c r="M15" s="764"/>
      <c r="N15" s="764"/>
      <c r="O15" s="764"/>
      <c r="P15" s="764"/>
      <c r="Q15" s="764"/>
      <c r="R15" s="764"/>
      <c r="S15" s="764"/>
      <c r="T15" s="764"/>
      <c r="U15" s="765"/>
    </row>
    <row r="16" spans="1:48">
      <c r="A16" s="749">
        <v>12</v>
      </c>
      <c r="B16" s="750" t="s">
        <v>204</v>
      </c>
      <c r="C16" s="244"/>
      <c r="D16" s="240"/>
      <c r="E16" s="240"/>
      <c r="F16" s="240"/>
      <c r="G16" s="766" t="s">
        <v>204</v>
      </c>
      <c r="H16" s="767"/>
      <c r="I16" s="240"/>
      <c r="J16" s="240"/>
      <c r="K16" s="240"/>
      <c r="L16" s="764"/>
      <c r="M16" s="764"/>
      <c r="N16" s="764"/>
      <c r="O16" s="764"/>
      <c r="P16" s="764"/>
      <c r="Q16" s="764"/>
      <c r="R16" s="764"/>
      <c r="S16" s="764"/>
      <c r="T16" s="764"/>
      <c r="U16" s="765"/>
    </row>
    <row r="17" spans="1:21">
      <c r="A17" s="749">
        <v>13</v>
      </c>
      <c r="B17" s="750" t="s">
        <v>204</v>
      </c>
      <c r="C17" s="244"/>
      <c r="D17" s="240"/>
      <c r="E17" s="240"/>
      <c r="F17" s="240"/>
      <c r="G17" s="766" t="s">
        <v>204</v>
      </c>
      <c r="H17" s="767"/>
      <c r="I17" s="240"/>
      <c r="J17" s="240"/>
      <c r="K17" s="240"/>
      <c r="L17" s="764"/>
      <c r="M17" s="764"/>
      <c r="N17" s="764"/>
      <c r="O17" s="764"/>
      <c r="P17" s="764"/>
      <c r="Q17" s="764"/>
      <c r="R17" s="764"/>
      <c r="S17" s="764"/>
      <c r="T17" s="764"/>
      <c r="U17" s="765"/>
    </row>
    <row r="18" spans="1:21">
      <c r="A18" s="749">
        <v>14</v>
      </c>
      <c r="B18" s="750" t="s">
        <v>204</v>
      </c>
      <c r="C18" s="244"/>
      <c r="D18" s="240"/>
      <c r="E18" s="240"/>
      <c r="F18" s="240"/>
      <c r="G18" s="766" t="s">
        <v>204</v>
      </c>
      <c r="H18" s="767"/>
      <c r="I18" s="240"/>
      <c r="J18" s="240"/>
      <c r="K18" s="240"/>
      <c r="L18" s="764"/>
      <c r="M18" s="764"/>
      <c r="N18" s="764"/>
      <c r="O18" s="764"/>
      <c r="P18" s="764"/>
      <c r="Q18" s="764"/>
      <c r="R18" s="764"/>
      <c r="S18" s="764"/>
      <c r="T18" s="764"/>
      <c r="U18" s="765"/>
    </row>
    <row r="19" spans="1:21">
      <c r="A19" s="749">
        <v>15</v>
      </c>
      <c r="B19" s="750" t="s">
        <v>204</v>
      </c>
      <c r="C19" s="244"/>
      <c r="D19" s="240"/>
      <c r="E19" s="240"/>
      <c r="F19" s="240"/>
      <c r="G19" s="766" t="s">
        <v>204</v>
      </c>
      <c r="H19" s="767"/>
      <c r="I19" s="240"/>
      <c r="J19" s="240"/>
      <c r="K19" s="240"/>
      <c r="L19" s="764"/>
      <c r="M19" s="764"/>
      <c r="N19" s="764"/>
      <c r="O19" s="764"/>
      <c r="P19" s="764"/>
      <c r="Q19" s="764"/>
      <c r="R19" s="764"/>
      <c r="S19" s="764"/>
      <c r="T19" s="764"/>
      <c r="U19" s="765"/>
    </row>
    <row r="20" spans="1:21">
      <c r="A20" s="749">
        <v>16</v>
      </c>
      <c r="B20" s="750" t="s">
        <v>204</v>
      </c>
      <c r="C20" s="244"/>
      <c r="D20" s="240"/>
      <c r="E20" s="240"/>
      <c r="F20" s="240"/>
      <c r="G20" s="766" t="s">
        <v>204</v>
      </c>
      <c r="H20" s="767"/>
      <c r="I20" s="240"/>
      <c r="J20" s="240"/>
      <c r="K20" s="240"/>
      <c r="L20" s="764"/>
      <c r="M20" s="764"/>
      <c r="N20" s="764"/>
      <c r="O20" s="764"/>
      <c r="P20" s="764"/>
      <c r="Q20" s="764"/>
      <c r="R20" s="764"/>
      <c r="S20" s="764"/>
      <c r="T20" s="764"/>
      <c r="U20" s="765"/>
    </row>
    <row r="21" spans="1:21">
      <c r="A21" s="749">
        <v>17</v>
      </c>
      <c r="B21" s="750" t="s">
        <v>204</v>
      </c>
      <c r="C21" s="244"/>
      <c r="D21" s="240"/>
      <c r="E21" s="240"/>
      <c r="F21" s="240"/>
      <c r="G21" s="766" t="s">
        <v>204</v>
      </c>
      <c r="H21" s="767"/>
      <c r="I21" s="240"/>
      <c r="J21" s="240"/>
      <c r="K21" s="240"/>
      <c r="L21" s="764"/>
      <c r="M21" s="764"/>
      <c r="N21" s="764"/>
      <c r="O21" s="764"/>
      <c r="P21" s="764"/>
      <c r="Q21" s="764"/>
      <c r="R21" s="764"/>
      <c r="S21" s="764"/>
      <c r="T21" s="764"/>
      <c r="U21" s="765"/>
    </row>
    <row r="22" spans="1:21">
      <c r="A22" s="749">
        <v>18</v>
      </c>
      <c r="B22" s="750" t="s">
        <v>204</v>
      </c>
      <c r="C22" s="244"/>
      <c r="D22" s="240"/>
      <c r="E22" s="240"/>
      <c r="F22" s="240"/>
      <c r="G22" s="766" t="s">
        <v>204</v>
      </c>
      <c r="H22" s="767"/>
      <c r="I22" s="240"/>
      <c r="J22" s="240"/>
      <c r="K22" s="240"/>
      <c r="L22" s="764"/>
      <c r="M22" s="764"/>
      <c r="N22" s="764"/>
      <c r="O22" s="764"/>
      <c r="P22" s="764"/>
      <c r="Q22" s="764"/>
      <c r="R22" s="764"/>
      <c r="S22" s="764"/>
      <c r="T22" s="764"/>
      <c r="U22" s="765"/>
    </row>
    <row r="23" spans="1:21">
      <c r="A23" s="749">
        <v>19</v>
      </c>
      <c r="B23" s="750" t="s">
        <v>204</v>
      </c>
      <c r="C23" s="244"/>
      <c r="D23" s="240"/>
      <c r="E23" s="240"/>
      <c r="F23" s="240"/>
      <c r="G23" s="766" t="s">
        <v>204</v>
      </c>
      <c r="H23" s="767"/>
      <c r="I23" s="240"/>
      <c r="J23" s="240"/>
      <c r="K23" s="240"/>
      <c r="L23" s="764"/>
      <c r="M23" s="764"/>
      <c r="N23" s="764"/>
      <c r="O23" s="764"/>
      <c r="P23" s="764"/>
      <c r="Q23" s="764"/>
      <c r="R23" s="764"/>
      <c r="S23" s="764"/>
      <c r="T23" s="764"/>
      <c r="U23" s="765"/>
    </row>
    <row r="24" spans="1:21">
      <c r="A24" s="749">
        <v>20</v>
      </c>
      <c r="B24" s="750" t="s">
        <v>204</v>
      </c>
      <c r="C24" s="244"/>
      <c r="D24" s="240"/>
      <c r="E24" s="240"/>
      <c r="F24" s="240"/>
      <c r="G24" s="766" t="s">
        <v>204</v>
      </c>
      <c r="H24" s="767"/>
      <c r="I24" s="240"/>
      <c r="J24" s="240"/>
      <c r="K24" s="240"/>
      <c r="L24" s="764"/>
      <c r="M24" s="764"/>
      <c r="N24" s="764"/>
      <c r="O24" s="764"/>
      <c r="P24" s="764"/>
      <c r="Q24" s="764"/>
      <c r="R24" s="764"/>
      <c r="S24" s="764"/>
      <c r="T24" s="764"/>
      <c r="U24" s="765"/>
    </row>
    <row r="25" spans="1:21">
      <c r="A25" s="123"/>
      <c r="B25" s="74"/>
      <c r="C25" s="74"/>
      <c r="D25" s="74"/>
      <c r="E25" s="81"/>
      <c r="F25" s="73"/>
    </row>
    <row r="26" spans="1:21">
      <c r="A26" s="123"/>
      <c r="B26" s="120"/>
      <c r="C26" s="120"/>
      <c r="D26" s="120"/>
      <c r="E26" s="81"/>
      <c r="F26" s="73"/>
      <c r="L26" s="921" t="s">
        <v>354</v>
      </c>
      <c r="M26" s="921"/>
      <c r="N26" s="921"/>
      <c r="O26" s="921"/>
      <c r="P26" s="921"/>
      <c r="Q26" s="921"/>
      <c r="R26" s="921"/>
      <c r="S26" s="921"/>
      <c r="T26" s="921"/>
      <c r="U26" s="921"/>
    </row>
    <row r="27" spans="1:21">
      <c r="A27" s="123"/>
      <c r="B27" s="120"/>
      <c r="C27" s="120"/>
      <c r="D27" s="120"/>
      <c r="E27" s="81"/>
      <c r="F27" s="73"/>
      <c r="L27" s="921"/>
      <c r="M27" s="921"/>
      <c r="N27" s="921"/>
      <c r="O27" s="921"/>
      <c r="P27" s="921"/>
      <c r="Q27" s="921"/>
      <c r="R27" s="921"/>
      <c r="S27" s="921"/>
      <c r="T27" s="921"/>
      <c r="U27" s="921"/>
    </row>
    <row r="28" spans="1:21">
      <c r="A28" s="123"/>
      <c r="B28" s="120"/>
      <c r="C28" s="120"/>
      <c r="D28" s="120"/>
      <c r="E28" s="81"/>
      <c r="F28" s="73"/>
      <c r="L28" s="921"/>
      <c r="M28" s="921"/>
      <c r="N28" s="921"/>
      <c r="O28" s="921"/>
      <c r="P28" s="921"/>
      <c r="Q28" s="921"/>
      <c r="R28" s="921"/>
      <c r="S28" s="921"/>
      <c r="T28" s="921"/>
      <c r="U28" s="921"/>
    </row>
    <row r="29" spans="1:21">
      <c r="A29" s="123"/>
      <c r="B29" s="120"/>
      <c r="C29" s="120"/>
      <c r="D29" s="120"/>
      <c r="E29" s="81"/>
      <c r="F29" s="73"/>
      <c r="L29" s="921"/>
      <c r="M29" s="921"/>
      <c r="N29" s="921"/>
      <c r="O29" s="921"/>
      <c r="P29" s="921"/>
      <c r="Q29" s="921"/>
      <c r="R29" s="921"/>
      <c r="S29" s="921"/>
      <c r="T29" s="921"/>
      <c r="U29" s="921"/>
    </row>
    <row r="30" spans="1:21">
      <c r="A30" s="123"/>
      <c r="B30" s="120"/>
      <c r="C30" s="120"/>
      <c r="D30" s="120"/>
      <c r="E30" s="81"/>
      <c r="F30" s="73"/>
      <c r="L30" s="921"/>
      <c r="M30" s="921"/>
      <c r="N30" s="921"/>
      <c r="O30" s="921"/>
      <c r="P30" s="921"/>
      <c r="Q30" s="921"/>
      <c r="R30" s="921"/>
      <c r="S30" s="921"/>
      <c r="T30" s="921"/>
      <c r="U30" s="921"/>
    </row>
    <row r="31" spans="1:21">
      <c r="A31" s="123"/>
      <c r="B31" s="120"/>
      <c r="C31" s="120"/>
      <c r="D31" s="120"/>
      <c r="E31" s="81"/>
      <c r="F31" s="73"/>
      <c r="L31" s="921"/>
      <c r="M31" s="921"/>
      <c r="N31" s="921"/>
      <c r="O31" s="921"/>
      <c r="P31" s="921"/>
      <c r="Q31" s="921"/>
      <c r="R31" s="921"/>
      <c r="S31" s="921"/>
      <c r="T31" s="921"/>
      <c r="U31" s="921"/>
    </row>
    <row r="32" spans="1:21">
      <c r="A32" s="123"/>
      <c r="B32" s="120"/>
      <c r="C32" s="120"/>
      <c r="D32" s="120"/>
      <c r="E32" s="81"/>
      <c r="F32" s="73"/>
    </row>
    <row r="33" spans="1:6">
      <c r="A33" s="123"/>
      <c r="B33" s="120"/>
      <c r="C33" s="120"/>
      <c r="D33" s="120"/>
      <c r="E33" s="81"/>
      <c r="F33" s="73"/>
    </row>
    <row r="34" spans="1:6">
      <c r="A34" s="123"/>
      <c r="B34" s="120"/>
      <c r="C34" s="120"/>
      <c r="D34" s="120"/>
      <c r="E34" s="81"/>
      <c r="F34" s="73"/>
    </row>
    <row r="35" spans="1:6">
      <c r="A35" s="123"/>
      <c r="B35" s="120"/>
      <c r="C35" s="120"/>
      <c r="D35" s="120"/>
      <c r="E35" s="81"/>
      <c r="F35" s="73"/>
    </row>
    <row r="36" spans="1:6">
      <c r="A36" s="123"/>
      <c r="B36" s="120"/>
      <c r="C36" s="120"/>
      <c r="D36" s="120"/>
      <c r="E36" s="81"/>
      <c r="F36" s="73"/>
    </row>
    <row r="37" spans="1:6">
      <c r="A37" s="123"/>
      <c r="B37" s="120"/>
      <c r="C37" s="120"/>
      <c r="D37" s="120"/>
      <c r="E37" s="81"/>
      <c r="F37" s="73"/>
    </row>
    <row r="38" spans="1:6">
      <c r="A38" s="123"/>
      <c r="B38" s="120"/>
      <c r="C38" s="120"/>
      <c r="D38" s="120"/>
      <c r="E38" s="81"/>
      <c r="F38" s="73"/>
    </row>
    <row r="39" spans="1:6">
      <c r="A39" s="123"/>
      <c r="B39" s="120"/>
      <c r="C39" s="120"/>
      <c r="D39" s="120"/>
      <c r="E39" s="81"/>
      <c r="F39" s="73"/>
    </row>
    <row r="40" spans="1:6">
      <c r="A40" s="123"/>
      <c r="B40" s="120"/>
      <c r="C40" s="120"/>
      <c r="D40" s="120"/>
      <c r="E40" s="81"/>
      <c r="F40" s="73"/>
    </row>
    <row r="41" spans="1:6">
      <c r="A41" s="123"/>
      <c r="B41" s="120"/>
      <c r="C41" s="120"/>
      <c r="D41" s="120"/>
      <c r="E41" s="81"/>
      <c r="F41" s="73"/>
    </row>
    <row r="42" spans="1:6">
      <c r="A42" s="123"/>
      <c r="B42" s="120"/>
      <c r="C42" s="120"/>
      <c r="D42" s="120"/>
      <c r="E42" s="81"/>
      <c r="F42" s="73"/>
    </row>
    <row r="43" spans="1:6">
      <c r="A43" s="123"/>
      <c r="B43" s="120"/>
      <c r="C43" s="120"/>
      <c r="D43" s="120"/>
      <c r="E43" s="81"/>
      <c r="F43" s="73"/>
    </row>
    <row r="44" spans="1:6">
      <c r="A44" s="123"/>
      <c r="B44" s="120"/>
      <c r="C44" s="120"/>
      <c r="D44" s="120"/>
      <c r="E44" s="81"/>
      <c r="F44" s="73"/>
    </row>
    <row r="45" spans="1:6">
      <c r="A45" s="123"/>
      <c r="B45" s="120"/>
      <c r="C45" s="120"/>
      <c r="D45" s="120"/>
      <c r="E45" s="81"/>
      <c r="F45" s="73"/>
    </row>
    <row r="46" spans="1:6">
      <c r="A46" s="123"/>
      <c r="B46" s="120"/>
      <c r="C46" s="120"/>
      <c r="D46" s="120"/>
      <c r="E46" s="81"/>
      <c r="F46" s="73"/>
    </row>
    <row r="47" spans="1:6">
      <c r="A47" s="123"/>
      <c r="B47" s="120"/>
      <c r="C47" s="120"/>
      <c r="D47" s="120"/>
      <c r="E47" s="81"/>
      <c r="F47" s="73"/>
    </row>
    <row r="48" spans="1:6">
      <c r="A48" s="123"/>
      <c r="B48" s="120"/>
      <c r="C48" s="120"/>
      <c r="D48" s="120"/>
      <c r="E48" s="81"/>
      <c r="F48" s="73"/>
    </row>
    <row r="49" spans="1:6">
      <c r="A49" s="123"/>
      <c r="B49" s="120"/>
      <c r="C49" s="120"/>
      <c r="D49" s="120"/>
      <c r="E49" s="81"/>
      <c r="F49" s="73"/>
    </row>
    <row r="50" spans="1:6">
      <c r="A50" s="123"/>
      <c r="B50" s="120"/>
      <c r="C50" s="120"/>
      <c r="D50" s="120"/>
      <c r="E50" s="81"/>
      <c r="F50" s="73"/>
    </row>
    <row r="51" spans="1:6">
      <c r="A51" s="123"/>
      <c r="B51" s="120"/>
      <c r="C51" s="120"/>
      <c r="D51" s="120"/>
      <c r="E51" s="81"/>
      <c r="F51" s="73"/>
    </row>
    <row r="52" spans="1:6">
      <c r="A52" s="123"/>
      <c r="B52" s="120"/>
      <c r="C52" s="120"/>
      <c r="D52" s="120"/>
      <c r="E52" s="81"/>
      <c r="F52" s="73"/>
    </row>
    <row r="53" spans="1:6">
      <c r="A53" s="123"/>
      <c r="B53" s="120"/>
      <c r="C53" s="120"/>
      <c r="D53" s="120"/>
      <c r="E53" s="81"/>
      <c r="F53" s="73"/>
    </row>
    <row r="54" spans="1:6">
      <c r="A54" s="123"/>
      <c r="B54" s="120"/>
      <c r="C54" s="120"/>
      <c r="D54" s="120"/>
      <c r="E54" s="81"/>
      <c r="F54" s="73"/>
    </row>
    <row r="55" spans="1:6">
      <c r="A55" s="123"/>
      <c r="B55" s="120"/>
      <c r="C55" s="120"/>
      <c r="D55" s="120"/>
      <c r="E55" s="81"/>
      <c r="F55" s="73"/>
    </row>
    <row r="56" spans="1:6">
      <c r="A56" s="123"/>
      <c r="B56" s="120"/>
      <c r="C56" s="120"/>
      <c r="D56" s="120"/>
      <c r="E56" s="81"/>
      <c r="F56" s="73"/>
    </row>
    <row r="57" spans="1:6">
      <c r="A57" s="123"/>
      <c r="B57" s="120"/>
      <c r="C57" s="120"/>
      <c r="D57" s="120"/>
      <c r="E57" s="81"/>
      <c r="F57" s="73"/>
    </row>
    <row r="58" spans="1:6">
      <c r="A58" s="123"/>
      <c r="B58" s="120"/>
      <c r="C58" s="120"/>
      <c r="D58" s="120"/>
      <c r="E58" s="81"/>
      <c r="F58" s="73"/>
    </row>
    <row r="59" spans="1:6">
      <c r="A59" s="123"/>
      <c r="B59" s="120"/>
      <c r="C59" s="120"/>
      <c r="D59" s="120"/>
      <c r="E59" s="81"/>
      <c r="F59" s="73"/>
    </row>
    <row r="60" spans="1:6">
      <c r="A60" s="123"/>
      <c r="B60" s="120"/>
      <c r="C60" s="120"/>
      <c r="D60" s="120"/>
      <c r="E60" s="81"/>
      <c r="F60" s="73"/>
    </row>
    <row r="61" spans="1:6">
      <c r="A61" s="123"/>
      <c r="B61" s="120"/>
      <c r="C61" s="120"/>
      <c r="D61" s="120"/>
      <c r="E61" s="81"/>
      <c r="F61" s="73"/>
    </row>
    <row r="62" spans="1:6">
      <c r="A62" s="123"/>
      <c r="B62" s="120"/>
      <c r="C62" s="120"/>
      <c r="D62" s="120"/>
      <c r="E62" s="81"/>
      <c r="F62" s="73"/>
    </row>
  </sheetData>
  <sheetProtection password="CA0D" sheet="1" objects="1" scenarios="1" selectLockedCells="1"/>
  <mergeCells count="10">
    <mergeCell ref="B3:C3"/>
    <mergeCell ref="L4:N4"/>
    <mergeCell ref="L3:N3"/>
    <mergeCell ref="L2:N2"/>
    <mergeCell ref="L26:U31"/>
    <mergeCell ref="O3:Q3"/>
    <mergeCell ref="O4:Q4"/>
    <mergeCell ref="O2:Q2"/>
    <mergeCell ref="R3:T3"/>
    <mergeCell ref="R4:T4"/>
  </mergeCells>
  <phoneticPr fontId="22" type="noConversion"/>
  <dataValidations count="9">
    <dataValidation type="list" allowBlank="1" showInputMessage="1" showErrorMessage="1" sqref="A40:A62 A25" xr:uid="{4697CC91-7983-47D9-A1E8-F392EF5D17AE}">
      <formula1>$AB$8:$AB$10</formula1>
    </dataValidation>
    <dataValidation type="list" allowBlank="1" showInputMessage="1" showErrorMessage="1" sqref="A26:A39" xr:uid="{A909E63A-5D98-4623-A681-710AF1218438}">
      <formula1>$AB$9:$AB$10</formula1>
    </dataValidation>
    <dataValidation type="list" allowBlank="1" showInputMessage="1" showErrorMessage="1" errorTitle="Boro Selection" error="Please select from drop down menu" sqref="I5:I24" xr:uid="{93017D5E-992A-4BD7-BF19-259990B5C1B2}">
      <formula1>$AV$4:$AV$8</formula1>
    </dataValidation>
    <dataValidation type="textLength" allowBlank="1" showInputMessage="1" showErrorMessage="1" errorTitle="Bin Error" error="Please enter the 7 digits of your BIN number.  Do not include the &quot;NY&quot; prefix or any dashes or spaces in this cell." promptTitle="BIN Information" prompt="Enter only the 7 digits of your BIN.  Do not include the &quot;NY&quot; prefix or any dashes or spaces." sqref="C5:C24" xr:uid="{AEB50C30-E6C1-46D6-A76E-44D03E2E346D}">
      <formula1>7</formula1>
      <formula2>7</formula2>
    </dataValidation>
    <dataValidation type="whole" allowBlank="1" showInputMessage="1" showErrorMessage="1" error="Please enter 2 digit month" promptTitle="Month Format" prompt="Enter numeric month, ie for January enter 1, enter 2 for February etc._x000a_" sqref="L5:L24 O5:O24 R5:R24" xr:uid="{CAEBD43C-6512-4985-89F6-E5260418B19F}">
      <formula1>1</formula1>
      <formula2>12</formula2>
    </dataValidation>
    <dataValidation type="whole" allowBlank="1" showInputMessage="1" showErrorMessage="1" error="Enter day, not exceeding 31" prompt="Enter day" sqref="M5:M24 P5:P24 S5:S24" xr:uid="{3ED11F38-A643-4C69-83A4-3A0B4A38159A}">
      <formula1>1</formula1>
      <formula2>31</formula2>
    </dataValidation>
    <dataValidation type="textLength" allowBlank="1" showInputMessage="1" showErrorMessage="1" error="Enter 4 digit year" promptTitle="Year Format" prompt="Enter 4 digit year" sqref="N5:N24 Q5:Q24 T5:T24" xr:uid="{D594CD2B-D5CC-4C58-B04F-6E43B701BE6F}">
      <formula1>4</formula1>
      <formula2>4</formula2>
    </dataValidation>
    <dataValidation type="decimal" allowBlank="1" showInputMessage="1" showErrorMessage="1" promptTitle="Percentage Format" prompt="Enter percentage without sign, ie for 50% enter 50.  " sqref="U5:U24" xr:uid="{C1198ADA-9642-4981-BF09-C4114EC4DD43}">
      <formula1>0</formula1>
      <formula2>1</formula2>
    </dataValidation>
    <dataValidation type="textLength" allowBlank="1" showInputMessage="1" showErrorMessage="1" error="Enter 5 digit zip_x000a_" promptTitle="digit zip code format" prompt="Input 5 digit zip code" sqref="H5:H24" xr:uid="{F1C9A885-EB6E-4A50-9B11-94380D375100}">
      <formula1>5</formula1>
      <formula2>5</formula2>
    </dataValidation>
  </dataValidations>
  <pageMargins left="0.75" right="0.75" top="1" bottom="1" header="0.5" footer="0.5"/>
  <pageSetup scale="76"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01007-9831-4294-9082-574F64B90EE2}">
  <dimension ref="A1:AZ24"/>
  <sheetViews>
    <sheetView showGridLines="0" showRowColHeaders="0" zoomScaleNormal="100" zoomScaleSheetLayoutView="75" workbookViewId="0">
      <selection activeCell="C5" sqref="C5"/>
    </sheetView>
  </sheetViews>
  <sheetFormatPr defaultRowHeight="12.75"/>
  <cols>
    <col min="1" max="1" width="5.140625" customWidth="1"/>
    <col min="2" max="2" width="23.85546875" customWidth="1"/>
    <col min="3" max="12" width="6" customWidth="1"/>
    <col min="13" max="27" width="6.140625" customWidth="1"/>
    <col min="28" max="28" width="7.140625" customWidth="1"/>
    <col min="29" max="29" width="7.5703125" bestFit="1" customWidth="1"/>
    <col min="30" max="30" width="8" bestFit="1" customWidth="1"/>
  </cols>
  <sheetData>
    <row r="1" spans="1:52">
      <c r="A1" s="40" t="s">
        <v>328</v>
      </c>
    </row>
    <row r="2" spans="1:52" ht="13.5" thickBot="1"/>
    <row r="3" spans="1:52" ht="38.25">
      <c r="B3" s="490" t="s">
        <v>240</v>
      </c>
      <c r="C3" s="922" t="s">
        <v>292</v>
      </c>
      <c r="D3" s="923"/>
      <c r="E3" s="923"/>
      <c r="F3" s="923"/>
      <c r="G3" s="924"/>
      <c r="H3" s="922" t="s">
        <v>293</v>
      </c>
      <c r="I3" s="923"/>
      <c r="J3" s="923"/>
      <c r="K3" s="923"/>
      <c r="L3" s="924"/>
      <c r="M3" s="922" t="s">
        <v>294</v>
      </c>
      <c r="N3" s="923"/>
      <c r="O3" s="923"/>
      <c r="P3" s="923"/>
      <c r="Q3" s="924"/>
      <c r="R3" s="922" t="s">
        <v>247</v>
      </c>
      <c r="S3" s="923"/>
      <c r="T3" s="923"/>
      <c r="U3" s="923"/>
      <c r="V3" s="924"/>
      <c r="W3" s="922" t="s">
        <v>248</v>
      </c>
      <c r="X3" s="923"/>
      <c r="Y3" s="923"/>
      <c r="Z3" s="923"/>
      <c r="AA3" s="924"/>
      <c r="AB3" s="384" t="s">
        <v>343</v>
      </c>
      <c r="AC3" s="385" t="s">
        <v>249</v>
      </c>
      <c r="AD3" s="384" t="s">
        <v>250</v>
      </c>
      <c r="AE3" s="385" t="s">
        <v>295</v>
      </c>
    </row>
    <row r="4" spans="1:52" ht="13.5" thickBot="1">
      <c r="B4" s="342"/>
      <c r="C4" s="342" t="s">
        <v>241</v>
      </c>
      <c r="D4" s="68" t="s">
        <v>242</v>
      </c>
      <c r="E4" s="68" t="s">
        <v>243</v>
      </c>
      <c r="F4" s="68" t="s">
        <v>244</v>
      </c>
      <c r="G4" s="69" t="s">
        <v>245</v>
      </c>
      <c r="H4" s="66" t="s">
        <v>241</v>
      </c>
      <c r="I4" s="39" t="s">
        <v>242</v>
      </c>
      <c r="J4" s="39" t="s">
        <v>243</v>
      </c>
      <c r="K4" s="39" t="s">
        <v>244</v>
      </c>
      <c r="L4" s="67" t="s">
        <v>245</v>
      </c>
      <c r="M4" s="342" t="s">
        <v>241</v>
      </c>
      <c r="N4" s="68" t="s">
        <v>242</v>
      </c>
      <c r="O4" s="68" t="s">
        <v>243</v>
      </c>
      <c r="P4" s="68" t="s">
        <v>244</v>
      </c>
      <c r="Q4" s="69" t="s">
        <v>245</v>
      </c>
      <c r="R4" s="342" t="s">
        <v>241</v>
      </c>
      <c r="S4" s="68" t="s">
        <v>242</v>
      </c>
      <c r="T4" s="68" t="s">
        <v>243</v>
      </c>
      <c r="U4" s="68" t="s">
        <v>244</v>
      </c>
      <c r="V4" s="69" t="s">
        <v>245</v>
      </c>
      <c r="W4" s="342" t="s">
        <v>241</v>
      </c>
      <c r="X4" s="68" t="s">
        <v>242</v>
      </c>
      <c r="Y4" s="68" t="s">
        <v>243</v>
      </c>
      <c r="Z4" s="68" t="s">
        <v>244</v>
      </c>
      <c r="AA4" s="69" t="s">
        <v>245</v>
      </c>
      <c r="AB4" s="79"/>
      <c r="AC4" s="386"/>
      <c r="AD4" s="342"/>
      <c r="AE4" s="504"/>
    </row>
    <row r="5" spans="1:52" ht="19.5" customHeight="1">
      <c r="A5">
        <v>1</v>
      </c>
      <c r="B5" s="491" t="str">
        <f>CONCATENATE('Building Information'!D5," ",'Building Information'!E5)</f>
        <v xml:space="preserve"> </v>
      </c>
      <c r="C5" s="488"/>
      <c r="D5" s="489"/>
      <c r="E5" s="489"/>
      <c r="F5" s="489"/>
      <c r="G5" s="497"/>
      <c r="H5" s="488"/>
      <c r="I5" s="489"/>
      <c r="J5" s="489"/>
      <c r="K5" s="489"/>
      <c r="L5" s="496"/>
      <c r="M5" s="493"/>
      <c r="N5" s="390"/>
      <c r="O5" s="390"/>
      <c r="P5" s="390"/>
      <c r="Q5" s="391"/>
      <c r="R5" s="389"/>
      <c r="S5" s="390"/>
      <c r="T5" s="390"/>
      <c r="U5" s="390"/>
      <c r="V5" s="391"/>
      <c r="W5" s="389"/>
      <c r="X5" s="390"/>
      <c r="Y5" s="390"/>
      <c r="Z5" s="390"/>
      <c r="AA5" s="391"/>
      <c r="AB5" s="392"/>
      <c r="AC5" s="500">
        <f>SUM(C5:V5)</f>
        <v>0</v>
      </c>
      <c r="AD5" s="501"/>
      <c r="AE5" s="505">
        <f>SUM(C5:AB5)</f>
        <v>0</v>
      </c>
      <c r="AF5">
        <v>1</v>
      </c>
      <c r="AZ5" s="824">
        <v>0</v>
      </c>
    </row>
    <row r="6" spans="1:52">
      <c r="A6">
        <v>2</v>
      </c>
      <c r="B6" s="491" t="str">
        <f>CONCATENATE('Building Information'!D6," ",'Building Information'!E6)</f>
        <v xml:space="preserve"> </v>
      </c>
      <c r="C6" s="393"/>
      <c r="D6" s="394"/>
      <c r="E6" s="394"/>
      <c r="F6" s="394"/>
      <c r="G6" s="498"/>
      <c r="H6" s="393"/>
      <c r="I6" s="394"/>
      <c r="J6" s="394"/>
      <c r="K6" s="394"/>
      <c r="L6" s="395"/>
      <c r="M6" s="494"/>
      <c r="N6" s="394"/>
      <c r="O6" s="394"/>
      <c r="P6" s="394"/>
      <c r="Q6" s="395"/>
      <c r="R6" s="393"/>
      <c r="S6" s="394"/>
      <c r="T6" s="394"/>
      <c r="U6" s="394"/>
      <c r="V6" s="395"/>
      <c r="W6" s="393"/>
      <c r="X6" s="394"/>
      <c r="Y6" s="394"/>
      <c r="Z6" s="394"/>
      <c r="AA6" s="395"/>
      <c r="AB6" s="396"/>
      <c r="AC6" s="387">
        <f t="shared" ref="AC6:AC23" si="0">SUM(C6:V6)</f>
        <v>0</v>
      </c>
      <c r="AD6" s="502"/>
      <c r="AE6" s="505">
        <f t="shared" ref="AE6:AE24" si="1">SUM(C6:AB6)</f>
        <v>0</v>
      </c>
      <c r="AF6">
        <v>2</v>
      </c>
      <c r="AZ6" s="824">
        <v>1</v>
      </c>
    </row>
    <row r="7" spans="1:52">
      <c r="A7">
        <v>3</v>
      </c>
      <c r="B7" s="491" t="str">
        <f>CONCATENATE('Building Information'!D7," ",'Building Information'!E7)</f>
        <v xml:space="preserve"> </v>
      </c>
      <c r="C7" s="393"/>
      <c r="D7" s="394"/>
      <c r="E7" s="394"/>
      <c r="F7" s="394"/>
      <c r="G7" s="498"/>
      <c r="H7" s="393"/>
      <c r="I7" s="394"/>
      <c r="J7" s="394"/>
      <c r="K7" s="394"/>
      <c r="L7" s="395"/>
      <c r="M7" s="494"/>
      <c r="N7" s="394"/>
      <c r="O7" s="394"/>
      <c r="P7" s="394"/>
      <c r="Q7" s="395"/>
      <c r="R7" s="393"/>
      <c r="S7" s="394"/>
      <c r="T7" s="394"/>
      <c r="U7" s="394"/>
      <c r="V7" s="395"/>
      <c r="W7" s="393"/>
      <c r="X7" s="394"/>
      <c r="Y7" s="394"/>
      <c r="Z7" s="394"/>
      <c r="AA7" s="395"/>
      <c r="AB7" s="396"/>
      <c r="AC7" s="387">
        <f t="shared" si="0"/>
        <v>0</v>
      </c>
      <c r="AD7" s="502"/>
      <c r="AE7" s="505">
        <f t="shared" si="1"/>
        <v>0</v>
      </c>
      <c r="AF7">
        <v>3</v>
      </c>
      <c r="AZ7" s="824">
        <v>2</v>
      </c>
    </row>
    <row r="8" spans="1:52">
      <c r="A8">
        <v>4</v>
      </c>
      <c r="B8" s="491" t="str">
        <f>CONCATENATE('Building Information'!D8," ",'Building Information'!E8)</f>
        <v xml:space="preserve"> </v>
      </c>
      <c r="C8" s="393"/>
      <c r="D8" s="394"/>
      <c r="E8" s="394"/>
      <c r="F8" s="394"/>
      <c r="G8" s="498"/>
      <c r="H8" s="393"/>
      <c r="I8" s="394"/>
      <c r="J8" s="394"/>
      <c r="K8" s="394"/>
      <c r="L8" s="395"/>
      <c r="M8" s="494"/>
      <c r="N8" s="394"/>
      <c r="O8" s="394"/>
      <c r="P8" s="394"/>
      <c r="Q8" s="395"/>
      <c r="R8" s="393"/>
      <c r="S8" s="394"/>
      <c r="T8" s="394"/>
      <c r="U8" s="394"/>
      <c r="V8" s="395"/>
      <c r="W8" s="393"/>
      <c r="X8" s="394"/>
      <c r="Y8" s="394"/>
      <c r="Z8" s="394"/>
      <c r="AA8" s="395"/>
      <c r="AB8" s="396"/>
      <c r="AC8" s="387">
        <f t="shared" si="0"/>
        <v>0</v>
      </c>
      <c r="AD8" s="502"/>
      <c r="AE8" s="505">
        <f t="shared" si="1"/>
        <v>0</v>
      </c>
      <c r="AF8">
        <v>4</v>
      </c>
      <c r="AZ8" s="824">
        <v>3</v>
      </c>
    </row>
    <row r="9" spans="1:52">
      <c r="A9">
        <v>5</v>
      </c>
      <c r="B9" s="491" t="str">
        <f>CONCATENATE('Building Information'!D9," ",'Building Information'!E9)</f>
        <v xml:space="preserve"> </v>
      </c>
      <c r="C9" s="393"/>
      <c r="D9" s="394"/>
      <c r="E9" s="394"/>
      <c r="F9" s="394"/>
      <c r="G9" s="498"/>
      <c r="H9" s="393"/>
      <c r="I9" s="394"/>
      <c r="J9" s="394"/>
      <c r="K9" s="394"/>
      <c r="L9" s="395"/>
      <c r="M9" s="494"/>
      <c r="N9" s="394"/>
      <c r="O9" s="394"/>
      <c r="P9" s="394"/>
      <c r="Q9" s="395"/>
      <c r="R9" s="393"/>
      <c r="S9" s="394"/>
      <c r="T9" s="394"/>
      <c r="U9" s="394"/>
      <c r="V9" s="395"/>
      <c r="W9" s="393"/>
      <c r="X9" s="394"/>
      <c r="Y9" s="394"/>
      <c r="Z9" s="394"/>
      <c r="AA9" s="395"/>
      <c r="AB9" s="396"/>
      <c r="AC9" s="387">
        <f t="shared" si="0"/>
        <v>0</v>
      </c>
      <c r="AD9" s="502"/>
      <c r="AE9" s="505">
        <f t="shared" si="1"/>
        <v>0</v>
      </c>
      <c r="AF9">
        <v>5</v>
      </c>
      <c r="AZ9" s="824">
        <v>4</v>
      </c>
    </row>
    <row r="10" spans="1:52">
      <c r="A10">
        <v>6</v>
      </c>
      <c r="B10" s="491" t="str">
        <f>CONCATENATE('Building Information'!D10," ",'Building Information'!E10)</f>
        <v xml:space="preserve"> </v>
      </c>
      <c r="C10" s="393"/>
      <c r="D10" s="394"/>
      <c r="E10" s="394"/>
      <c r="F10" s="394"/>
      <c r="G10" s="498"/>
      <c r="H10" s="393"/>
      <c r="I10" s="394"/>
      <c r="J10" s="394"/>
      <c r="K10" s="394"/>
      <c r="L10" s="395"/>
      <c r="M10" s="494"/>
      <c r="N10" s="394"/>
      <c r="O10" s="394"/>
      <c r="P10" s="394"/>
      <c r="Q10" s="395"/>
      <c r="R10" s="393"/>
      <c r="S10" s="394"/>
      <c r="T10" s="394"/>
      <c r="U10" s="394"/>
      <c r="V10" s="395"/>
      <c r="W10" s="393"/>
      <c r="X10" s="394"/>
      <c r="Y10" s="394"/>
      <c r="Z10" s="394"/>
      <c r="AA10" s="395"/>
      <c r="AB10" s="396"/>
      <c r="AC10" s="387">
        <f t="shared" si="0"/>
        <v>0</v>
      </c>
      <c r="AD10" s="502"/>
      <c r="AE10" s="505">
        <f t="shared" si="1"/>
        <v>0</v>
      </c>
      <c r="AF10">
        <v>6</v>
      </c>
    </row>
    <row r="11" spans="1:52">
      <c r="A11">
        <v>7</v>
      </c>
      <c r="B11" s="491" t="str">
        <f>CONCATENATE('Building Information'!D11," ",'Building Information'!E11)</f>
        <v xml:space="preserve"> </v>
      </c>
      <c r="C11" s="393"/>
      <c r="D11" s="394"/>
      <c r="E11" s="394"/>
      <c r="F11" s="394"/>
      <c r="G11" s="498"/>
      <c r="H11" s="393"/>
      <c r="I11" s="394"/>
      <c r="J11" s="394"/>
      <c r="K11" s="394"/>
      <c r="L11" s="395"/>
      <c r="M11" s="494"/>
      <c r="N11" s="394"/>
      <c r="O11" s="394"/>
      <c r="P11" s="394"/>
      <c r="Q11" s="395"/>
      <c r="R11" s="393"/>
      <c r="S11" s="394"/>
      <c r="T11" s="394"/>
      <c r="U11" s="394"/>
      <c r="V11" s="395"/>
      <c r="W11" s="393"/>
      <c r="X11" s="394"/>
      <c r="Y11" s="394"/>
      <c r="Z11" s="394"/>
      <c r="AA11" s="395"/>
      <c r="AB11" s="396"/>
      <c r="AC11" s="387">
        <f t="shared" si="0"/>
        <v>0</v>
      </c>
      <c r="AD11" s="502"/>
      <c r="AE11" s="505">
        <f t="shared" si="1"/>
        <v>0</v>
      </c>
      <c r="AF11">
        <v>7</v>
      </c>
    </row>
    <row r="12" spans="1:52">
      <c r="A12">
        <v>8</v>
      </c>
      <c r="B12" s="491" t="str">
        <f>CONCATENATE('Building Information'!D12," ",'Building Information'!E12)</f>
        <v xml:space="preserve"> </v>
      </c>
      <c r="C12" s="393"/>
      <c r="D12" s="394"/>
      <c r="E12" s="394"/>
      <c r="F12" s="394"/>
      <c r="G12" s="498"/>
      <c r="H12" s="393"/>
      <c r="I12" s="394"/>
      <c r="J12" s="394"/>
      <c r="K12" s="394"/>
      <c r="L12" s="395"/>
      <c r="M12" s="494"/>
      <c r="N12" s="394"/>
      <c r="O12" s="394"/>
      <c r="P12" s="394"/>
      <c r="Q12" s="395"/>
      <c r="R12" s="393"/>
      <c r="S12" s="394"/>
      <c r="T12" s="394"/>
      <c r="U12" s="394"/>
      <c r="V12" s="395"/>
      <c r="W12" s="393"/>
      <c r="X12" s="394"/>
      <c r="Y12" s="394"/>
      <c r="Z12" s="394"/>
      <c r="AA12" s="395"/>
      <c r="AB12" s="396"/>
      <c r="AC12" s="387">
        <f t="shared" si="0"/>
        <v>0</v>
      </c>
      <c r="AD12" s="502"/>
      <c r="AE12" s="505">
        <f t="shared" si="1"/>
        <v>0</v>
      </c>
      <c r="AF12">
        <v>8</v>
      </c>
    </row>
    <row r="13" spans="1:52">
      <c r="A13">
        <v>9</v>
      </c>
      <c r="B13" s="491" t="str">
        <f>CONCATENATE('Building Information'!D13," ",'Building Information'!E13)</f>
        <v xml:space="preserve"> </v>
      </c>
      <c r="C13" s="393"/>
      <c r="D13" s="394"/>
      <c r="E13" s="394"/>
      <c r="F13" s="394"/>
      <c r="G13" s="498"/>
      <c r="H13" s="393"/>
      <c r="I13" s="394"/>
      <c r="J13" s="394"/>
      <c r="K13" s="394"/>
      <c r="L13" s="395"/>
      <c r="M13" s="494"/>
      <c r="N13" s="394"/>
      <c r="O13" s="394"/>
      <c r="P13" s="394"/>
      <c r="Q13" s="395"/>
      <c r="R13" s="393"/>
      <c r="S13" s="394"/>
      <c r="T13" s="394"/>
      <c r="U13" s="394"/>
      <c r="V13" s="395"/>
      <c r="W13" s="393"/>
      <c r="X13" s="394"/>
      <c r="Y13" s="394"/>
      <c r="Z13" s="394"/>
      <c r="AA13" s="395"/>
      <c r="AB13" s="396"/>
      <c r="AC13" s="387">
        <f t="shared" si="0"/>
        <v>0</v>
      </c>
      <c r="AD13" s="502"/>
      <c r="AE13" s="505">
        <f t="shared" si="1"/>
        <v>0</v>
      </c>
      <c r="AF13">
        <v>9</v>
      </c>
    </row>
    <row r="14" spans="1:52">
      <c r="A14">
        <v>10</v>
      </c>
      <c r="B14" s="491" t="str">
        <f>CONCATENATE('Building Information'!D14," ",'Building Information'!E14)</f>
        <v xml:space="preserve"> </v>
      </c>
      <c r="C14" s="393"/>
      <c r="D14" s="394"/>
      <c r="E14" s="394"/>
      <c r="F14" s="394"/>
      <c r="G14" s="498"/>
      <c r="H14" s="393"/>
      <c r="I14" s="394"/>
      <c r="J14" s="394"/>
      <c r="K14" s="394"/>
      <c r="L14" s="395"/>
      <c r="M14" s="494"/>
      <c r="N14" s="394"/>
      <c r="O14" s="394"/>
      <c r="P14" s="394"/>
      <c r="Q14" s="395"/>
      <c r="R14" s="393"/>
      <c r="S14" s="394"/>
      <c r="T14" s="394"/>
      <c r="U14" s="394"/>
      <c r="V14" s="395"/>
      <c r="W14" s="393"/>
      <c r="X14" s="394"/>
      <c r="Y14" s="394"/>
      <c r="Z14" s="394"/>
      <c r="AA14" s="395"/>
      <c r="AB14" s="396"/>
      <c r="AC14" s="387">
        <f t="shared" si="0"/>
        <v>0</v>
      </c>
      <c r="AD14" s="502"/>
      <c r="AE14" s="505">
        <f t="shared" si="1"/>
        <v>0</v>
      </c>
      <c r="AF14">
        <v>10</v>
      </c>
    </row>
    <row r="15" spans="1:52">
      <c r="A15">
        <v>11</v>
      </c>
      <c r="B15" s="491" t="str">
        <f>CONCATENATE('Building Information'!D15," ",'Building Information'!E15)</f>
        <v xml:space="preserve"> </v>
      </c>
      <c r="C15" s="393"/>
      <c r="D15" s="394"/>
      <c r="E15" s="394"/>
      <c r="F15" s="394"/>
      <c r="G15" s="498"/>
      <c r="H15" s="393"/>
      <c r="I15" s="394"/>
      <c r="J15" s="394"/>
      <c r="K15" s="394"/>
      <c r="L15" s="395"/>
      <c r="M15" s="494"/>
      <c r="N15" s="394"/>
      <c r="O15" s="394"/>
      <c r="P15" s="394"/>
      <c r="Q15" s="395"/>
      <c r="R15" s="393"/>
      <c r="S15" s="394"/>
      <c r="T15" s="394"/>
      <c r="U15" s="394"/>
      <c r="V15" s="395"/>
      <c r="W15" s="393"/>
      <c r="X15" s="394"/>
      <c r="Y15" s="394"/>
      <c r="Z15" s="394"/>
      <c r="AA15" s="395"/>
      <c r="AB15" s="396"/>
      <c r="AC15" s="387">
        <f t="shared" si="0"/>
        <v>0</v>
      </c>
      <c r="AD15" s="502"/>
      <c r="AE15" s="505">
        <f t="shared" si="1"/>
        <v>0</v>
      </c>
      <c r="AF15">
        <v>11</v>
      </c>
    </row>
    <row r="16" spans="1:52">
      <c r="A16">
        <v>12</v>
      </c>
      <c r="B16" s="491" t="str">
        <f>CONCATENATE('Building Information'!D16," ",'Building Information'!E16)</f>
        <v xml:space="preserve"> </v>
      </c>
      <c r="C16" s="393"/>
      <c r="D16" s="394"/>
      <c r="E16" s="394"/>
      <c r="F16" s="394"/>
      <c r="G16" s="498"/>
      <c r="H16" s="393"/>
      <c r="I16" s="394"/>
      <c r="J16" s="394"/>
      <c r="K16" s="394"/>
      <c r="L16" s="395"/>
      <c r="M16" s="494"/>
      <c r="N16" s="394"/>
      <c r="O16" s="394"/>
      <c r="P16" s="394"/>
      <c r="Q16" s="395"/>
      <c r="R16" s="393"/>
      <c r="S16" s="394"/>
      <c r="T16" s="394"/>
      <c r="U16" s="394"/>
      <c r="V16" s="395"/>
      <c r="W16" s="393"/>
      <c r="X16" s="394"/>
      <c r="Y16" s="394"/>
      <c r="Z16" s="394"/>
      <c r="AA16" s="395"/>
      <c r="AB16" s="396"/>
      <c r="AC16" s="387">
        <f t="shared" si="0"/>
        <v>0</v>
      </c>
      <c r="AD16" s="502"/>
      <c r="AE16" s="505">
        <f t="shared" si="1"/>
        <v>0</v>
      </c>
      <c r="AF16">
        <v>12</v>
      </c>
    </row>
    <row r="17" spans="1:32">
      <c r="A17">
        <v>13</v>
      </c>
      <c r="B17" s="491" t="str">
        <f>CONCATENATE('Building Information'!D17," ",'Building Information'!E17)</f>
        <v xml:space="preserve"> </v>
      </c>
      <c r="C17" s="393"/>
      <c r="D17" s="394"/>
      <c r="E17" s="394"/>
      <c r="F17" s="394"/>
      <c r="G17" s="498"/>
      <c r="H17" s="393"/>
      <c r="I17" s="394"/>
      <c r="J17" s="394"/>
      <c r="K17" s="394"/>
      <c r="L17" s="395"/>
      <c r="M17" s="494"/>
      <c r="N17" s="394"/>
      <c r="O17" s="394"/>
      <c r="P17" s="394"/>
      <c r="Q17" s="395"/>
      <c r="R17" s="393"/>
      <c r="S17" s="394"/>
      <c r="T17" s="394"/>
      <c r="U17" s="394"/>
      <c r="V17" s="395"/>
      <c r="W17" s="393"/>
      <c r="X17" s="394"/>
      <c r="Y17" s="394"/>
      <c r="Z17" s="394"/>
      <c r="AA17" s="395"/>
      <c r="AB17" s="396"/>
      <c r="AC17" s="387">
        <f t="shared" si="0"/>
        <v>0</v>
      </c>
      <c r="AD17" s="502"/>
      <c r="AE17" s="505">
        <f t="shared" si="1"/>
        <v>0</v>
      </c>
      <c r="AF17">
        <v>13</v>
      </c>
    </row>
    <row r="18" spans="1:32">
      <c r="A18">
        <v>14</v>
      </c>
      <c r="B18" s="491" t="str">
        <f>CONCATENATE('Building Information'!D18," ",'Building Information'!E18)</f>
        <v xml:space="preserve"> </v>
      </c>
      <c r="C18" s="393"/>
      <c r="D18" s="394"/>
      <c r="E18" s="394"/>
      <c r="F18" s="394"/>
      <c r="G18" s="498"/>
      <c r="H18" s="393"/>
      <c r="I18" s="394"/>
      <c r="J18" s="394"/>
      <c r="K18" s="394"/>
      <c r="L18" s="395"/>
      <c r="M18" s="494"/>
      <c r="N18" s="394"/>
      <c r="O18" s="394"/>
      <c r="P18" s="394"/>
      <c r="Q18" s="395"/>
      <c r="R18" s="393"/>
      <c r="S18" s="394"/>
      <c r="T18" s="394"/>
      <c r="U18" s="394"/>
      <c r="V18" s="395"/>
      <c r="W18" s="393"/>
      <c r="X18" s="394"/>
      <c r="Y18" s="394"/>
      <c r="Z18" s="394"/>
      <c r="AA18" s="395"/>
      <c r="AB18" s="396"/>
      <c r="AC18" s="387">
        <f t="shared" si="0"/>
        <v>0</v>
      </c>
      <c r="AD18" s="502"/>
      <c r="AE18" s="505">
        <f t="shared" si="1"/>
        <v>0</v>
      </c>
      <c r="AF18">
        <v>14</v>
      </c>
    </row>
    <row r="19" spans="1:32">
      <c r="A19">
        <v>15</v>
      </c>
      <c r="B19" s="491" t="str">
        <f>CONCATENATE('Building Information'!D19," ",'Building Information'!E19)</f>
        <v xml:space="preserve"> </v>
      </c>
      <c r="C19" s="393"/>
      <c r="D19" s="394"/>
      <c r="E19" s="394"/>
      <c r="F19" s="394"/>
      <c r="G19" s="498"/>
      <c r="H19" s="393"/>
      <c r="I19" s="394"/>
      <c r="J19" s="394"/>
      <c r="K19" s="394"/>
      <c r="L19" s="395"/>
      <c r="M19" s="494"/>
      <c r="N19" s="394"/>
      <c r="O19" s="394"/>
      <c r="P19" s="394"/>
      <c r="Q19" s="395"/>
      <c r="R19" s="393"/>
      <c r="S19" s="394"/>
      <c r="T19" s="394"/>
      <c r="U19" s="394"/>
      <c r="V19" s="395"/>
      <c r="W19" s="393"/>
      <c r="X19" s="394"/>
      <c r="Y19" s="394"/>
      <c r="Z19" s="394"/>
      <c r="AA19" s="395"/>
      <c r="AB19" s="396"/>
      <c r="AC19" s="387">
        <f t="shared" si="0"/>
        <v>0</v>
      </c>
      <c r="AD19" s="502"/>
      <c r="AE19" s="505">
        <f t="shared" si="1"/>
        <v>0</v>
      </c>
      <c r="AF19">
        <v>15</v>
      </c>
    </row>
    <row r="20" spans="1:32">
      <c r="A20">
        <v>16</v>
      </c>
      <c r="B20" s="491" t="str">
        <f>CONCATENATE('Building Information'!D20," ",'Building Information'!E20)</f>
        <v xml:space="preserve"> </v>
      </c>
      <c r="C20" s="393"/>
      <c r="D20" s="394"/>
      <c r="E20" s="394"/>
      <c r="F20" s="394"/>
      <c r="G20" s="498"/>
      <c r="H20" s="393"/>
      <c r="I20" s="394"/>
      <c r="J20" s="394"/>
      <c r="K20" s="394"/>
      <c r="L20" s="395"/>
      <c r="M20" s="494"/>
      <c r="N20" s="394"/>
      <c r="O20" s="394"/>
      <c r="P20" s="394"/>
      <c r="Q20" s="395"/>
      <c r="R20" s="393"/>
      <c r="S20" s="394"/>
      <c r="T20" s="394"/>
      <c r="U20" s="394"/>
      <c r="V20" s="395"/>
      <c r="W20" s="393"/>
      <c r="X20" s="394"/>
      <c r="Y20" s="394"/>
      <c r="Z20" s="394"/>
      <c r="AA20" s="395"/>
      <c r="AB20" s="396"/>
      <c r="AC20" s="387">
        <f t="shared" si="0"/>
        <v>0</v>
      </c>
      <c r="AD20" s="502"/>
      <c r="AE20" s="505">
        <f t="shared" si="1"/>
        <v>0</v>
      </c>
      <c r="AF20">
        <v>16</v>
      </c>
    </row>
    <row r="21" spans="1:32">
      <c r="A21">
        <v>17</v>
      </c>
      <c r="B21" s="491" t="str">
        <f>CONCATENATE('Building Information'!D21," ",'Building Information'!E21)</f>
        <v xml:space="preserve"> </v>
      </c>
      <c r="C21" s="393"/>
      <c r="D21" s="394"/>
      <c r="E21" s="394"/>
      <c r="F21" s="394"/>
      <c r="G21" s="498"/>
      <c r="H21" s="393"/>
      <c r="I21" s="394"/>
      <c r="J21" s="394"/>
      <c r="K21" s="394"/>
      <c r="L21" s="395"/>
      <c r="M21" s="494"/>
      <c r="N21" s="394"/>
      <c r="O21" s="394"/>
      <c r="P21" s="394"/>
      <c r="Q21" s="395"/>
      <c r="R21" s="393"/>
      <c r="S21" s="394"/>
      <c r="T21" s="394"/>
      <c r="U21" s="394"/>
      <c r="V21" s="395"/>
      <c r="W21" s="393"/>
      <c r="X21" s="394"/>
      <c r="Y21" s="394"/>
      <c r="Z21" s="394"/>
      <c r="AA21" s="395"/>
      <c r="AB21" s="396"/>
      <c r="AC21" s="387">
        <f t="shared" si="0"/>
        <v>0</v>
      </c>
      <c r="AD21" s="502"/>
      <c r="AE21" s="505">
        <f t="shared" si="1"/>
        <v>0</v>
      </c>
      <c r="AF21">
        <v>17</v>
      </c>
    </row>
    <row r="22" spans="1:32">
      <c r="A22">
        <v>18</v>
      </c>
      <c r="B22" s="491" t="str">
        <f>CONCATENATE('Building Information'!D22," ",'Building Information'!E22)</f>
        <v xml:space="preserve"> </v>
      </c>
      <c r="C22" s="393"/>
      <c r="D22" s="394"/>
      <c r="E22" s="394"/>
      <c r="F22" s="394"/>
      <c r="G22" s="498"/>
      <c r="H22" s="393"/>
      <c r="I22" s="394"/>
      <c r="J22" s="394"/>
      <c r="K22" s="394"/>
      <c r="L22" s="395"/>
      <c r="M22" s="494"/>
      <c r="N22" s="394"/>
      <c r="O22" s="394"/>
      <c r="P22" s="394"/>
      <c r="Q22" s="395"/>
      <c r="R22" s="393"/>
      <c r="S22" s="394"/>
      <c r="T22" s="394"/>
      <c r="U22" s="394"/>
      <c r="V22" s="395"/>
      <c r="W22" s="393"/>
      <c r="X22" s="394"/>
      <c r="Y22" s="394"/>
      <c r="Z22" s="394"/>
      <c r="AA22" s="395"/>
      <c r="AB22" s="396"/>
      <c r="AC22" s="387">
        <f t="shared" si="0"/>
        <v>0</v>
      </c>
      <c r="AD22" s="502"/>
      <c r="AE22" s="505">
        <f t="shared" si="1"/>
        <v>0</v>
      </c>
      <c r="AF22">
        <v>18</v>
      </c>
    </row>
    <row r="23" spans="1:32">
      <c r="A23">
        <v>19</v>
      </c>
      <c r="B23" s="491" t="str">
        <f>CONCATENATE('Building Information'!D23," ",'Building Information'!E23)</f>
        <v xml:space="preserve"> </v>
      </c>
      <c r="C23" s="393"/>
      <c r="D23" s="394"/>
      <c r="E23" s="394"/>
      <c r="F23" s="394"/>
      <c r="G23" s="498"/>
      <c r="H23" s="393"/>
      <c r="I23" s="394"/>
      <c r="J23" s="394"/>
      <c r="K23" s="394"/>
      <c r="L23" s="395"/>
      <c r="M23" s="494"/>
      <c r="N23" s="394"/>
      <c r="O23" s="394"/>
      <c r="P23" s="394"/>
      <c r="Q23" s="395"/>
      <c r="R23" s="393"/>
      <c r="S23" s="394"/>
      <c r="T23" s="394"/>
      <c r="U23" s="394"/>
      <c r="V23" s="395"/>
      <c r="W23" s="393"/>
      <c r="X23" s="394"/>
      <c r="Y23" s="394"/>
      <c r="Z23" s="394"/>
      <c r="AA23" s="395"/>
      <c r="AB23" s="396"/>
      <c r="AC23" s="387">
        <f t="shared" si="0"/>
        <v>0</v>
      </c>
      <c r="AD23" s="502"/>
      <c r="AE23" s="505">
        <f t="shared" si="1"/>
        <v>0</v>
      </c>
      <c r="AF23">
        <v>19</v>
      </c>
    </row>
    <row r="24" spans="1:32" ht="13.5" thickBot="1">
      <c r="A24">
        <v>20</v>
      </c>
      <c r="B24" s="492" t="str">
        <f>CONCATENATE('Building Information'!D24," ",'Building Information'!E24)</f>
        <v xml:space="preserve"> </v>
      </c>
      <c r="C24" s="397"/>
      <c r="D24" s="398"/>
      <c r="E24" s="398"/>
      <c r="F24" s="398"/>
      <c r="G24" s="499"/>
      <c r="H24" s="397"/>
      <c r="I24" s="398"/>
      <c r="J24" s="398"/>
      <c r="K24" s="398"/>
      <c r="L24" s="399"/>
      <c r="M24" s="495"/>
      <c r="N24" s="398"/>
      <c r="O24" s="398"/>
      <c r="P24" s="398"/>
      <c r="Q24" s="399"/>
      <c r="R24" s="397"/>
      <c r="S24" s="398"/>
      <c r="T24" s="398"/>
      <c r="U24" s="398"/>
      <c r="V24" s="399"/>
      <c r="W24" s="397"/>
      <c r="X24" s="398"/>
      <c r="Y24" s="398"/>
      <c r="Z24" s="398"/>
      <c r="AA24" s="399"/>
      <c r="AB24" s="400"/>
      <c r="AC24" s="388">
        <f>SUM(C24:V24)</f>
        <v>0</v>
      </c>
      <c r="AD24" s="503"/>
      <c r="AE24" s="505">
        <f t="shared" si="1"/>
        <v>0</v>
      </c>
      <c r="AF24">
        <v>20</v>
      </c>
    </row>
  </sheetData>
  <sheetProtection password="CA0D" sheet="1" objects="1" scenarios="1" selectLockedCells="1"/>
  <mergeCells count="5">
    <mergeCell ref="M3:Q3"/>
    <mergeCell ref="R3:V3"/>
    <mergeCell ref="W3:AA3"/>
    <mergeCell ref="C3:G3"/>
    <mergeCell ref="H3:L3"/>
  </mergeCells>
  <phoneticPr fontId="22" type="noConversion"/>
  <dataValidations count="1">
    <dataValidation type="list" allowBlank="1" showInputMessage="1" showErrorMessage="1" errorTitle="Super Unit" error="Please select super unit type from drop down menu." sqref="AB5:AB24" xr:uid="{207FCD16-1EE3-48E7-88AE-DE13B6726678}">
      <formula1>$AZ$5:$AZ$9</formula1>
    </dataValidation>
  </dataValidations>
  <pageMargins left="0.75" right="0.75" top="1" bottom="1" header="0.5" footer="0.5"/>
  <pageSetup scale="85" orientation="landscape" verticalDpi="1200" r:id="rId1"/>
  <headerFooter alignWithMargins="0"/>
  <colBreaks count="1" manualBreakCount="1">
    <brk id="17" max="23"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15B43-F91E-47DC-9442-3ECE22D664EE}">
  <dimension ref="A1:CO135"/>
  <sheetViews>
    <sheetView showRowColHeaders="0" zoomScaleNormal="100" zoomScaleSheetLayoutView="70" workbookViewId="0">
      <pane xSplit="5" ySplit="5" topLeftCell="F6" activePane="bottomRight" state="frozen"/>
      <selection pane="topRight" activeCell="F1" sqref="F1"/>
      <selection pane="bottomLeft" activeCell="A9" sqref="A9"/>
      <selection pane="bottomRight" activeCell="J7" sqref="J7"/>
    </sheetView>
  </sheetViews>
  <sheetFormatPr defaultColWidth="10.7109375" defaultRowHeight="12.75"/>
  <cols>
    <col min="1" max="1" width="3.7109375" style="8" customWidth="1"/>
    <col min="2" max="2" width="4.42578125" style="8" customWidth="1"/>
    <col min="3" max="3" width="4.7109375" style="8" customWidth="1"/>
    <col min="4" max="4" width="17.7109375" style="8" customWidth="1"/>
    <col min="5" max="5" width="14.140625" style="8" bestFit="1" customWidth="1"/>
    <col min="6" max="9" width="14.140625" style="8" customWidth="1"/>
    <col min="10" max="13" width="13.28515625" style="8" customWidth="1"/>
    <col min="14" max="89" width="13.28515625" style="91" customWidth="1"/>
    <col min="90" max="90" width="2.7109375" style="8" customWidth="1"/>
    <col min="91" max="91" width="24" style="8" bestFit="1" customWidth="1"/>
    <col min="92" max="92" width="13.28515625" style="8" customWidth="1"/>
    <col min="93" max="93" width="1.7109375" style="8" customWidth="1"/>
    <col min="94" max="16384" width="10.7109375" style="8"/>
  </cols>
  <sheetData>
    <row r="1" spans="1:93" ht="15.95" customHeight="1">
      <c r="A1" s="48" t="s">
        <v>329</v>
      </c>
      <c r="B1" s="24"/>
      <c r="C1" s="25"/>
      <c r="D1" s="26"/>
      <c r="E1" s="14"/>
      <c r="F1" s="14"/>
      <c r="G1" s="14"/>
      <c r="H1" s="14"/>
      <c r="I1" s="14"/>
      <c r="J1" s="14"/>
      <c r="K1" s="14"/>
      <c r="L1" s="14"/>
      <c r="M1" s="14"/>
      <c r="N1" s="86"/>
      <c r="O1" s="86"/>
      <c r="P1" s="86"/>
      <c r="Q1" s="86"/>
      <c r="R1" s="86"/>
      <c r="S1" s="86"/>
      <c r="T1" s="86"/>
      <c r="U1" s="86"/>
      <c r="V1" s="86"/>
      <c r="W1" s="86"/>
      <c r="X1" s="86"/>
      <c r="Y1" s="83"/>
      <c r="Z1" s="86"/>
      <c r="AA1" s="86"/>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16"/>
      <c r="CM1" s="14"/>
    </row>
    <row r="2" spans="1:93" ht="15.95" customHeight="1" thickBot="1">
      <c r="B2" s="15"/>
      <c r="C2" s="15"/>
      <c r="D2" s="15"/>
      <c r="E2" s="15"/>
      <c r="F2" s="15"/>
      <c r="G2" s="15"/>
      <c r="H2" s="15"/>
      <c r="I2" s="15"/>
      <c r="J2" s="15"/>
      <c r="K2" s="15"/>
      <c r="L2" s="15"/>
      <c r="M2" s="15"/>
      <c r="N2" s="86"/>
      <c r="O2" s="86"/>
      <c r="P2" s="86"/>
      <c r="Q2" s="86"/>
      <c r="R2" s="86"/>
      <c r="S2" s="86"/>
      <c r="T2" s="86"/>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86"/>
      <c r="BW2" s="86"/>
      <c r="BX2" s="86"/>
      <c r="BY2" s="86"/>
      <c r="BZ2" s="86"/>
      <c r="CA2" s="86"/>
      <c r="CB2" s="86"/>
      <c r="CC2" s="86"/>
      <c r="CD2" s="86"/>
      <c r="CE2" s="86"/>
      <c r="CF2" s="86"/>
      <c r="CG2" s="86"/>
      <c r="CH2" s="86"/>
      <c r="CI2" s="86"/>
      <c r="CJ2" s="86"/>
      <c r="CK2" s="86"/>
      <c r="CL2" s="15"/>
      <c r="CM2" s="14"/>
    </row>
    <row r="3" spans="1:93" s="45" customFormat="1" ht="15.95" customHeight="1">
      <c r="B3" s="95"/>
      <c r="C3" s="95"/>
      <c r="D3" s="95"/>
      <c r="E3" s="95"/>
      <c r="F3" s="925" t="s">
        <v>152</v>
      </c>
      <c r="G3" s="926"/>
      <c r="H3" s="926"/>
      <c r="I3" s="927"/>
      <c r="J3" s="925" t="s">
        <v>129</v>
      </c>
      <c r="K3" s="926"/>
      <c r="L3" s="926"/>
      <c r="M3" s="927"/>
      <c r="N3" s="925" t="s">
        <v>130</v>
      </c>
      <c r="O3" s="926"/>
      <c r="P3" s="926"/>
      <c r="Q3" s="927"/>
      <c r="R3" s="925" t="s">
        <v>131</v>
      </c>
      <c r="S3" s="926"/>
      <c r="T3" s="926"/>
      <c r="U3" s="927"/>
      <c r="V3" s="925" t="s">
        <v>132</v>
      </c>
      <c r="W3" s="926"/>
      <c r="X3" s="926"/>
      <c r="Y3" s="927"/>
      <c r="Z3" s="925" t="s">
        <v>133</v>
      </c>
      <c r="AA3" s="926"/>
      <c r="AB3" s="926"/>
      <c r="AC3" s="927"/>
      <c r="AD3" s="925" t="s">
        <v>134</v>
      </c>
      <c r="AE3" s="926"/>
      <c r="AF3" s="926"/>
      <c r="AG3" s="927"/>
      <c r="AH3" s="925" t="s">
        <v>135</v>
      </c>
      <c r="AI3" s="926"/>
      <c r="AJ3" s="926"/>
      <c r="AK3" s="927"/>
      <c r="AL3" s="925" t="s">
        <v>136</v>
      </c>
      <c r="AM3" s="926"/>
      <c r="AN3" s="926"/>
      <c r="AO3" s="927"/>
      <c r="AP3" s="925" t="s">
        <v>137</v>
      </c>
      <c r="AQ3" s="926"/>
      <c r="AR3" s="926"/>
      <c r="AS3" s="927"/>
      <c r="AT3" s="925" t="s">
        <v>138</v>
      </c>
      <c r="AU3" s="926"/>
      <c r="AV3" s="926"/>
      <c r="AW3" s="927"/>
      <c r="AX3" s="925" t="s">
        <v>139</v>
      </c>
      <c r="AY3" s="926"/>
      <c r="AZ3" s="926"/>
      <c r="BA3" s="927"/>
      <c r="BB3" s="925" t="s">
        <v>140</v>
      </c>
      <c r="BC3" s="926"/>
      <c r="BD3" s="926"/>
      <c r="BE3" s="927"/>
      <c r="BF3" s="925" t="s">
        <v>141</v>
      </c>
      <c r="BG3" s="926"/>
      <c r="BH3" s="926"/>
      <c r="BI3" s="927"/>
      <c r="BJ3" s="925" t="s">
        <v>142</v>
      </c>
      <c r="BK3" s="926"/>
      <c r="BL3" s="926"/>
      <c r="BM3" s="927"/>
      <c r="BN3" s="925" t="s">
        <v>143</v>
      </c>
      <c r="BO3" s="926"/>
      <c r="BP3" s="926"/>
      <c r="BQ3" s="927"/>
      <c r="BR3" s="925" t="s">
        <v>144</v>
      </c>
      <c r="BS3" s="926"/>
      <c r="BT3" s="926"/>
      <c r="BU3" s="927"/>
      <c r="BV3" s="925" t="s">
        <v>145</v>
      </c>
      <c r="BW3" s="926"/>
      <c r="BX3" s="926"/>
      <c r="BY3" s="927"/>
      <c r="BZ3" s="925" t="s">
        <v>146</v>
      </c>
      <c r="CA3" s="926"/>
      <c r="CB3" s="926"/>
      <c r="CC3" s="927"/>
      <c r="CD3" s="925" t="s">
        <v>147</v>
      </c>
      <c r="CE3" s="926"/>
      <c r="CF3" s="926"/>
      <c r="CG3" s="927"/>
      <c r="CH3" s="925" t="s">
        <v>148</v>
      </c>
      <c r="CI3" s="926"/>
      <c r="CJ3" s="926"/>
      <c r="CK3" s="927"/>
      <c r="CL3" s="95"/>
      <c r="CM3" s="23"/>
      <c r="CO3" s="96"/>
    </row>
    <row r="4" spans="1:93" s="45" customFormat="1" ht="15.75" customHeight="1">
      <c r="A4" s="23"/>
      <c r="B4" s="23"/>
      <c r="C4" s="23"/>
      <c r="D4" s="23"/>
      <c r="E4" s="23"/>
      <c r="F4" s="117"/>
      <c r="G4" s="126"/>
      <c r="H4" s="126"/>
      <c r="I4" s="118"/>
      <c r="J4" s="928" t="str">
        <f>CONCATENATE('Building Information'!D5," ",'Building Information'!E5)</f>
        <v xml:space="preserve"> </v>
      </c>
      <c r="K4" s="929"/>
      <c r="L4" s="929"/>
      <c r="M4" s="930"/>
      <c r="N4" s="928" t="str">
        <f>CONCATENATE('Building Information'!D6," ",'Building Information'!E6)</f>
        <v xml:space="preserve"> </v>
      </c>
      <c r="O4" s="929"/>
      <c r="P4" s="929"/>
      <c r="Q4" s="930"/>
      <c r="R4" s="928" t="str">
        <f>CONCATENATE('Building Information'!D7," ",'Building Information'!E7)</f>
        <v xml:space="preserve"> </v>
      </c>
      <c r="S4" s="929"/>
      <c r="T4" s="929"/>
      <c r="U4" s="930"/>
      <c r="V4" s="928" t="str">
        <f>CONCATENATE('Building Information'!D8," ",'Building Information'!E8)</f>
        <v xml:space="preserve"> </v>
      </c>
      <c r="W4" s="929"/>
      <c r="X4" s="929"/>
      <c r="Y4" s="930"/>
      <c r="Z4" s="928" t="str">
        <f>CONCATENATE('Building Information'!D9," ",'Building Information'!E9)</f>
        <v xml:space="preserve"> </v>
      </c>
      <c r="AA4" s="929"/>
      <c r="AB4" s="929"/>
      <c r="AC4" s="930"/>
      <c r="AD4" s="928" t="str">
        <f>CONCATENATE('Building Information'!D10," ",'Building Information'!E10)</f>
        <v xml:space="preserve"> </v>
      </c>
      <c r="AE4" s="929"/>
      <c r="AF4" s="929"/>
      <c r="AG4" s="930"/>
      <c r="AH4" s="928" t="str">
        <f>CONCATENATE('Building Information'!D11," ",'Building Information'!E11)</f>
        <v xml:space="preserve"> </v>
      </c>
      <c r="AI4" s="929"/>
      <c r="AJ4" s="929"/>
      <c r="AK4" s="930"/>
      <c r="AL4" s="928" t="str">
        <f>CONCATENATE('Building Information'!D12," ",'Building Information'!E12)</f>
        <v xml:space="preserve"> </v>
      </c>
      <c r="AM4" s="929"/>
      <c r="AN4" s="929"/>
      <c r="AO4" s="930"/>
      <c r="AP4" s="928" t="str">
        <f>CONCATENATE('Building Information'!D13," ",'Building Information'!E13)</f>
        <v xml:space="preserve"> </v>
      </c>
      <c r="AQ4" s="929"/>
      <c r="AR4" s="929"/>
      <c r="AS4" s="930"/>
      <c r="AT4" s="928" t="str">
        <f>CONCATENATE('Building Information'!D14," ",'Building Information'!E14)</f>
        <v xml:space="preserve"> </v>
      </c>
      <c r="AU4" s="929"/>
      <c r="AV4" s="929"/>
      <c r="AW4" s="930"/>
      <c r="AX4" s="928" t="str">
        <f>CONCATENATE('Building Information'!D15," ",'Building Information'!E15)</f>
        <v xml:space="preserve"> </v>
      </c>
      <c r="AY4" s="929"/>
      <c r="AZ4" s="929"/>
      <c r="BA4" s="930"/>
      <c r="BB4" s="928" t="str">
        <f>CONCATENATE('Building Information'!D16," ",'Building Information'!E16)</f>
        <v xml:space="preserve"> </v>
      </c>
      <c r="BC4" s="929"/>
      <c r="BD4" s="929"/>
      <c r="BE4" s="930"/>
      <c r="BF4" s="928" t="str">
        <f>CONCATENATE('Building Information'!D17," ",'Building Information'!E17)</f>
        <v xml:space="preserve"> </v>
      </c>
      <c r="BG4" s="929"/>
      <c r="BH4" s="929"/>
      <c r="BI4" s="930"/>
      <c r="BJ4" s="928" t="str">
        <f>CONCATENATE('Building Information'!D18," ",'Building Information'!E18)</f>
        <v xml:space="preserve"> </v>
      </c>
      <c r="BK4" s="929"/>
      <c r="BL4" s="929"/>
      <c r="BM4" s="930"/>
      <c r="BN4" s="928" t="str">
        <f>CONCATENATE('Building Information'!D19," ",'Building Information'!E19)</f>
        <v xml:space="preserve"> </v>
      </c>
      <c r="BO4" s="929"/>
      <c r="BP4" s="929"/>
      <c r="BQ4" s="930"/>
      <c r="BR4" s="928" t="str">
        <f>CONCATENATE('Building Information'!D20," ",'Building Information'!E20)</f>
        <v xml:space="preserve"> </v>
      </c>
      <c r="BS4" s="929"/>
      <c r="BT4" s="929"/>
      <c r="BU4" s="930"/>
      <c r="BV4" s="928" t="str">
        <f>CONCATENATE('Building Information'!D21," ",'Building Information'!E21)</f>
        <v xml:space="preserve"> </v>
      </c>
      <c r="BW4" s="929"/>
      <c r="BX4" s="929"/>
      <c r="BY4" s="930"/>
      <c r="BZ4" s="928" t="str">
        <f>CONCATENATE('Building Information'!D22," ",'Building Information'!E22)</f>
        <v xml:space="preserve"> </v>
      </c>
      <c r="CA4" s="929"/>
      <c r="CB4" s="929"/>
      <c r="CC4" s="930"/>
      <c r="CD4" s="928" t="str">
        <f>CONCATENATE('Building Information'!D23," ",'Building Information'!E23)</f>
        <v xml:space="preserve"> </v>
      </c>
      <c r="CE4" s="929"/>
      <c r="CF4" s="929"/>
      <c r="CG4" s="930"/>
      <c r="CH4" s="928" t="str">
        <f>CONCATENATE('Building Information'!D24," ",'Building Information'!E24)</f>
        <v xml:space="preserve"> </v>
      </c>
      <c r="CI4" s="929"/>
      <c r="CJ4" s="929"/>
      <c r="CK4" s="930"/>
      <c r="CL4" s="113"/>
      <c r="CM4" s="44" t="s">
        <v>24</v>
      </c>
    </row>
    <row r="5" spans="1:93" ht="25.5">
      <c r="A5" s="14"/>
      <c r="B5" s="14"/>
      <c r="C5" s="14"/>
      <c r="D5" s="14"/>
      <c r="E5" s="14"/>
      <c r="F5" s="124" t="s">
        <v>153</v>
      </c>
      <c r="G5" s="84" t="s">
        <v>154</v>
      </c>
      <c r="H5" s="84" t="s">
        <v>155</v>
      </c>
      <c r="I5" s="125" t="s">
        <v>128</v>
      </c>
      <c r="J5" s="97" t="s">
        <v>25</v>
      </c>
      <c r="K5" s="84" t="s">
        <v>113</v>
      </c>
      <c r="L5" s="84" t="s">
        <v>114</v>
      </c>
      <c r="M5" s="98" t="s">
        <v>128</v>
      </c>
      <c r="N5" s="97" t="s">
        <v>25</v>
      </c>
      <c r="O5" s="84" t="s">
        <v>113</v>
      </c>
      <c r="P5" s="84" t="s">
        <v>114</v>
      </c>
      <c r="Q5" s="98" t="s">
        <v>128</v>
      </c>
      <c r="R5" s="97" t="s">
        <v>25</v>
      </c>
      <c r="S5" s="84" t="s">
        <v>113</v>
      </c>
      <c r="T5" s="84" t="s">
        <v>114</v>
      </c>
      <c r="U5" s="98" t="s">
        <v>128</v>
      </c>
      <c r="V5" s="97" t="s">
        <v>25</v>
      </c>
      <c r="W5" s="84" t="s">
        <v>113</v>
      </c>
      <c r="X5" s="84" t="s">
        <v>114</v>
      </c>
      <c r="Y5" s="98" t="s">
        <v>128</v>
      </c>
      <c r="Z5" s="97" t="s">
        <v>25</v>
      </c>
      <c r="AA5" s="84" t="s">
        <v>113</v>
      </c>
      <c r="AB5" s="84" t="s">
        <v>114</v>
      </c>
      <c r="AC5" s="98" t="s">
        <v>128</v>
      </c>
      <c r="AD5" s="97" t="s">
        <v>25</v>
      </c>
      <c r="AE5" s="84" t="s">
        <v>113</v>
      </c>
      <c r="AF5" s="84" t="s">
        <v>114</v>
      </c>
      <c r="AG5" s="98" t="s">
        <v>128</v>
      </c>
      <c r="AH5" s="97" t="s">
        <v>25</v>
      </c>
      <c r="AI5" s="84" t="s">
        <v>113</v>
      </c>
      <c r="AJ5" s="84" t="s">
        <v>114</v>
      </c>
      <c r="AK5" s="98" t="s">
        <v>128</v>
      </c>
      <c r="AL5" s="97" t="s">
        <v>25</v>
      </c>
      <c r="AM5" s="84" t="s">
        <v>113</v>
      </c>
      <c r="AN5" s="84" t="s">
        <v>114</v>
      </c>
      <c r="AO5" s="98" t="s">
        <v>128</v>
      </c>
      <c r="AP5" s="97" t="s">
        <v>25</v>
      </c>
      <c r="AQ5" s="84" t="s">
        <v>113</v>
      </c>
      <c r="AR5" s="84" t="s">
        <v>114</v>
      </c>
      <c r="AS5" s="98" t="s">
        <v>128</v>
      </c>
      <c r="AT5" s="97" t="s">
        <v>25</v>
      </c>
      <c r="AU5" s="84" t="s">
        <v>113</v>
      </c>
      <c r="AV5" s="84" t="s">
        <v>114</v>
      </c>
      <c r="AW5" s="98" t="s">
        <v>128</v>
      </c>
      <c r="AX5" s="97" t="s">
        <v>25</v>
      </c>
      <c r="AY5" s="84" t="s">
        <v>113</v>
      </c>
      <c r="AZ5" s="84" t="s">
        <v>114</v>
      </c>
      <c r="BA5" s="98" t="s">
        <v>128</v>
      </c>
      <c r="BB5" s="97" t="s">
        <v>25</v>
      </c>
      <c r="BC5" s="84" t="s">
        <v>113</v>
      </c>
      <c r="BD5" s="84" t="s">
        <v>114</v>
      </c>
      <c r="BE5" s="98" t="s">
        <v>128</v>
      </c>
      <c r="BF5" s="97" t="s">
        <v>25</v>
      </c>
      <c r="BG5" s="84" t="s">
        <v>113</v>
      </c>
      <c r="BH5" s="84" t="s">
        <v>114</v>
      </c>
      <c r="BI5" s="98" t="s">
        <v>128</v>
      </c>
      <c r="BJ5" s="97" t="s">
        <v>25</v>
      </c>
      <c r="BK5" s="84" t="s">
        <v>113</v>
      </c>
      <c r="BL5" s="84" t="s">
        <v>114</v>
      </c>
      <c r="BM5" s="98" t="s">
        <v>128</v>
      </c>
      <c r="BN5" s="97" t="s">
        <v>25</v>
      </c>
      <c r="BO5" s="84" t="s">
        <v>113</v>
      </c>
      <c r="BP5" s="84" t="s">
        <v>114</v>
      </c>
      <c r="BQ5" s="98" t="s">
        <v>128</v>
      </c>
      <c r="BR5" s="97" t="s">
        <v>25</v>
      </c>
      <c r="BS5" s="84" t="s">
        <v>113</v>
      </c>
      <c r="BT5" s="84" t="s">
        <v>114</v>
      </c>
      <c r="BU5" s="98" t="s">
        <v>128</v>
      </c>
      <c r="BV5" s="97" t="s">
        <v>25</v>
      </c>
      <c r="BW5" s="84" t="s">
        <v>113</v>
      </c>
      <c r="BX5" s="84" t="s">
        <v>114</v>
      </c>
      <c r="BY5" s="98" t="s">
        <v>128</v>
      </c>
      <c r="BZ5" s="97" t="s">
        <v>25</v>
      </c>
      <c r="CA5" s="84" t="s">
        <v>113</v>
      </c>
      <c r="CB5" s="84" t="s">
        <v>114</v>
      </c>
      <c r="CC5" s="98" t="s">
        <v>128</v>
      </c>
      <c r="CD5" s="97" t="s">
        <v>25</v>
      </c>
      <c r="CE5" s="84" t="s">
        <v>113</v>
      </c>
      <c r="CF5" s="84" t="s">
        <v>114</v>
      </c>
      <c r="CG5" s="98" t="s">
        <v>128</v>
      </c>
      <c r="CH5" s="97" t="s">
        <v>25</v>
      </c>
      <c r="CI5" s="84" t="s">
        <v>113</v>
      </c>
      <c r="CJ5" s="84" t="s">
        <v>114</v>
      </c>
      <c r="CK5" s="98" t="s">
        <v>128</v>
      </c>
      <c r="CL5" s="114"/>
      <c r="CM5" s="14"/>
    </row>
    <row r="6" spans="1:93" ht="18" customHeight="1">
      <c r="A6" s="19" t="s">
        <v>26</v>
      </c>
      <c r="B6" s="14"/>
      <c r="C6" s="14"/>
      <c r="D6" s="14"/>
      <c r="E6" s="14"/>
      <c r="F6" s="430"/>
      <c r="G6" s="431"/>
      <c r="H6" s="431"/>
      <c r="I6" s="432"/>
      <c r="J6" s="99"/>
      <c r="K6" s="82"/>
      <c r="L6" s="83"/>
      <c r="M6" s="100"/>
      <c r="N6" s="99"/>
      <c r="O6" s="82"/>
      <c r="P6" s="83"/>
      <c r="Q6" s="100"/>
      <c r="R6" s="99"/>
      <c r="S6" s="82"/>
      <c r="T6" s="83"/>
      <c r="U6" s="100"/>
      <c r="V6" s="99"/>
      <c r="W6" s="82"/>
      <c r="X6" s="83"/>
      <c r="Y6" s="100"/>
      <c r="Z6" s="99"/>
      <c r="AA6" s="82"/>
      <c r="AB6" s="83"/>
      <c r="AC6" s="100"/>
      <c r="AD6" s="99"/>
      <c r="AE6" s="82"/>
      <c r="AF6" s="83"/>
      <c r="AG6" s="100"/>
      <c r="AH6" s="99"/>
      <c r="AI6" s="82"/>
      <c r="AJ6" s="83"/>
      <c r="AK6" s="100"/>
      <c r="AL6" s="99"/>
      <c r="AM6" s="82"/>
      <c r="AN6" s="83"/>
      <c r="AO6" s="100"/>
      <c r="AP6" s="99"/>
      <c r="AQ6" s="82"/>
      <c r="AR6" s="83"/>
      <c r="AS6" s="100"/>
      <c r="AT6" s="99"/>
      <c r="AU6" s="82"/>
      <c r="AV6" s="83"/>
      <c r="AW6" s="100"/>
      <c r="AX6" s="99"/>
      <c r="AY6" s="82"/>
      <c r="AZ6" s="83"/>
      <c r="BA6" s="100"/>
      <c r="BB6" s="99"/>
      <c r="BC6" s="82"/>
      <c r="BD6" s="83"/>
      <c r="BE6" s="100"/>
      <c r="BF6" s="99"/>
      <c r="BG6" s="82"/>
      <c r="BH6" s="83"/>
      <c r="BI6" s="100"/>
      <c r="BJ6" s="99"/>
      <c r="BK6" s="82"/>
      <c r="BL6" s="83"/>
      <c r="BM6" s="100"/>
      <c r="BN6" s="99"/>
      <c r="BO6" s="82"/>
      <c r="BP6" s="83"/>
      <c r="BQ6" s="100"/>
      <c r="BR6" s="99"/>
      <c r="BS6" s="82"/>
      <c r="BT6" s="83"/>
      <c r="BU6" s="100"/>
      <c r="BV6" s="99"/>
      <c r="BW6" s="82"/>
      <c r="BX6" s="83"/>
      <c r="BY6" s="100"/>
      <c r="BZ6" s="99"/>
      <c r="CA6" s="82"/>
      <c r="CB6" s="83"/>
      <c r="CC6" s="100"/>
      <c r="CD6" s="99"/>
      <c r="CE6" s="82"/>
      <c r="CF6" s="83"/>
      <c r="CG6" s="100"/>
      <c r="CH6" s="99"/>
      <c r="CI6" s="82"/>
      <c r="CJ6" s="83"/>
      <c r="CK6" s="100"/>
      <c r="CL6" s="83"/>
      <c r="CM6" s="83"/>
      <c r="CN6" s="91"/>
    </row>
    <row r="7" spans="1:93" ht="18" customHeight="1">
      <c r="A7" s="14"/>
      <c r="B7" s="22">
        <v>1</v>
      </c>
      <c r="C7" s="14" t="s">
        <v>27</v>
      </c>
      <c r="D7" s="14"/>
      <c r="E7" s="14"/>
      <c r="F7" s="421">
        <f t="shared" ref="F7:I12" si="0">J7+N7+R7+V7+Z7+AD7+AH7+AL7+AP7+AT7+AX7+BB7+BF7+BJ7+BN7+BR7+BV7+BZ7+CD7+CH7</f>
        <v>0</v>
      </c>
      <c r="G7" s="422">
        <f t="shared" si="0"/>
        <v>0</v>
      </c>
      <c r="H7" s="422">
        <f t="shared" si="0"/>
        <v>0</v>
      </c>
      <c r="I7" s="423">
        <f t="shared" si="0"/>
        <v>0</v>
      </c>
      <c r="J7" s="101">
        <v>0</v>
      </c>
      <c r="K7" s="864">
        <v>0</v>
      </c>
      <c r="L7" s="865">
        <v>0</v>
      </c>
      <c r="M7" s="102">
        <f t="shared" ref="M7:M12" si="1">K7+L7</f>
        <v>0</v>
      </c>
      <c r="N7" s="101">
        <v>0</v>
      </c>
      <c r="O7" s="864">
        <v>0</v>
      </c>
      <c r="P7" s="865">
        <v>0</v>
      </c>
      <c r="Q7" s="102">
        <f t="shared" ref="Q7:Q12" si="2">O7+P7</f>
        <v>0</v>
      </c>
      <c r="R7" s="101">
        <v>0</v>
      </c>
      <c r="S7" s="864">
        <v>0</v>
      </c>
      <c r="T7" s="865">
        <v>0</v>
      </c>
      <c r="U7" s="102">
        <f t="shared" ref="U7:U12" si="3">S7+T7</f>
        <v>0</v>
      </c>
      <c r="V7" s="101">
        <v>0</v>
      </c>
      <c r="W7" s="864">
        <v>0</v>
      </c>
      <c r="X7" s="865">
        <v>0</v>
      </c>
      <c r="Y7" s="102">
        <f t="shared" ref="Y7:Y12" si="4">W7+X7</f>
        <v>0</v>
      </c>
      <c r="Z7" s="101">
        <v>0</v>
      </c>
      <c r="AA7" s="864">
        <v>0</v>
      </c>
      <c r="AB7" s="865">
        <v>0</v>
      </c>
      <c r="AC7" s="102">
        <f t="shared" ref="AC7:AC12" si="5">AA7+AB7</f>
        <v>0</v>
      </c>
      <c r="AD7" s="101">
        <v>0</v>
      </c>
      <c r="AE7" s="864">
        <v>0</v>
      </c>
      <c r="AF7" s="865">
        <v>0</v>
      </c>
      <c r="AG7" s="102">
        <f t="shared" ref="AG7:AG12" si="6">AE7+AF7</f>
        <v>0</v>
      </c>
      <c r="AH7" s="101">
        <v>0</v>
      </c>
      <c r="AI7" s="864">
        <v>0</v>
      </c>
      <c r="AJ7" s="865">
        <v>0</v>
      </c>
      <c r="AK7" s="102">
        <f t="shared" ref="AK7:AK12" si="7">AI7+AJ7</f>
        <v>0</v>
      </c>
      <c r="AL7" s="101">
        <v>0</v>
      </c>
      <c r="AM7" s="864">
        <v>0</v>
      </c>
      <c r="AN7" s="865">
        <v>0</v>
      </c>
      <c r="AO7" s="102">
        <f t="shared" ref="AO7:AO12" si="8">AM7+AN7</f>
        <v>0</v>
      </c>
      <c r="AP7" s="101">
        <v>0</v>
      </c>
      <c r="AQ7" s="864">
        <v>0</v>
      </c>
      <c r="AR7" s="865">
        <v>0</v>
      </c>
      <c r="AS7" s="102">
        <f t="shared" ref="AS7:AS12" si="9">AQ7+AR7</f>
        <v>0</v>
      </c>
      <c r="AT7" s="101">
        <v>0</v>
      </c>
      <c r="AU7" s="864">
        <v>0</v>
      </c>
      <c r="AV7" s="865">
        <v>0</v>
      </c>
      <c r="AW7" s="102">
        <f t="shared" ref="AW7:AW12" si="10">AU7+AV7</f>
        <v>0</v>
      </c>
      <c r="AX7" s="101">
        <v>0</v>
      </c>
      <c r="AY7" s="864">
        <v>0</v>
      </c>
      <c r="AZ7" s="865">
        <v>0</v>
      </c>
      <c r="BA7" s="102">
        <f t="shared" ref="BA7:BA12" si="11">AY7+AZ7</f>
        <v>0</v>
      </c>
      <c r="BB7" s="101">
        <v>0</v>
      </c>
      <c r="BC7" s="864">
        <v>0</v>
      </c>
      <c r="BD7" s="865">
        <v>0</v>
      </c>
      <c r="BE7" s="102">
        <f t="shared" ref="BE7:BE12" si="12">BC7+BD7</f>
        <v>0</v>
      </c>
      <c r="BF7" s="101">
        <v>0</v>
      </c>
      <c r="BG7" s="864">
        <v>0</v>
      </c>
      <c r="BH7" s="865">
        <v>0</v>
      </c>
      <c r="BI7" s="102">
        <f t="shared" ref="BI7:BI12" si="13">BG7+BH7</f>
        <v>0</v>
      </c>
      <c r="BJ7" s="101">
        <v>0</v>
      </c>
      <c r="BK7" s="864">
        <v>0</v>
      </c>
      <c r="BL7" s="865">
        <v>0</v>
      </c>
      <c r="BM7" s="102">
        <f t="shared" ref="BM7:BM12" si="14">BK7+BL7</f>
        <v>0</v>
      </c>
      <c r="BN7" s="101">
        <v>0</v>
      </c>
      <c r="BO7" s="864">
        <v>0</v>
      </c>
      <c r="BP7" s="865">
        <v>0</v>
      </c>
      <c r="BQ7" s="102">
        <f t="shared" ref="BQ7:BQ12" si="15">BO7+BP7</f>
        <v>0</v>
      </c>
      <c r="BR7" s="101">
        <v>0</v>
      </c>
      <c r="BS7" s="864">
        <v>0</v>
      </c>
      <c r="BT7" s="865">
        <v>0</v>
      </c>
      <c r="BU7" s="102">
        <f t="shared" ref="BU7:BU12" si="16">BS7+BT7</f>
        <v>0</v>
      </c>
      <c r="BV7" s="101">
        <v>0</v>
      </c>
      <c r="BW7" s="864">
        <v>0</v>
      </c>
      <c r="BX7" s="865">
        <v>0</v>
      </c>
      <c r="BY7" s="102">
        <f t="shared" ref="BY7:BY12" si="17">BW7+BX7</f>
        <v>0</v>
      </c>
      <c r="BZ7" s="101">
        <v>0</v>
      </c>
      <c r="CA7" s="864">
        <v>0</v>
      </c>
      <c r="CB7" s="865">
        <v>0</v>
      </c>
      <c r="CC7" s="102">
        <f t="shared" ref="CC7:CC12" si="18">CA7+CB7</f>
        <v>0</v>
      </c>
      <c r="CD7" s="101">
        <v>0</v>
      </c>
      <c r="CE7" s="864">
        <v>0</v>
      </c>
      <c r="CF7" s="865">
        <v>0</v>
      </c>
      <c r="CG7" s="102">
        <f t="shared" ref="CG7:CG12" si="19">CE7+CF7</f>
        <v>0</v>
      </c>
      <c r="CH7" s="101">
        <v>0</v>
      </c>
      <c r="CI7" s="864">
        <v>0</v>
      </c>
      <c r="CJ7" s="865">
        <v>0</v>
      </c>
      <c r="CK7" s="102">
        <f t="shared" ref="CK7:CK12" si="20">CI7+CJ7</f>
        <v>0</v>
      </c>
      <c r="CL7" s="88"/>
      <c r="CM7" s="440"/>
      <c r="CN7" s="91"/>
    </row>
    <row r="8" spans="1:93" ht="15.95" customHeight="1">
      <c r="A8" s="14"/>
      <c r="B8" s="22">
        <v>2</v>
      </c>
      <c r="C8" s="14" t="s">
        <v>28</v>
      </c>
      <c r="D8" s="14"/>
      <c r="E8" s="14"/>
      <c r="F8" s="421">
        <f t="shared" si="0"/>
        <v>0</v>
      </c>
      <c r="G8" s="422">
        <f t="shared" si="0"/>
        <v>0</v>
      </c>
      <c r="H8" s="422">
        <f t="shared" si="0"/>
        <v>0</v>
      </c>
      <c r="I8" s="423">
        <f t="shared" si="0"/>
        <v>0</v>
      </c>
      <c r="J8" s="101">
        <v>0</v>
      </c>
      <c r="K8" s="92">
        <v>0</v>
      </c>
      <c r="L8" s="87">
        <v>0</v>
      </c>
      <c r="M8" s="102">
        <f t="shared" si="1"/>
        <v>0</v>
      </c>
      <c r="N8" s="101">
        <v>0</v>
      </c>
      <c r="O8" s="92">
        <v>0</v>
      </c>
      <c r="P8" s="87">
        <v>0</v>
      </c>
      <c r="Q8" s="102">
        <f t="shared" si="2"/>
        <v>0</v>
      </c>
      <c r="R8" s="101">
        <v>0</v>
      </c>
      <c r="S8" s="92">
        <v>0</v>
      </c>
      <c r="T8" s="87">
        <v>0</v>
      </c>
      <c r="U8" s="102">
        <f t="shared" si="3"/>
        <v>0</v>
      </c>
      <c r="V8" s="101">
        <v>0</v>
      </c>
      <c r="W8" s="92">
        <v>0</v>
      </c>
      <c r="X8" s="87">
        <v>0</v>
      </c>
      <c r="Y8" s="102">
        <f t="shared" si="4"/>
        <v>0</v>
      </c>
      <c r="Z8" s="101">
        <v>0</v>
      </c>
      <c r="AA8" s="92">
        <v>0</v>
      </c>
      <c r="AB8" s="87">
        <v>0</v>
      </c>
      <c r="AC8" s="102">
        <f t="shared" si="5"/>
        <v>0</v>
      </c>
      <c r="AD8" s="101">
        <v>0</v>
      </c>
      <c r="AE8" s="92">
        <v>0</v>
      </c>
      <c r="AF8" s="87">
        <v>0</v>
      </c>
      <c r="AG8" s="102">
        <f t="shared" si="6"/>
        <v>0</v>
      </c>
      <c r="AH8" s="101">
        <v>0</v>
      </c>
      <c r="AI8" s="92">
        <v>0</v>
      </c>
      <c r="AJ8" s="87">
        <v>0</v>
      </c>
      <c r="AK8" s="102">
        <f t="shared" si="7"/>
        <v>0</v>
      </c>
      <c r="AL8" s="101">
        <v>0</v>
      </c>
      <c r="AM8" s="92">
        <v>0</v>
      </c>
      <c r="AN8" s="87">
        <v>0</v>
      </c>
      <c r="AO8" s="102">
        <f t="shared" si="8"/>
        <v>0</v>
      </c>
      <c r="AP8" s="101">
        <v>0</v>
      </c>
      <c r="AQ8" s="92">
        <v>0</v>
      </c>
      <c r="AR8" s="87">
        <v>0</v>
      </c>
      <c r="AS8" s="102">
        <f t="shared" si="9"/>
        <v>0</v>
      </c>
      <c r="AT8" s="101">
        <v>0</v>
      </c>
      <c r="AU8" s="92">
        <v>0</v>
      </c>
      <c r="AV8" s="87">
        <v>0</v>
      </c>
      <c r="AW8" s="102">
        <f t="shared" si="10"/>
        <v>0</v>
      </c>
      <c r="AX8" s="101">
        <v>0</v>
      </c>
      <c r="AY8" s="92">
        <v>0</v>
      </c>
      <c r="AZ8" s="87">
        <v>0</v>
      </c>
      <c r="BA8" s="102">
        <f t="shared" si="11"/>
        <v>0</v>
      </c>
      <c r="BB8" s="101">
        <v>0</v>
      </c>
      <c r="BC8" s="92">
        <v>0</v>
      </c>
      <c r="BD8" s="87">
        <v>0</v>
      </c>
      <c r="BE8" s="102">
        <f t="shared" si="12"/>
        <v>0</v>
      </c>
      <c r="BF8" s="101">
        <v>0</v>
      </c>
      <c r="BG8" s="92">
        <v>0</v>
      </c>
      <c r="BH8" s="87">
        <v>0</v>
      </c>
      <c r="BI8" s="102">
        <f t="shared" si="13"/>
        <v>0</v>
      </c>
      <c r="BJ8" s="101">
        <v>0</v>
      </c>
      <c r="BK8" s="92">
        <v>0</v>
      </c>
      <c r="BL8" s="87">
        <v>0</v>
      </c>
      <c r="BM8" s="102">
        <f t="shared" si="14"/>
        <v>0</v>
      </c>
      <c r="BN8" s="101">
        <v>0</v>
      </c>
      <c r="BO8" s="92">
        <v>0</v>
      </c>
      <c r="BP8" s="87">
        <v>0</v>
      </c>
      <c r="BQ8" s="102">
        <f t="shared" si="15"/>
        <v>0</v>
      </c>
      <c r="BR8" s="101">
        <v>0</v>
      </c>
      <c r="BS8" s="92">
        <v>0</v>
      </c>
      <c r="BT8" s="87">
        <v>0</v>
      </c>
      <c r="BU8" s="102">
        <f t="shared" si="16"/>
        <v>0</v>
      </c>
      <c r="BV8" s="101">
        <v>0</v>
      </c>
      <c r="BW8" s="866">
        <v>0</v>
      </c>
      <c r="BX8" s="867">
        <v>0</v>
      </c>
      <c r="BY8" s="102">
        <f t="shared" si="17"/>
        <v>0</v>
      </c>
      <c r="BZ8" s="101">
        <v>0</v>
      </c>
      <c r="CA8" s="92">
        <v>0</v>
      </c>
      <c r="CB8" s="87">
        <v>0</v>
      </c>
      <c r="CC8" s="102">
        <f t="shared" si="18"/>
        <v>0</v>
      </c>
      <c r="CD8" s="101">
        <v>0</v>
      </c>
      <c r="CE8" s="92">
        <v>0</v>
      </c>
      <c r="CF8" s="87">
        <v>0</v>
      </c>
      <c r="CG8" s="102">
        <f t="shared" si="19"/>
        <v>0</v>
      </c>
      <c r="CH8" s="101">
        <v>0</v>
      </c>
      <c r="CI8" s="92">
        <v>0</v>
      </c>
      <c r="CJ8" s="87">
        <v>0</v>
      </c>
      <c r="CK8" s="102">
        <f t="shared" si="20"/>
        <v>0</v>
      </c>
      <c r="CL8" s="88"/>
      <c r="CM8" s="443"/>
      <c r="CN8" s="91"/>
    </row>
    <row r="9" spans="1:93" ht="15.95" customHeight="1">
      <c r="A9" s="14"/>
      <c r="B9" s="22">
        <v>3</v>
      </c>
      <c r="C9" s="14" t="s">
        <v>29</v>
      </c>
      <c r="D9" s="14"/>
      <c r="E9" s="21"/>
      <c r="F9" s="421">
        <f t="shared" si="0"/>
        <v>0</v>
      </c>
      <c r="G9" s="422">
        <f t="shared" si="0"/>
        <v>0</v>
      </c>
      <c r="H9" s="422">
        <f t="shared" si="0"/>
        <v>0</v>
      </c>
      <c r="I9" s="423">
        <f t="shared" si="0"/>
        <v>0</v>
      </c>
      <c r="J9" s="101">
        <v>0</v>
      </c>
      <c r="K9" s="92">
        <v>0</v>
      </c>
      <c r="L9" s="87">
        <v>0</v>
      </c>
      <c r="M9" s="102">
        <f t="shared" si="1"/>
        <v>0</v>
      </c>
      <c r="N9" s="101">
        <v>0</v>
      </c>
      <c r="O9" s="92">
        <v>0</v>
      </c>
      <c r="P9" s="87">
        <v>0</v>
      </c>
      <c r="Q9" s="102">
        <f t="shared" si="2"/>
        <v>0</v>
      </c>
      <c r="R9" s="101">
        <v>0</v>
      </c>
      <c r="S9" s="92">
        <v>0</v>
      </c>
      <c r="T9" s="87">
        <v>0</v>
      </c>
      <c r="U9" s="102">
        <f t="shared" si="3"/>
        <v>0</v>
      </c>
      <c r="V9" s="101">
        <v>0</v>
      </c>
      <c r="W9" s="92">
        <v>0</v>
      </c>
      <c r="X9" s="87">
        <v>0</v>
      </c>
      <c r="Y9" s="102">
        <f t="shared" si="4"/>
        <v>0</v>
      </c>
      <c r="Z9" s="101">
        <v>0</v>
      </c>
      <c r="AA9" s="92">
        <v>0</v>
      </c>
      <c r="AB9" s="87">
        <v>0</v>
      </c>
      <c r="AC9" s="102">
        <f t="shared" si="5"/>
        <v>0</v>
      </c>
      <c r="AD9" s="101">
        <v>0</v>
      </c>
      <c r="AE9" s="92">
        <v>0</v>
      </c>
      <c r="AF9" s="87">
        <v>0</v>
      </c>
      <c r="AG9" s="102">
        <f t="shared" si="6"/>
        <v>0</v>
      </c>
      <c r="AH9" s="101">
        <v>0</v>
      </c>
      <c r="AI9" s="92">
        <v>0</v>
      </c>
      <c r="AJ9" s="87">
        <v>0</v>
      </c>
      <c r="AK9" s="102">
        <f t="shared" si="7"/>
        <v>0</v>
      </c>
      <c r="AL9" s="101">
        <v>0</v>
      </c>
      <c r="AM9" s="92">
        <v>0</v>
      </c>
      <c r="AN9" s="87">
        <v>0</v>
      </c>
      <c r="AO9" s="102">
        <f t="shared" si="8"/>
        <v>0</v>
      </c>
      <c r="AP9" s="101">
        <v>0</v>
      </c>
      <c r="AQ9" s="92">
        <v>0</v>
      </c>
      <c r="AR9" s="87">
        <v>0</v>
      </c>
      <c r="AS9" s="102">
        <f t="shared" si="9"/>
        <v>0</v>
      </c>
      <c r="AT9" s="101">
        <v>0</v>
      </c>
      <c r="AU9" s="92">
        <v>0</v>
      </c>
      <c r="AV9" s="87">
        <v>0</v>
      </c>
      <c r="AW9" s="102">
        <f t="shared" si="10"/>
        <v>0</v>
      </c>
      <c r="AX9" s="101">
        <v>0</v>
      </c>
      <c r="AY9" s="92">
        <v>0</v>
      </c>
      <c r="AZ9" s="87">
        <v>0</v>
      </c>
      <c r="BA9" s="102">
        <f t="shared" si="11"/>
        <v>0</v>
      </c>
      <c r="BB9" s="101">
        <v>0</v>
      </c>
      <c r="BC9" s="92">
        <v>0</v>
      </c>
      <c r="BD9" s="87">
        <v>0</v>
      </c>
      <c r="BE9" s="102">
        <f t="shared" si="12"/>
        <v>0</v>
      </c>
      <c r="BF9" s="101">
        <v>0</v>
      </c>
      <c r="BG9" s="92">
        <v>0</v>
      </c>
      <c r="BH9" s="87">
        <v>0</v>
      </c>
      <c r="BI9" s="102">
        <f t="shared" si="13"/>
        <v>0</v>
      </c>
      <c r="BJ9" s="101">
        <v>0</v>
      </c>
      <c r="BK9" s="92">
        <v>0</v>
      </c>
      <c r="BL9" s="87">
        <v>0</v>
      </c>
      <c r="BM9" s="102">
        <f t="shared" si="14"/>
        <v>0</v>
      </c>
      <c r="BN9" s="101">
        <v>0</v>
      </c>
      <c r="BO9" s="92">
        <v>0</v>
      </c>
      <c r="BP9" s="87">
        <v>0</v>
      </c>
      <c r="BQ9" s="102">
        <f t="shared" si="15"/>
        <v>0</v>
      </c>
      <c r="BR9" s="101">
        <v>0</v>
      </c>
      <c r="BS9" s="92">
        <v>0</v>
      </c>
      <c r="BT9" s="87">
        <v>0</v>
      </c>
      <c r="BU9" s="102">
        <f t="shared" si="16"/>
        <v>0</v>
      </c>
      <c r="BV9" s="101">
        <v>0</v>
      </c>
      <c r="BW9" s="92">
        <v>0</v>
      </c>
      <c r="BX9" s="87">
        <v>0</v>
      </c>
      <c r="BY9" s="102">
        <f t="shared" si="17"/>
        <v>0</v>
      </c>
      <c r="BZ9" s="101">
        <v>0</v>
      </c>
      <c r="CA9" s="92">
        <v>0</v>
      </c>
      <c r="CB9" s="87">
        <v>0</v>
      </c>
      <c r="CC9" s="102">
        <f t="shared" si="18"/>
        <v>0</v>
      </c>
      <c r="CD9" s="101">
        <v>0</v>
      </c>
      <c r="CE9" s="92">
        <v>0</v>
      </c>
      <c r="CF9" s="87">
        <v>0</v>
      </c>
      <c r="CG9" s="102">
        <f t="shared" si="19"/>
        <v>0</v>
      </c>
      <c r="CH9" s="101">
        <v>0</v>
      </c>
      <c r="CI9" s="92">
        <v>0</v>
      </c>
      <c r="CJ9" s="87">
        <v>0</v>
      </c>
      <c r="CK9" s="102">
        <f t="shared" si="20"/>
        <v>0</v>
      </c>
      <c r="CL9" s="88"/>
      <c r="CM9" s="440"/>
      <c r="CN9" s="91"/>
    </row>
    <row r="10" spans="1:93" ht="15.95" customHeight="1">
      <c r="A10" s="14"/>
      <c r="B10" s="22">
        <v>4</v>
      </c>
      <c r="C10" s="14" t="s">
        <v>30</v>
      </c>
      <c r="D10" s="14"/>
      <c r="E10" s="14"/>
      <c r="F10" s="421">
        <f t="shared" si="0"/>
        <v>0</v>
      </c>
      <c r="G10" s="422">
        <f t="shared" si="0"/>
        <v>0</v>
      </c>
      <c r="H10" s="422">
        <f t="shared" si="0"/>
        <v>0</v>
      </c>
      <c r="I10" s="423">
        <f t="shared" si="0"/>
        <v>0</v>
      </c>
      <c r="J10" s="101">
        <v>0</v>
      </c>
      <c r="K10" s="92">
        <v>0</v>
      </c>
      <c r="L10" s="87">
        <v>0</v>
      </c>
      <c r="M10" s="102">
        <f t="shared" si="1"/>
        <v>0</v>
      </c>
      <c r="N10" s="101">
        <v>0</v>
      </c>
      <c r="O10" s="92">
        <v>0</v>
      </c>
      <c r="P10" s="87">
        <v>0</v>
      </c>
      <c r="Q10" s="102">
        <f t="shared" si="2"/>
        <v>0</v>
      </c>
      <c r="R10" s="101">
        <v>0</v>
      </c>
      <c r="S10" s="92">
        <v>0</v>
      </c>
      <c r="T10" s="87">
        <v>0</v>
      </c>
      <c r="U10" s="102">
        <f t="shared" si="3"/>
        <v>0</v>
      </c>
      <c r="V10" s="101">
        <v>0</v>
      </c>
      <c r="W10" s="92">
        <v>0</v>
      </c>
      <c r="X10" s="87">
        <v>0</v>
      </c>
      <c r="Y10" s="102">
        <f t="shared" si="4"/>
        <v>0</v>
      </c>
      <c r="Z10" s="101">
        <v>0</v>
      </c>
      <c r="AA10" s="92">
        <v>0</v>
      </c>
      <c r="AB10" s="87">
        <v>0</v>
      </c>
      <c r="AC10" s="102">
        <f t="shared" si="5"/>
        <v>0</v>
      </c>
      <c r="AD10" s="101">
        <v>0</v>
      </c>
      <c r="AE10" s="92">
        <v>0</v>
      </c>
      <c r="AF10" s="87">
        <v>0</v>
      </c>
      <c r="AG10" s="102">
        <f t="shared" si="6"/>
        <v>0</v>
      </c>
      <c r="AH10" s="101">
        <v>0</v>
      </c>
      <c r="AI10" s="92">
        <v>0</v>
      </c>
      <c r="AJ10" s="87">
        <v>0</v>
      </c>
      <c r="AK10" s="102">
        <f t="shared" si="7"/>
        <v>0</v>
      </c>
      <c r="AL10" s="101">
        <v>0</v>
      </c>
      <c r="AM10" s="92">
        <v>0</v>
      </c>
      <c r="AN10" s="87">
        <v>0</v>
      </c>
      <c r="AO10" s="102">
        <f t="shared" si="8"/>
        <v>0</v>
      </c>
      <c r="AP10" s="101">
        <v>0</v>
      </c>
      <c r="AQ10" s="92">
        <v>0</v>
      </c>
      <c r="AR10" s="87">
        <v>0</v>
      </c>
      <c r="AS10" s="102">
        <f t="shared" si="9"/>
        <v>0</v>
      </c>
      <c r="AT10" s="101">
        <v>0</v>
      </c>
      <c r="AU10" s="92">
        <v>0</v>
      </c>
      <c r="AV10" s="87">
        <v>0</v>
      </c>
      <c r="AW10" s="102">
        <f t="shared" si="10"/>
        <v>0</v>
      </c>
      <c r="AX10" s="101">
        <v>0</v>
      </c>
      <c r="AY10" s="92">
        <v>0</v>
      </c>
      <c r="AZ10" s="87">
        <v>0</v>
      </c>
      <c r="BA10" s="102">
        <f t="shared" si="11"/>
        <v>0</v>
      </c>
      <c r="BB10" s="101">
        <v>0</v>
      </c>
      <c r="BC10" s="92">
        <v>0</v>
      </c>
      <c r="BD10" s="87">
        <v>0</v>
      </c>
      <c r="BE10" s="102">
        <f t="shared" si="12"/>
        <v>0</v>
      </c>
      <c r="BF10" s="101">
        <v>0</v>
      </c>
      <c r="BG10" s="92">
        <v>0</v>
      </c>
      <c r="BH10" s="87">
        <v>0</v>
      </c>
      <c r="BI10" s="102">
        <f t="shared" si="13"/>
        <v>0</v>
      </c>
      <c r="BJ10" s="101">
        <v>0</v>
      </c>
      <c r="BK10" s="92">
        <v>0</v>
      </c>
      <c r="BL10" s="87">
        <v>0</v>
      </c>
      <c r="BM10" s="102">
        <f t="shared" si="14"/>
        <v>0</v>
      </c>
      <c r="BN10" s="101">
        <v>0</v>
      </c>
      <c r="BO10" s="92">
        <v>0</v>
      </c>
      <c r="BP10" s="87">
        <v>0</v>
      </c>
      <c r="BQ10" s="102">
        <f t="shared" si="15"/>
        <v>0</v>
      </c>
      <c r="BR10" s="101">
        <v>0</v>
      </c>
      <c r="BS10" s="92">
        <v>0</v>
      </c>
      <c r="BT10" s="87">
        <v>0</v>
      </c>
      <c r="BU10" s="102">
        <f t="shared" si="16"/>
        <v>0</v>
      </c>
      <c r="BV10" s="101">
        <v>0</v>
      </c>
      <c r="BW10" s="92">
        <v>0</v>
      </c>
      <c r="BX10" s="87">
        <v>0</v>
      </c>
      <c r="BY10" s="102">
        <f t="shared" si="17"/>
        <v>0</v>
      </c>
      <c r="BZ10" s="101">
        <v>0</v>
      </c>
      <c r="CA10" s="92">
        <v>0</v>
      </c>
      <c r="CB10" s="87">
        <v>0</v>
      </c>
      <c r="CC10" s="102">
        <f t="shared" si="18"/>
        <v>0</v>
      </c>
      <c r="CD10" s="101">
        <v>0</v>
      </c>
      <c r="CE10" s="92">
        <v>0</v>
      </c>
      <c r="CF10" s="87">
        <v>0</v>
      </c>
      <c r="CG10" s="102">
        <f t="shared" si="19"/>
        <v>0</v>
      </c>
      <c r="CH10" s="101">
        <v>0</v>
      </c>
      <c r="CI10" s="92">
        <v>0</v>
      </c>
      <c r="CJ10" s="87">
        <v>0</v>
      </c>
      <c r="CK10" s="102">
        <f t="shared" si="20"/>
        <v>0</v>
      </c>
      <c r="CL10" s="88"/>
      <c r="CM10" s="18"/>
    </row>
    <row r="11" spans="1:93" s="349" customFormat="1" ht="15.95" customHeight="1">
      <c r="A11" s="344"/>
      <c r="B11" s="22">
        <v>5</v>
      </c>
      <c r="C11" s="931" t="s">
        <v>31</v>
      </c>
      <c r="D11" s="933"/>
      <c r="E11" s="934"/>
      <c r="F11" s="424">
        <f t="shared" si="0"/>
        <v>0</v>
      </c>
      <c r="G11" s="425">
        <f t="shared" si="0"/>
        <v>0</v>
      </c>
      <c r="H11" s="425">
        <f t="shared" si="0"/>
        <v>0</v>
      </c>
      <c r="I11" s="426">
        <f t="shared" si="0"/>
        <v>0</v>
      </c>
      <c r="J11" s="103">
        <v>0</v>
      </c>
      <c r="K11" s="345">
        <v>0</v>
      </c>
      <c r="L11" s="346">
        <v>0</v>
      </c>
      <c r="M11" s="347">
        <f t="shared" si="1"/>
        <v>0</v>
      </c>
      <c r="N11" s="103">
        <v>0</v>
      </c>
      <c r="O11" s="345">
        <v>0</v>
      </c>
      <c r="P11" s="346">
        <v>0</v>
      </c>
      <c r="Q11" s="347">
        <f t="shared" si="2"/>
        <v>0</v>
      </c>
      <c r="R11" s="103">
        <v>0</v>
      </c>
      <c r="S11" s="345">
        <v>0</v>
      </c>
      <c r="T11" s="346">
        <v>0</v>
      </c>
      <c r="U11" s="347">
        <f t="shared" si="3"/>
        <v>0</v>
      </c>
      <c r="V11" s="103">
        <v>0</v>
      </c>
      <c r="W11" s="345">
        <v>0</v>
      </c>
      <c r="X11" s="346">
        <v>0</v>
      </c>
      <c r="Y11" s="347">
        <f t="shared" si="4"/>
        <v>0</v>
      </c>
      <c r="Z11" s="103">
        <v>0</v>
      </c>
      <c r="AA11" s="345">
        <v>0</v>
      </c>
      <c r="AB11" s="346">
        <v>0</v>
      </c>
      <c r="AC11" s="347">
        <f t="shared" si="5"/>
        <v>0</v>
      </c>
      <c r="AD11" s="103">
        <v>0</v>
      </c>
      <c r="AE11" s="345">
        <v>0</v>
      </c>
      <c r="AF11" s="346">
        <v>0</v>
      </c>
      <c r="AG11" s="347">
        <f t="shared" si="6"/>
        <v>0</v>
      </c>
      <c r="AH11" s="103">
        <v>0</v>
      </c>
      <c r="AI11" s="345">
        <v>0</v>
      </c>
      <c r="AJ11" s="346">
        <v>0</v>
      </c>
      <c r="AK11" s="347">
        <f t="shared" si="7"/>
        <v>0</v>
      </c>
      <c r="AL11" s="103">
        <v>0</v>
      </c>
      <c r="AM11" s="345">
        <v>0</v>
      </c>
      <c r="AN11" s="346">
        <v>0</v>
      </c>
      <c r="AO11" s="347">
        <f t="shared" si="8"/>
        <v>0</v>
      </c>
      <c r="AP11" s="103">
        <v>0</v>
      </c>
      <c r="AQ11" s="345">
        <v>0</v>
      </c>
      <c r="AR11" s="346">
        <v>0</v>
      </c>
      <c r="AS11" s="347">
        <f t="shared" si="9"/>
        <v>0</v>
      </c>
      <c r="AT11" s="103">
        <v>0</v>
      </c>
      <c r="AU11" s="345">
        <v>0</v>
      </c>
      <c r="AV11" s="346">
        <v>0</v>
      </c>
      <c r="AW11" s="347">
        <f t="shared" si="10"/>
        <v>0</v>
      </c>
      <c r="AX11" s="103">
        <v>0</v>
      </c>
      <c r="AY11" s="345">
        <v>0</v>
      </c>
      <c r="AZ11" s="346">
        <v>0</v>
      </c>
      <c r="BA11" s="347">
        <f t="shared" si="11"/>
        <v>0</v>
      </c>
      <c r="BB11" s="103">
        <v>0</v>
      </c>
      <c r="BC11" s="345">
        <v>0</v>
      </c>
      <c r="BD11" s="346">
        <v>0</v>
      </c>
      <c r="BE11" s="347">
        <f t="shared" si="12"/>
        <v>0</v>
      </c>
      <c r="BF11" s="103">
        <v>0</v>
      </c>
      <c r="BG11" s="345">
        <v>0</v>
      </c>
      <c r="BH11" s="346">
        <v>0</v>
      </c>
      <c r="BI11" s="347">
        <f t="shared" si="13"/>
        <v>0</v>
      </c>
      <c r="BJ11" s="103">
        <v>0</v>
      </c>
      <c r="BK11" s="345">
        <v>0</v>
      </c>
      <c r="BL11" s="346">
        <v>0</v>
      </c>
      <c r="BM11" s="347">
        <f t="shared" si="14"/>
        <v>0</v>
      </c>
      <c r="BN11" s="103">
        <v>0</v>
      </c>
      <c r="BO11" s="345">
        <v>0</v>
      </c>
      <c r="BP11" s="346">
        <v>0</v>
      </c>
      <c r="BQ11" s="347">
        <f t="shared" si="15"/>
        <v>0</v>
      </c>
      <c r="BR11" s="103">
        <v>0</v>
      </c>
      <c r="BS11" s="345">
        <v>0</v>
      </c>
      <c r="BT11" s="346">
        <v>0</v>
      </c>
      <c r="BU11" s="347">
        <f t="shared" si="16"/>
        <v>0</v>
      </c>
      <c r="BV11" s="103">
        <v>0</v>
      </c>
      <c r="BW11" s="345">
        <v>0</v>
      </c>
      <c r="BX11" s="346">
        <v>0</v>
      </c>
      <c r="BY11" s="347">
        <f t="shared" si="17"/>
        <v>0</v>
      </c>
      <c r="BZ11" s="103">
        <v>0</v>
      </c>
      <c r="CA11" s="345">
        <v>0</v>
      </c>
      <c r="CB11" s="346">
        <v>0</v>
      </c>
      <c r="CC11" s="347">
        <f t="shared" si="18"/>
        <v>0</v>
      </c>
      <c r="CD11" s="103">
        <v>0</v>
      </c>
      <c r="CE11" s="345">
        <v>0</v>
      </c>
      <c r="CF11" s="346">
        <v>0</v>
      </c>
      <c r="CG11" s="347">
        <f t="shared" si="19"/>
        <v>0</v>
      </c>
      <c r="CH11" s="103">
        <v>0</v>
      </c>
      <c r="CI11" s="345">
        <v>0</v>
      </c>
      <c r="CJ11" s="346">
        <v>0</v>
      </c>
      <c r="CK11" s="347">
        <f t="shared" si="20"/>
        <v>0</v>
      </c>
      <c r="CL11" s="115"/>
      <c r="CM11" s="348"/>
    </row>
    <row r="12" spans="1:93" s="45" customFormat="1" ht="15.95" customHeight="1">
      <c r="A12" s="23"/>
      <c r="B12" s="47">
        <v>6</v>
      </c>
      <c r="C12" s="23"/>
      <c r="D12" s="23"/>
      <c r="E12" s="23" t="s">
        <v>32</v>
      </c>
      <c r="F12" s="427">
        <f t="shared" si="0"/>
        <v>0</v>
      </c>
      <c r="G12" s="428">
        <f t="shared" si="0"/>
        <v>0</v>
      </c>
      <c r="H12" s="428">
        <f t="shared" si="0"/>
        <v>0</v>
      </c>
      <c r="I12" s="429">
        <f t="shared" si="0"/>
        <v>0</v>
      </c>
      <c r="J12" s="104">
        <f>SUM(J7:J11)</f>
        <v>0</v>
      </c>
      <c r="K12" s="43">
        <f>SUM(K7:K11)</f>
        <v>0</v>
      </c>
      <c r="L12" s="43">
        <f>SUM(L7:L11)</f>
        <v>0</v>
      </c>
      <c r="M12" s="105">
        <f t="shared" si="1"/>
        <v>0</v>
      </c>
      <c r="N12" s="104">
        <f>SUM(N7:N11)</f>
        <v>0</v>
      </c>
      <c r="O12" s="43">
        <f>SUM(O7:O11)</f>
        <v>0</v>
      </c>
      <c r="P12" s="43">
        <f>SUM(P7:P11)</f>
        <v>0</v>
      </c>
      <c r="Q12" s="105">
        <f t="shared" si="2"/>
        <v>0</v>
      </c>
      <c r="R12" s="104">
        <f>SUM(R7:R11)</f>
        <v>0</v>
      </c>
      <c r="S12" s="43">
        <f>SUM(S7:S11)</f>
        <v>0</v>
      </c>
      <c r="T12" s="43">
        <f>SUM(T7:T11)</f>
        <v>0</v>
      </c>
      <c r="U12" s="105">
        <f t="shared" si="3"/>
        <v>0</v>
      </c>
      <c r="V12" s="104">
        <f>SUM(V7:V11)</f>
        <v>0</v>
      </c>
      <c r="W12" s="43">
        <f>SUM(W7:W11)</f>
        <v>0</v>
      </c>
      <c r="X12" s="43">
        <f>SUM(X7:X11)</f>
        <v>0</v>
      </c>
      <c r="Y12" s="105">
        <f t="shared" si="4"/>
        <v>0</v>
      </c>
      <c r="Z12" s="104">
        <f>SUM(Z7:Z11)</f>
        <v>0</v>
      </c>
      <c r="AA12" s="43">
        <f>SUM(AA7:AA11)</f>
        <v>0</v>
      </c>
      <c r="AB12" s="43">
        <f>SUM(AB7:AB11)</f>
        <v>0</v>
      </c>
      <c r="AC12" s="105">
        <f t="shared" si="5"/>
        <v>0</v>
      </c>
      <c r="AD12" s="104">
        <f>SUM(AD7:AD11)</f>
        <v>0</v>
      </c>
      <c r="AE12" s="43">
        <f>SUM(AE7:AE11)</f>
        <v>0</v>
      </c>
      <c r="AF12" s="43">
        <f>SUM(AF7:AF11)</f>
        <v>0</v>
      </c>
      <c r="AG12" s="105">
        <f t="shared" si="6"/>
        <v>0</v>
      </c>
      <c r="AH12" s="104">
        <f>SUM(AH7:AH11)</f>
        <v>0</v>
      </c>
      <c r="AI12" s="43">
        <f>SUM(AI7:AI11)</f>
        <v>0</v>
      </c>
      <c r="AJ12" s="43">
        <f>SUM(AJ7:AJ11)</f>
        <v>0</v>
      </c>
      <c r="AK12" s="105">
        <f t="shared" si="7"/>
        <v>0</v>
      </c>
      <c r="AL12" s="104">
        <f>SUM(AL7:AL11)</f>
        <v>0</v>
      </c>
      <c r="AM12" s="43">
        <f>SUM(AM7:AM11)</f>
        <v>0</v>
      </c>
      <c r="AN12" s="43">
        <f>SUM(AN7:AN11)</f>
        <v>0</v>
      </c>
      <c r="AO12" s="105">
        <f t="shared" si="8"/>
        <v>0</v>
      </c>
      <c r="AP12" s="104">
        <f>SUM(AP7:AP11)</f>
        <v>0</v>
      </c>
      <c r="AQ12" s="43">
        <f>SUM(AQ7:AQ11)</f>
        <v>0</v>
      </c>
      <c r="AR12" s="43">
        <f>SUM(AR7:AR11)</f>
        <v>0</v>
      </c>
      <c r="AS12" s="105">
        <f t="shared" si="9"/>
        <v>0</v>
      </c>
      <c r="AT12" s="104">
        <f>SUM(AT7:AT11)</f>
        <v>0</v>
      </c>
      <c r="AU12" s="43">
        <f>SUM(AU7:AU11)</f>
        <v>0</v>
      </c>
      <c r="AV12" s="43">
        <f>SUM(AV7:AV11)</f>
        <v>0</v>
      </c>
      <c r="AW12" s="105">
        <f t="shared" si="10"/>
        <v>0</v>
      </c>
      <c r="AX12" s="104">
        <f>SUM(AX7:AX11)</f>
        <v>0</v>
      </c>
      <c r="AY12" s="43">
        <f>SUM(AY7:AY11)</f>
        <v>0</v>
      </c>
      <c r="AZ12" s="43">
        <f>SUM(AZ7:AZ11)</f>
        <v>0</v>
      </c>
      <c r="BA12" s="105">
        <f t="shared" si="11"/>
        <v>0</v>
      </c>
      <c r="BB12" s="104">
        <f>SUM(BB7:BB11)</f>
        <v>0</v>
      </c>
      <c r="BC12" s="43">
        <f>SUM(BC7:BC11)</f>
        <v>0</v>
      </c>
      <c r="BD12" s="43">
        <f>SUM(BD7:BD11)</f>
        <v>0</v>
      </c>
      <c r="BE12" s="105">
        <f t="shared" si="12"/>
        <v>0</v>
      </c>
      <c r="BF12" s="104">
        <f>SUM(BF7:BF11)</f>
        <v>0</v>
      </c>
      <c r="BG12" s="43">
        <f>SUM(BG7:BG11)</f>
        <v>0</v>
      </c>
      <c r="BH12" s="43">
        <f>SUM(BH7:BH11)</f>
        <v>0</v>
      </c>
      <c r="BI12" s="105">
        <f t="shared" si="13"/>
        <v>0</v>
      </c>
      <c r="BJ12" s="104">
        <f>SUM(BJ7:BJ11)</f>
        <v>0</v>
      </c>
      <c r="BK12" s="43">
        <f>SUM(BK7:BK11)</f>
        <v>0</v>
      </c>
      <c r="BL12" s="43">
        <f>SUM(BL7:BL11)</f>
        <v>0</v>
      </c>
      <c r="BM12" s="105">
        <f t="shared" si="14"/>
        <v>0</v>
      </c>
      <c r="BN12" s="104">
        <f>SUM(BN7:BN11)</f>
        <v>0</v>
      </c>
      <c r="BO12" s="43">
        <f>SUM(BO7:BO11)</f>
        <v>0</v>
      </c>
      <c r="BP12" s="43">
        <f>SUM(BP7:BP11)</f>
        <v>0</v>
      </c>
      <c r="BQ12" s="105">
        <f t="shared" si="15"/>
        <v>0</v>
      </c>
      <c r="BR12" s="104">
        <f>SUM(BR7:BR11)</f>
        <v>0</v>
      </c>
      <c r="BS12" s="43">
        <f>SUM(BS7:BS11)</f>
        <v>0</v>
      </c>
      <c r="BT12" s="43">
        <f>SUM(BT7:BT11)</f>
        <v>0</v>
      </c>
      <c r="BU12" s="105">
        <f t="shared" si="16"/>
        <v>0</v>
      </c>
      <c r="BV12" s="104">
        <f>SUM(BV7:BV11)</f>
        <v>0</v>
      </c>
      <c r="BW12" s="43">
        <f>SUM(BW7:BW11)</f>
        <v>0</v>
      </c>
      <c r="BX12" s="43">
        <f>SUM(BX7:BX11)</f>
        <v>0</v>
      </c>
      <c r="BY12" s="105">
        <f t="shared" si="17"/>
        <v>0</v>
      </c>
      <c r="BZ12" s="104">
        <f>SUM(BZ7:BZ11)</f>
        <v>0</v>
      </c>
      <c r="CA12" s="43">
        <f>SUM(CA7:CA11)</f>
        <v>0</v>
      </c>
      <c r="CB12" s="43">
        <f>SUM(CB7:CB11)</f>
        <v>0</v>
      </c>
      <c r="CC12" s="105">
        <f t="shared" si="18"/>
        <v>0</v>
      </c>
      <c r="CD12" s="104">
        <f>SUM(CD7:CD11)</f>
        <v>0</v>
      </c>
      <c r="CE12" s="43">
        <f>SUM(CE7:CE11)</f>
        <v>0</v>
      </c>
      <c r="CF12" s="43">
        <f>SUM(CF7:CF11)</f>
        <v>0</v>
      </c>
      <c r="CG12" s="105">
        <f t="shared" si="19"/>
        <v>0</v>
      </c>
      <c r="CH12" s="104">
        <f>SUM(CH7:CH11)</f>
        <v>0</v>
      </c>
      <c r="CI12" s="43">
        <f>SUM(CI7:CI11)</f>
        <v>0</v>
      </c>
      <c r="CJ12" s="43">
        <f>SUM(CJ7:CJ11)</f>
        <v>0</v>
      </c>
      <c r="CK12" s="105">
        <f t="shared" si="20"/>
        <v>0</v>
      </c>
      <c r="CL12" s="43"/>
      <c r="CM12" s="44"/>
    </row>
    <row r="13" spans="1:93" ht="18" customHeight="1">
      <c r="A13" s="19" t="s">
        <v>33</v>
      </c>
      <c r="B13" s="17"/>
      <c r="C13" s="14"/>
      <c r="D13" s="14"/>
      <c r="E13" s="21"/>
      <c r="F13" s="421"/>
      <c r="G13" s="422"/>
      <c r="H13" s="422"/>
      <c r="I13" s="423"/>
      <c r="J13" s="106"/>
      <c r="K13" s="93"/>
      <c r="L13" s="88"/>
      <c r="M13" s="102"/>
      <c r="N13" s="106"/>
      <c r="O13" s="93"/>
      <c r="P13" s="88"/>
      <c r="Q13" s="102"/>
      <c r="R13" s="106"/>
      <c r="S13" s="93"/>
      <c r="T13" s="88"/>
      <c r="U13" s="102"/>
      <c r="V13" s="106"/>
      <c r="W13" s="93"/>
      <c r="X13" s="88"/>
      <c r="Y13" s="102"/>
      <c r="Z13" s="106"/>
      <c r="AA13" s="93"/>
      <c r="AB13" s="88"/>
      <c r="AC13" s="102"/>
      <c r="AD13" s="106"/>
      <c r="AE13" s="93"/>
      <c r="AF13" s="88"/>
      <c r="AG13" s="102"/>
      <c r="AH13" s="106"/>
      <c r="AI13" s="93"/>
      <c r="AJ13" s="88"/>
      <c r="AK13" s="102"/>
      <c r="AL13" s="106"/>
      <c r="AM13" s="93"/>
      <c r="AN13" s="88"/>
      <c r="AO13" s="102"/>
      <c r="AP13" s="106"/>
      <c r="AQ13" s="93"/>
      <c r="AR13" s="88"/>
      <c r="AS13" s="102"/>
      <c r="AT13" s="106"/>
      <c r="AU13" s="93"/>
      <c r="AV13" s="88"/>
      <c r="AW13" s="102"/>
      <c r="AX13" s="106"/>
      <c r="AY13" s="93"/>
      <c r="AZ13" s="88"/>
      <c r="BA13" s="102"/>
      <c r="BB13" s="106"/>
      <c r="BC13" s="93"/>
      <c r="BD13" s="88"/>
      <c r="BE13" s="102"/>
      <c r="BF13" s="106"/>
      <c r="BG13" s="93"/>
      <c r="BH13" s="88"/>
      <c r="BI13" s="102"/>
      <c r="BJ13" s="106"/>
      <c r="BK13" s="93"/>
      <c r="BL13" s="88"/>
      <c r="BM13" s="102"/>
      <c r="BN13" s="106"/>
      <c r="BO13" s="93"/>
      <c r="BP13" s="88"/>
      <c r="BQ13" s="102"/>
      <c r="BR13" s="106"/>
      <c r="BS13" s="93"/>
      <c r="BT13" s="88"/>
      <c r="BU13" s="102"/>
      <c r="BV13" s="106"/>
      <c r="BW13" s="93"/>
      <c r="BX13" s="88"/>
      <c r="BY13" s="102"/>
      <c r="BZ13" s="106"/>
      <c r="CA13" s="93"/>
      <c r="CB13" s="88"/>
      <c r="CC13" s="102"/>
      <c r="CD13" s="106"/>
      <c r="CE13" s="93"/>
      <c r="CF13" s="88"/>
      <c r="CG13" s="102"/>
      <c r="CH13" s="106"/>
      <c r="CI13" s="93"/>
      <c r="CJ13" s="88"/>
      <c r="CK13" s="102"/>
      <c r="CL13" s="85"/>
      <c r="CM13" s="18"/>
    </row>
    <row r="14" spans="1:93" ht="18" customHeight="1">
      <c r="A14" s="14"/>
      <c r="B14" s="17">
        <v>7</v>
      </c>
      <c r="C14" s="14" t="s">
        <v>34</v>
      </c>
      <c r="D14" s="14"/>
      <c r="E14" s="14"/>
      <c r="F14" s="421">
        <f t="shared" ref="F14:F48" si="21">J14+N14+R14+V14+Z14+AD14+AH14+AL14+AP14+AT14+AX14+BB14+BF14+BJ14+BN14+BR14+BV14+BZ14+CD14+CH14</f>
        <v>0</v>
      </c>
      <c r="G14" s="422">
        <f t="shared" ref="G14:G48" si="22">K14+O14+S14+W14+AA14+AE14+AI14+AM14+AQ14+AU14+AY14+BC14+BG14+BK14+BO14+BS14+BW14+CA14+CE14+CI14</f>
        <v>0</v>
      </c>
      <c r="H14" s="422">
        <f t="shared" ref="H14:H48" si="23">L14+P14+T14+X14+AB14+AF14+AJ14+AN14+AR14+AV14+AZ14+BD14+BH14+BL14+BP14+BT14+BX14+CB14+CF14+CJ14</f>
        <v>0</v>
      </c>
      <c r="I14" s="423">
        <f t="shared" ref="I14:I48" si="24">M14+Q14+U14+Y14+AC14+AG14+AK14+AO14+AS14+AW14+BA14+BE14+BI14+BM14+BQ14+BU14+BY14+CC14+CG14+CK14</f>
        <v>0</v>
      </c>
      <c r="J14" s="101">
        <v>0</v>
      </c>
      <c r="K14" s="92">
        <v>0</v>
      </c>
      <c r="L14" s="87">
        <v>0</v>
      </c>
      <c r="M14" s="102">
        <f>K14+L14</f>
        <v>0</v>
      </c>
      <c r="N14" s="101">
        <v>0</v>
      </c>
      <c r="O14" s="92">
        <v>0</v>
      </c>
      <c r="P14" s="87">
        <v>0</v>
      </c>
      <c r="Q14" s="102">
        <f>O14+P14</f>
        <v>0</v>
      </c>
      <c r="R14" s="101">
        <v>0</v>
      </c>
      <c r="S14" s="92">
        <v>0</v>
      </c>
      <c r="T14" s="87">
        <v>0</v>
      </c>
      <c r="U14" s="102">
        <f>S14+T14</f>
        <v>0</v>
      </c>
      <c r="V14" s="101">
        <v>0</v>
      </c>
      <c r="W14" s="92">
        <v>0</v>
      </c>
      <c r="X14" s="87">
        <v>0</v>
      </c>
      <c r="Y14" s="102">
        <f>W14+X14</f>
        <v>0</v>
      </c>
      <c r="Z14" s="101">
        <v>0</v>
      </c>
      <c r="AA14" s="92">
        <v>0</v>
      </c>
      <c r="AB14" s="87">
        <v>0</v>
      </c>
      <c r="AC14" s="102">
        <f>AA14+AB14</f>
        <v>0</v>
      </c>
      <c r="AD14" s="101">
        <v>0</v>
      </c>
      <c r="AE14" s="92">
        <v>0</v>
      </c>
      <c r="AF14" s="87">
        <v>0</v>
      </c>
      <c r="AG14" s="102">
        <f>AE14+AF14</f>
        <v>0</v>
      </c>
      <c r="AH14" s="101">
        <v>0</v>
      </c>
      <c r="AI14" s="92">
        <v>0</v>
      </c>
      <c r="AJ14" s="87">
        <v>0</v>
      </c>
      <c r="AK14" s="102">
        <f>AI14+AJ14</f>
        <v>0</v>
      </c>
      <c r="AL14" s="101">
        <v>0</v>
      </c>
      <c r="AM14" s="92">
        <v>0</v>
      </c>
      <c r="AN14" s="87">
        <v>0</v>
      </c>
      <c r="AO14" s="102">
        <f>AM14+AN14</f>
        <v>0</v>
      </c>
      <c r="AP14" s="101">
        <v>0</v>
      </c>
      <c r="AQ14" s="92">
        <v>0</v>
      </c>
      <c r="AR14" s="87">
        <v>0</v>
      </c>
      <c r="AS14" s="102">
        <f>AQ14+AR14</f>
        <v>0</v>
      </c>
      <c r="AT14" s="101">
        <v>0</v>
      </c>
      <c r="AU14" s="92">
        <v>0</v>
      </c>
      <c r="AV14" s="87">
        <v>0</v>
      </c>
      <c r="AW14" s="102">
        <f>AU14+AV14</f>
        <v>0</v>
      </c>
      <c r="AX14" s="101">
        <v>0</v>
      </c>
      <c r="AY14" s="92">
        <v>0</v>
      </c>
      <c r="AZ14" s="87">
        <v>0</v>
      </c>
      <c r="BA14" s="102">
        <f>AY14+AZ14</f>
        <v>0</v>
      </c>
      <c r="BB14" s="101">
        <v>0</v>
      </c>
      <c r="BC14" s="92">
        <v>0</v>
      </c>
      <c r="BD14" s="87">
        <v>0</v>
      </c>
      <c r="BE14" s="102">
        <f>BC14+BD14</f>
        <v>0</v>
      </c>
      <c r="BF14" s="101">
        <v>0</v>
      </c>
      <c r="BG14" s="92">
        <v>0</v>
      </c>
      <c r="BH14" s="87">
        <v>0</v>
      </c>
      <c r="BI14" s="102">
        <f>BG14+BH14</f>
        <v>0</v>
      </c>
      <c r="BJ14" s="101">
        <v>0</v>
      </c>
      <c r="BK14" s="92">
        <v>0</v>
      </c>
      <c r="BL14" s="87">
        <v>0</v>
      </c>
      <c r="BM14" s="102">
        <f>BK14+BL14</f>
        <v>0</v>
      </c>
      <c r="BN14" s="101">
        <v>0</v>
      </c>
      <c r="BO14" s="92">
        <v>0</v>
      </c>
      <c r="BP14" s="87">
        <v>0</v>
      </c>
      <c r="BQ14" s="102">
        <f>BO14+BP14</f>
        <v>0</v>
      </c>
      <c r="BR14" s="101">
        <v>0</v>
      </c>
      <c r="BS14" s="92">
        <v>0</v>
      </c>
      <c r="BT14" s="87">
        <v>0</v>
      </c>
      <c r="BU14" s="102">
        <f>BS14+BT14</f>
        <v>0</v>
      </c>
      <c r="BV14" s="101">
        <v>0</v>
      </c>
      <c r="BW14" s="92">
        <v>0</v>
      </c>
      <c r="BX14" s="87">
        <v>0</v>
      </c>
      <c r="BY14" s="102">
        <f>BW14+BX14</f>
        <v>0</v>
      </c>
      <c r="BZ14" s="101">
        <v>0</v>
      </c>
      <c r="CA14" s="92">
        <v>0</v>
      </c>
      <c r="CB14" s="87">
        <v>0</v>
      </c>
      <c r="CC14" s="102">
        <f>CA14+CB14</f>
        <v>0</v>
      </c>
      <c r="CD14" s="101">
        <v>0</v>
      </c>
      <c r="CE14" s="92">
        <v>0</v>
      </c>
      <c r="CF14" s="87">
        <v>0</v>
      </c>
      <c r="CG14" s="102">
        <f>CE14+CF14</f>
        <v>0</v>
      </c>
      <c r="CH14" s="101">
        <v>0</v>
      </c>
      <c r="CI14" s="92">
        <v>0</v>
      </c>
      <c r="CJ14" s="87">
        <v>0</v>
      </c>
      <c r="CK14" s="102">
        <f>CI14+CJ14</f>
        <v>0</v>
      </c>
      <c r="CL14" s="88"/>
      <c r="CM14" s="18"/>
    </row>
    <row r="15" spans="1:93" ht="15.95" customHeight="1">
      <c r="A15" s="14"/>
      <c r="B15" s="17">
        <v>8</v>
      </c>
      <c r="C15" s="14" t="s">
        <v>35</v>
      </c>
      <c r="D15" s="14"/>
      <c r="E15" s="14"/>
      <c r="F15" s="421">
        <f t="shared" si="21"/>
        <v>0</v>
      </c>
      <c r="G15" s="422">
        <f t="shared" si="22"/>
        <v>0</v>
      </c>
      <c r="H15" s="422">
        <f t="shared" si="23"/>
        <v>0</v>
      </c>
      <c r="I15" s="423">
        <f t="shared" si="24"/>
        <v>0</v>
      </c>
      <c r="J15" s="101">
        <v>0</v>
      </c>
      <c r="K15" s="92">
        <v>0</v>
      </c>
      <c r="L15" s="87">
        <v>0</v>
      </c>
      <c r="M15" s="102">
        <f t="shared" ref="M15:M68" si="25">K15+L15</f>
        <v>0</v>
      </c>
      <c r="N15" s="101">
        <v>0</v>
      </c>
      <c r="O15" s="92">
        <v>0</v>
      </c>
      <c r="P15" s="87">
        <v>0</v>
      </c>
      <c r="Q15" s="102">
        <f t="shared" ref="Q15:Q47" si="26">O15+P15</f>
        <v>0</v>
      </c>
      <c r="R15" s="101">
        <v>0</v>
      </c>
      <c r="S15" s="92">
        <v>0</v>
      </c>
      <c r="T15" s="87">
        <v>0</v>
      </c>
      <c r="U15" s="102">
        <f t="shared" ref="U15:U47" si="27">S15+T15</f>
        <v>0</v>
      </c>
      <c r="V15" s="101">
        <v>0</v>
      </c>
      <c r="W15" s="92">
        <v>0</v>
      </c>
      <c r="X15" s="87">
        <v>0</v>
      </c>
      <c r="Y15" s="102">
        <f t="shared" ref="Y15:Y47" si="28">W15+X15</f>
        <v>0</v>
      </c>
      <c r="Z15" s="101">
        <v>0</v>
      </c>
      <c r="AA15" s="92">
        <v>0</v>
      </c>
      <c r="AB15" s="87">
        <v>0</v>
      </c>
      <c r="AC15" s="102">
        <f t="shared" ref="AC15:AC47" si="29">AA15+AB15</f>
        <v>0</v>
      </c>
      <c r="AD15" s="101">
        <v>0</v>
      </c>
      <c r="AE15" s="92">
        <v>0</v>
      </c>
      <c r="AF15" s="87">
        <v>0</v>
      </c>
      <c r="AG15" s="102">
        <f t="shared" ref="AG15:AG47" si="30">AE15+AF15</f>
        <v>0</v>
      </c>
      <c r="AH15" s="101">
        <v>0</v>
      </c>
      <c r="AI15" s="92">
        <v>0</v>
      </c>
      <c r="AJ15" s="87">
        <v>0</v>
      </c>
      <c r="AK15" s="102">
        <f t="shared" ref="AK15:AK47" si="31">AI15+AJ15</f>
        <v>0</v>
      </c>
      <c r="AL15" s="101">
        <v>0</v>
      </c>
      <c r="AM15" s="92">
        <v>0</v>
      </c>
      <c r="AN15" s="87">
        <v>0</v>
      </c>
      <c r="AO15" s="102">
        <f t="shared" ref="AO15:AO47" si="32">AM15+AN15</f>
        <v>0</v>
      </c>
      <c r="AP15" s="101">
        <v>0</v>
      </c>
      <c r="AQ15" s="92">
        <v>0</v>
      </c>
      <c r="AR15" s="87">
        <v>0</v>
      </c>
      <c r="AS15" s="102">
        <f t="shared" ref="AS15:AS47" si="33">AQ15+AR15</f>
        <v>0</v>
      </c>
      <c r="AT15" s="101">
        <v>0</v>
      </c>
      <c r="AU15" s="92">
        <v>0</v>
      </c>
      <c r="AV15" s="87">
        <v>0</v>
      </c>
      <c r="AW15" s="102">
        <f t="shared" ref="AW15:AW47" si="34">AU15+AV15</f>
        <v>0</v>
      </c>
      <c r="AX15" s="101">
        <v>0</v>
      </c>
      <c r="AY15" s="92">
        <v>0</v>
      </c>
      <c r="AZ15" s="87">
        <v>0</v>
      </c>
      <c r="BA15" s="102">
        <f t="shared" ref="BA15:BA47" si="35">AY15+AZ15</f>
        <v>0</v>
      </c>
      <c r="BB15" s="101">
        <v>0</v>
      </c>
      <c r="BC15" s="92">
        <v>0</v>
      </c>
      <c r="BD15" s="87">
        <v>0</v>
      </c>
      <c r="BE15" s="102">
        <f t="shared" ref="BE15:BE47" si="36">BC15+BD15</f>
        <v>0</v>
      </c>
      <c r="BF15" s="101">
        <v>0</v>
      </c>
      <c r="BG15" s="92">
        <v>0</v>
      </c>
      <c r="BH15" s="87">
        <v>0</v>
      </c>
      <c r="BI15" s="102">
        <f t="shared" ref="BI15:BI47" si="37">BG15+BH15</f>
        <v>0</v>
      </c>
      <c r="BJ15" s="101">
        <v>0</v>
      </c>
      <c r="BK15" s="92">
        <v>0</v>
      </c>
      <c r="BL15" s="87">
        <v>0</v>
      </c>
      <c r="BM15" s="102">
        <f t="shared" ref="BM15:BM47" si="38">BK15+BL15</f>
        <v>0</v>
      </c>
      <c r="BN15" s="101">
        <v>0</v>
      </c>
      <c r="BO15" s="92">
        <v>0</v>
      </c>
      <c r="BP15" s="87">
        <v>0</v>
      </c>
      <c r="BQ15" s="102">
        <f t="shared" ref="BQ15:BQ47" si="39">BO15+BP15</f>
        <v>0</v>
      </c>
      <c r="BR15" s="101">
        <v>0</v>
      </c>
      <c r="BS15" s="92">
        <v>0</v>
      </c>
      <c r="BT15" s="87">
        <v>0</v>
      </c>
      <c r="BU15" s="102">
        <f t="shared" ref="BU15:BU47" si="40">BS15+BT15</f>
        <v>0</v>
      </c>
      <c r="BV15" s="101">
        <v>0</v>
      </c>
      <c r="BW15" s="92">
        <v>0</v>
      </c>
      <c r="BX15" s="87">
        <v>0</v>
      </c>
      <c r="BY15" s="102">
        <f t="shared" ref="BY15:BY47" si="41">BW15+BX15</f>
        <v>0</v>
      </c>
      <c r="BZ15" s="101">
        <v>0</v>
      </c>
      <c r="CA15" s="92">
        <v>0</v>
      </c>
      <c r="CB15" s="87">
        <v>0</v>
      </c>
      <c r="CC15" s="102">
        <f t="shared" ref="CC15:CC47" si="42">CA15+CB15</f>
        <v>0</v>
      </c>
      <c r="CD15" s="101">
        <v>0</v>
      </c>
      <c r="CE15" s="92">
        <v>0</v>
      </c>
      <c r="CF15" s="87">
        <v>0</v>
      </c>
      <c r="CG15" s="102">
        <f t="shared" ref="CG15:CG47" si="43">CE15+CF15</f>
        <v>0</v>
      </c>
      <c r="CH15" s="101">
        <v>0</v>
      </c>
      <c r="CI15" s="92">
        <v>0</v>
      </c>
      <c r="CJ15" s="87">
        <v>0</v>
      </c>
      <c r="CK15" s="102">
        <f t="shared" ref="CK15:CK47" si="44">CI15+CJ15</f>
        <v>0</v>
      </c>
      <c r="CL15" s="88"/>
      <c r="CM15" s="18"/>
    </row>
    <row r="16" spans="1:93" ht="15.95" customHeight="1">
      <c r="A16" s="14"/>
      <c r="B16" s="17">
        <v>9</v>
      </c>
      <c r="C16" s="14" t="s">
        <v>36</v>
      </c>
      <c r="D16" s="14"/>
      <c r="E16" s="14"/>
      <c r="F16" s="421">
        <f t="shared" si="21"/>
        <v>0</v>
      </c>
      <c r="G16" s="422">
        <f t="shared" si="22"/>
        <v>0</v>
      </c>
      <c r="H16" s="422">
        <f t="shared" si="23"/>
        <v>0</v>
      </c>
      <c r="I16" s="423">
        <f t="shared" si="24"/>
        <v>0</v>
      </c>
      <c r="J16" s="101">
        <v>0</v>
      </c>
      <c r="K16" s="92">
        <v>0</v>
      </c>
      <c r="L16" s="87">
        <v>0</v>
      </c>
      <c r="M16" s="102">
        <f t="shared" si="25"/>
        <v>0</v>
      </c>
      <c r="N16" s="101">
        <v>0</v>
      </c>
      <c r="O16" s="92">
        <v>0</v>
      </c>
      <c r="P16" s="87">
        <v>0</v>
      </c>
      <c r="Q16" s="102">
        <f t="shared" si="26"/>
        <v>0</v>
      </c>
      <c r="R16" s="101">
        <v>0</v>
      </c>
      <c r="S16" s="92">
        <v>0</v>
      </c>
      <c r="T16" s="87">
        <v>0</v>
      </c>
      <c r="U16" s="102">
        <f t="shared" si="27"/>
        <v>0</v>
      </c>
      <c r="V16" s="101">
        <v>0</v>
      </c>
      <c r="W16" s="92">
        <v>0</v>
      </c>
      <c r="X16" s="87">
        <v>0</v>
      </c>
      <c r="Y16" s="102">
        <f t="shared" si="28"/>
        <v>0</v>
      </c>
      <c r="Z16" s="101">
        <v>0</v>
      </c>
      <c r="AA16" s="92">
        <v>0</v>
      </c>
      <c r="AB16" s="87">
        <v>0</v>
      </c>
      <c r="AC16" s="102">
        <f t="shared" si="29"/>
        <v>0</v>
      </c>
      <c r="AD16" s="101">
        <v>0</v>
      </c>
      <c r="AE16" s="92">
        <v>0</v>
      </c>
      <c r="AF16" s="87">
        <v>0</v>
      </c>
      <c r="AG16" s="102">
        <f t="shared" si="30"/>
        <v>0</v>
      </c>
      <c r="AH16" s="101">
        <v>0</v>
      </c>
      <c r="AI16" s="92">
        <v>0</v>
      </c>
      <c r="AJ16" s="87">
        <v>0</v>
      </c>
      <c r="AK16" s="102">
        <f t="shared" si="31"/>
        <v>0</v>
      </c>
      <c r="AL16" s="101">
        <v>0</v>
      </c>
      <c r="AM16" s="92">
        <v>0</v>
      </c>
      <c r="AN16" s="87">
        <v>0</v>
      </c>
      <c r="AO16" s="102">
        <f t="shared" si="32"/>
        <v>0</v>
      </c>
      <c r="AP16" s="101">
        <v>0</v>
      </c>
      <c r="AQ16" s="92">
        <v>0</v>
      </c>
      <c r="AR16" s="87">
        <v>0</v>
      </c>
      <c r="AS16" s="102">
        <f t="shared" si="33"/>
        <v>0</v>
      </c>
      <c r="AT16" s="101">
        <v>0</v>
      </c>
      <c r="AU16" s="92">
        <v>0</v>
      </c>
      <c r="AV16" s="87">
        <v>0</v>
      </c>
      <c r="AW16" s="102">
        <f t="shared" si="34"/>
        <v>0</v>
      </c>
      <c r="AX16" s="101">
        <v>0</v>
      </c>
      <c r="AY16" s="92">
        <v>0</v>
      </c>
      <c r="AZ16" s="87">
        <v>0</v>
      </c>
      <c r="BA16" s="102">
        <f t="shared" si="35"/>
        <v>0</v>
      </c>
      <c r="BB16" s="101">
        <v>0</v>
      </c>
      <c r="BC16" s="92">
        <v>0</v>
      </c>
      <c r="BD16" s="87">
        <v>0</v>
      </c>
      <c r="BE16" s="102">
        <f t="shared" si="36"/>
        <v>0</v>
      </c>
      <c r="BF16" s="101">
        <v>0</v>
      </c>
      <c r="BG16" s="92">
        <v>0</v>
      </c>
      <c r="BH16" s="87">
        <v>0</v>
      </c>
      <c r="BI16" s="102">
        <f t="shared" si="37"/>
        <v>0</v>
      </c>
      <c r="BJ16" s="101">
        <v>0</v>
      </c>
      <c r="BK16" s="92">
        <v>0</v>
      </c>
      <c r="BL16" s="87">
        <v>0</v>
      </c>
      <c r="BM16" s="102">
        <f t="shared" si="38"/>
        <v>0</v>
      </c>
      <c r="BN16" s="101">
        <v>0</v>
      </c>
      <c r="BO16" s="92">
        <v>0</v>
      </c>
      <c r="BP16" s="87">
        <v>0</v>
      </c>
      <c r="BQ16" s="102">
        <f t="shared" si="39"/>
        <v>0</v>
      </c>
      <c r="BR16" s="101">
        <v>0</v>
      </c>
      <c r="BS16" s="92">
        <v>0</v>
      </c>
      <c r="BT16" s="87">
        <v>0</v>
      </c>
      <c r="BU16" s="102">
        <f t="shared" si="40"/>
        <v>0</v>
      </c>
      <c r="BV16" s="101">
        <v>0</v>
      </c>
      <c r="BW16" s="92">
        <v>0</v>
      </c>
      <c r="BX16" s="87">
        <v>0</v>
      </c>
      <c r="BY16" s="102">
        <f t="shared" si="41"/>
        <v>0</v>
      </c>
      <c r="BZ16" s="101">
        <v>0</v>
      </c>
      <c r="CA16" s="92">
        <v>0</v>
      </c>
      <c r="CB16" s="87">
        <v>0</v>
      </c>
      <c r="CC16" s="102">
        <f t="shared" si="42"/>
        <v>0</v>
      </c>
      <c r="CD16" s="101">
        <v>0</v>
      </c>
      <c r="CE16" s="92">
        <v>0</v>
      </c>
      <c r="CF16" s="87">
        <v>0</v>
      </c>
      <c r="CG16" s="102">
        <f t="shared" si="43"/>
        <v>0</v>
      </c>
      <c r="CH16" s="101">
        <v>0</v>
      </c>
      <c r="CI16" s="92">
        <v>0</v>
      </c>
      <c r="CJ16" s="87">
        <v>0</v>
      </c>
      <c r="CK16" s="102">
        <f t="shared" si="44"/>
        <v>0</v>
      </c>
      <c r="CL16" s="88"/>
      <c r="CM16" s="18"/>
    </row>
    <row r="17" spans="1:91" ht="15.95" customHeight="1">
      <c r="A17" s="14"/>
      <c r="B17" s="17">
        <v>10</v>
      </c>
      <c r="C17" s="14" t="s">
        <v>115</v>
      </c>
      <c r="D17" s="14"/>
      <c r="E17" s="14"/>
      <c r="F17" s="421">
        <f t="shared" si="21"/>
        <v>0</v>
      </c>
      <c r="G17" s="422">
        <f t="shared" si="22"/>
        <v>0</v>
      </c>
      <c r="H17" s="422">
        <f t="shared" si="23"/>
        <v>0</v>
      </c>
      <c r="I17" s="423">
        <f t="shared" si="24"/>
        <v>0</v>
      </c>
      <c r="J17" s="101">
        <v>0</v>
      </c>
      <c r="K17" s="864">
        <v>0</v>
      </c>
      <c r="L17" s="865">
        <v>0</v>
      </c>
      <c r="M17" s="102">
        <f t="shared" si="25"/>
        <v>0</v>
      </c>
      <c r="N17" s="101">
        <v>0</v>
      </c>
      <c r="O17" s="864">
        <v>0</v>
      </c>
      <c r="P17" s="865">
        <v>0</v>
      </c>
      <c r="Q17" s="102">
        <f t="shared" si="26"/>
        <v>0</v>
      </c>
      <c r="R17" s="101">
        <v>0</v>
      </c>
      <c r="S17" s="864">
        <v>0</v>
      </c>
      <c r="T17" s="865">
        <v>0</v>
      </c>
      <c r="U17" s="102">
        <f t="shared" si="27"/>
        <v>0</v>
      </c>
      <c r="V17" s="101">
        <v>0</v>
      </c>
      <c r="W17" s="864">
        <v>0</v>
      </c>
      <c r="X17" s="865">
        <v>0</v>
      </c>
      <c r="Y17" s="102">
        <f t="shared" si="28"/>
        <v>0</v>
      </c>
      <c r="Z17" s="101">
        <v>0</v>
      </c>
      <c r="AA17" s="864">
        <v>0</v>
      </c>
      <c r="AB17" s="865">
        <v>0</v>
      </c>
      <c r="AC17" s="102">
        <f t="shared" si="29"/>
        <v>0</v>
      </c>
      <c r="AD17" s="101">
        <v>0</v>
      </c>
      <c r="AE17" s="864">
        <v>0</v>
      </c>
      <c r="AF17" s="865">
        <v>0</v>
      </c>
      <c r="AG17" s="102">
        <f t="shared" si="30"/>
        <v>0</v>
      </c>
      <c r="AH17" s="101">
        <v>0</v>
      </c>
      <c r="AI17" s="864">
        <v>0</v>
      </c>
      <c r="AJ17" s="865">
        <v>0</v>
      </c>
      <c r="AK17" s="102">
        <f t="shared" si="31"/>
        <v>0</v>
      </c>
      <c r="AL17" s="101">
        <v>0</v>
      </c>
      <c r="AM17" s="864">
        <v>0</v>
      </c>
      <c r="AN17" s="865">
        <v>0</v>
      </c>
      <c r="AO17" s="102">
        <f t="shared" si="32"/>
        <v>0</v>
      </c>
      <c r="AP17" s="101">
        <v>0</v>
      </c>
      <c r="AQ17" s="864">
        <v>0</v>
      </c>
      <c r="AR17" s="865">
        <v>0</v>
      </c>
      <c r="AS17" s="102">
        <f t="shared" si="33"/>
        <v>0</v>
      </c>
      <c r="AT17" s="101">
        <v>0</v>
      </c>
      <c r="AU17" s="864">
        <v>0</v>
      </c>
      <c r="AV17" s="865">
        <v>0</v>
      </c>
      <c r="AW17" s="102">
        <f t="shared" si="34"/>
        <v>0</v>
      </c>
      <c r="AX17" s="101">
        <v>0</v>
      </c>
      <c r="AY17" s="864">
        <v>0</v>
      </c>
      <c r="AZ17" s="865">
        <v>0</v>
      </c>
      <c r="BA17" s="102">
        <f t="shared" si="35"/>
        <v>0</v>
      </c>
      <c r="BB17" s="101">
        <v>0</v>
      </c>
      <c r="BC17" s="864">
        <v>0</v>
      </c>
      <c r="BD17" s="865">
        <v>0</v>
      </c>
      <c r="BE17" s="102">
        <f t="shared" si="36"/>
        <v>0</v>
      </c>
      <c r="BF17" s="101">
        <v>0</v>
      </c>
      <c r="BG17" s="864">
        <v>0</v>
      </c>
      <c r="BH17" s="865">
        <v>0</v>
      </c>
      <c r="BI17" s="102">
        <f t="shared" si="37"/>
        <v>0</v>
      </c>
      <c r="BJ17" s="101">
        <v>0</v>
      </c>
      <c r="BK17" s="864">
        <v>0</v>
      </c>
      <c r="BL17" s="865">
        <v>0</v>
      </c>
      <c r="BM17" s="102">
        <f t="shared" si="38"/>
        <v>0</v>
      </c>
      <c r="BN17" s="101">
        <v>0</v>
      </c>
      <c r="BO17" s="864">
        <v>0</v>
      </c>
      <c r="BP17" s="865">
        <v>0</v>
      </c>
      <c r="BQ17" s="102">
        <f t="shared" si="39"/>
        <v>0</v>
      </c>
      <c r="BR17" s="101">
        <v>0</v>
      </c>
      <c r="BS17" s="864">
        <v>0</v>
      </c>
      <c r="BT17" s="865">
        <v>0</v>
      </c>
      <c r="BU17" s="102">
        <f t="shared" si="40"/>
        <v>0</v>
      </c>
      <c r="BV17" s="101">
        <v>0</v>
      </c>
      <c r="BW17" s="864">
        <v>0</v>
      </c>
      <c r="BX17" s="865">
        <v>0</v>
      </c>
      <c r="BY17" s="102">
        <f t="shared" si="41"/>
        <v>0</v>
      </c>
      <c r="BZ17" s="101">
        <v>0</v>
      </c>
      <c r="CA17" s="864">
        <v>0</v>
      </c>
      <c r="CB17" s="865">
        <v>0</v>
      </c>
      <c r="CC17" s="102">
        <f t="shared" si="42"/>
        <v>0</v>
      </c>
      <c r="CD17" s="101">
        <v>0</v>
      </c>
      <c r="CE17" s="864">
        <v>0</v>
      </c>
      <c r="CF17" s="865">
        <v>0</v>
      </c>
      <c r="CG17" s="102">
        <f t="shared" si="43"/>
        <v>0</v>
      </c>
      <c r="CH17" s="101">
        <v>0</v>
      </c>
      <c r="CI17" s="864">
        <v>0</v>
      </c>
      <c r="CJ17" s="865">
        <v>0</v>
      </c>
      <c r="CK17" s="102">
        <f t="shared" si="44"/>
        <v>0</v>
      </c>
      <c r="CL17" s="88"/>
      <c r="CM17" s="18"/>
    </row>
    <row r="18" spans="1:91" ht="15.95" customHeight="1">
      <c r="A18" s="14"/>
      <c r="B18" s="17">
        <v>11</v>
      </c>
      <c r="C18" s="14" t="s">
        <v>37</v>
      </c>
      <c r="D18" s="14"/>
      <c r="E18" s="14"/>
      <c r="F18" s="421">
        <f t="shared" si="21"/>
        <v>0</v>
      </c>
      <c r="G18" s="422">
        <f t="shared" si="22"/>
        <v>0</v>
      </c>
      <c r="H18" s="422">
        <f t="shared" si="23"/>
        <v>0</v>
      </c>
      <c r="I18" s="423">
        <f t="shared" si="24"/>
        <v>0</v>
      </c>
      <c r="J18" s="101">
        <v>0</v>
      </c>
      <c r="K18" s="92">
        <v>0</v>
      </c>
      <c r="L18" s="87">
        <v>0</v>
      </c>
      <c r="M18" s="102">
        <f t="shared" si="25"/>
        <v>0</v>
      </c>
      <c r="N18" s="101">
        <v>0</v>
      </c>
      <c r="O18" s="92">
        <v>0</v>
      </c>
      <c r="P18" s="87">
        <v>0</v>
      </c>
      <c r="Q18" s="102">
        <f t="shared" si="26"/>
        <v>0</v>
      </c>
      <c r="R18" s="101">
        <v>0</v>
      </c>
      <c r="S18" s="92">
        <v>0</v>
      </c>
      <c r="T18" s="87">
        <v>0</v>
      </c>
      <c r="U18" s="102">
        <f t="shared" si="27"/>
        <v>0</v>
      </c>
      <c r="V18" s="101">
        <v>0</v>
      </c>
      <c r="W18" s="92">
        <v>0</v>
      </c>
      <c r="X18" s="87">
        <v>0</v>
      </c>
      <c r="Y18" s="102">
        <f t="shared" si="28"/>
        <v>0</v>
      </c>
      <c r="Z18" s="101">
        <v>0</v>
      </c>
      <c r="AA18" s="92">
        <v>0</v>
      </c>
      <c r="AB18" s="87">
        <v>0</v>
      </c>
      <c r="AC18" s="102">
        <f t="shared" si="29"/>
        <v>0</v>
      </c>
      <c r="AD18" s="101">
        <v>0</v>
      </c>
      <c r="AE18" s="92">
        <v>0</v>
      </c>
      <c r="AF18" s="87">
        <v>0</v>
      </c>
      <c r="AG18" s="102">
        <f t="shared" si="30"/>
        <v>0</v>
      </c>
      <c r="AH18" s="101">
        <v>0</v>
      </c>
      <c r="AI18" s="92">
        <v>0</v>
      </c>
      <c r="AJ18" s="87">
        <v>0</v>
      </c>
      <c r="AK18" s="102">
        <f t="shared" si="31"/>
        <v>0</v>
      </c>
      <c r="AL18" s="101">
        <v>0</v>
      </c>
      <c r="AM18" s="92">
        <v>0</v>
      </c>
      <c r="AN18" s="87">
        <v>0</v>
      </c>
      <c r="AO18" s="102">
        <f t="shared" si="32"/>
        <v>0</v>
      </c>
      <c r="AP18" s="101">
        <v>0</v>
      </c>
      <c r="AQ18" s="92">
        <v>0</v>
      </c>
      <c r="AR18" s="87">
        <v>0</v>
      </c>
      <c r="AS18" s="102">
        <f t="shared" si="33"/>
        <v>0</v>
      </c>
      <c r="AT18" s="101">
        <v>0</v>
      </c>
      <c r="AU18" s="92">
        <v>0</v>
      </c>
      <c r="AV18" s="87">
        <v>0</v>
      </c>
      <c r="AW18" s="102">
        <f t="shared" si="34"/>
        <v>0</v>
      </c>
      <c r="AX18" s="101">
        <v>0</v>
      </c>
      <c r="AY18" s="92">
        <v>0</v>
      </c>
      <c r="AZ18" s="87">
        <v>0</v>
      </c>
      <c r="BA18" s="102">
        <f t="shared" si="35"/>
        <v>0</v>
      </c>
      <c r="BB18" s="101">
        <v>0</v>
      </c>
      <c r="BC18" s="92">
        <v>0</v>
      </c>
      <c r="BD18" s="87">
        <v>0</v>
      </c>
      <c r="BE18" s="102">
        <f t="shared" si="36"/>
        <v>0</v>
      </c>
      <c r="BF18" s="101">
        <v>0</v>
      </c>
      <c r="BG18" s="92">
        <v>0</v>
      </c>
      <c r="BH18" s="87">
        <v>0</v>
      </c>
      <c r="BI18" s="102">
        <f t="shared" si="37"/>
        <v>0</v>
      </c>
      <c r="BJ18" s="101">
        <v>0</v>
      </c>
      <c r="BK18" s="92">
        <v>0</v>
      </c>
      <c r="BL18" s="87">
        <v>0</v>
      </c>
      <c r="BM18" s="102">
        <f t="shared" si="38"/>
        <v>0</v>
      </c>
      <c r="BN18" s="101">
        <v>0</v>
      </c>
      <c r="BO18" s="92">
        <v>0</v>
      </c>
      <c r="BP18" s="87">
        <v>0</v>
      </c>
      <c r="BQ18" s="102">
        <f t="shared" si="39"/>
        <v>0</v>
      </c>
      <c r="BR18" s="101">
        <v>0</v>
      </c>
      <c r="BS18" s="92">
        <v>0</v>
      </c>
      <c r="BT18" s="87">
        <v>0</v>
      </c>
      <c r="BU18" s="102">
        <f t="shared" si="40"/>
        <v>0</v>
      </c>
      <c r="BV18" s="101">
        <v>0</v>
      </c>
      <c r="BW18" s="92">
        <v>0</v>
      </c>
      <c r="BX18" s="87">
        <v>0</v>
      </c>
      <c r="BY18" s="102">
        <f t="shared" si="41"/>
        <v>0</v>
      </c>
      <c r="BZ18" s="101">
        <v>0</v>
      </c>
      <c r="CA18" s="92">
        <v>0</v>
      </c>
      <c r="CB18" s="87">
        <v>0</v>
      </c>
      <c r="CC18" s="102">
        <f t="shared" si="42"/>
        <v>0</v>
      </c>
      <c r="CD18" s="101">
        <v>0</v>
      </c>
      <c r="CE18" s="92">
        <v>0</v>
      </c>
      <c r="CF18" s="87">
        <v>0</v>
      </c>
      <c r="CG18" s="102">
        <f t="shared" si="43"/>
        <v>0</v>
      </c>
      <c r="CH18" s="101">
        <v>0</v>
      </c>
      <c r="CI18" s="92">
        <v>0</v>
      </c>
      <c r="CJ18" s="87">
        <v>0</v>
      </c>
      <c r="CK18" s="102">
        <f t="shared" si="44"/>
        <v>0</v>
      </c>
      <c r="CL18" s="88"/>
      <c r="CM18" s="18"/>
    </row>
    <row r="19" spans="1:91" ht="15.95" customHeight="1">
      <c r="A19" s="14"/>
      <c r="B19" s="17">
        <v>12</v>
      </c>
      <c r="C19" s="14" t="s">
        <v>38</v>
      </c>
      <c r="D19" s="14"/>
      <c r="E19" s="14"/>
      <c r="F19" s="421">
        <f t="shared" si="21"/>
        <v>0</v>
      </c>
      <c r="G19" s="422">
        <f t="shared" si="22"/>
        <v>0</v>
      </c>
      <c r="H19" s="422">
        <f t="shared" si="23"/>
        <v>0</v>
      </c>
      <c r="I19" s="423">
        <f t="shared" si="24"/>
        <v>0</v>
      </c>
      <c r="J19" s="101">
        <v>0</v>
      </c>
      <c r="K19" s="92">
        <v>0</v>
      </c>
      <c r="L19" s="87">
        <v>0</v>
      </c>
      <c r="M19" s="102">
        <f t="shared" si="25"/>
        <v>0</v>
      </c>
      <c r="N19" s="101">
        <v>0</v>
      </c>
      <c r="O19" s="92">
        <v>0</v>
      </c>
      <c r="P19" s="87">
        <v>0</v>
      </c>
      <c r="Q19" s="102">
        <f t="shared" si="26"/>
        <v>0</v>
      </c>
      <c r="R19" s="101">
        <v>0</v>
      </c>
      <c r="S19" s="92">
        <v>0</v>
      </c>
      <c r="T19" s="87">
        <v>0</v>
      </c>
      <c r="U19" s="102">
        <f t="shared" si="27"/>
        <v>0</v>
      </c>
      <c r="V19" s="101">
        <v>0</v>
      </c>
      <c r="W19" s="92">
        <v>0</v>
      </c>
      <c r="X19" s="87">
        <v>0</v>
      </c>
      <c r="Y19" s="102">
        <f t="shared" si="28"/>
        <v>0</v>
      </c>
      <c r="Z19" s="101">
        <v>0</v>
      </c>
      <c r="AA19" s="92">
        <v>0</v>
      </c>
      <c r="AB19" s="87">
        <v>0</v>
      </c>
      <c r="AC19" s="102">
        <f t="shared" si="29"/>
        <v>0</v>
      </c>
      <c r="AD19" s="101">
        <v>0</v>
      </c>
      <c r="AE19" s="92">
        <v>0</v>
      </c>
      <c r="AF19" s="87">
        <v>0</v>
      </c>
      <c r="AG19" s="102">
        <f t="shared" si="30"/>
        <v>0</v>
      </c>
      <c r="AH19" s="101">
        <v>0</v>
      </c>
      <c r="AI19" s="92">
        <v>0</v>
      </c>
      <c r="AJ19" s="87">
        <v>0</v>
      </c>
      <c r="AK19" s="102">
        <f t="shared" si="31"/>
        <v>0</v>
      </c>
      <c r="AL19" s="101">
        <v>0</v>
      </c>
      <c r="AM19" s="92">
        <v>0</v>
      </c>
      <c r="AN19" s="87">
        <v>0</v>
      </c>
      <c r="AO19" s="102">
        <f t="shared" si="32"/>
        <v>0</v>
      </c>
      <c r="AP19" s="101">
        <v>0</v>
      </c>
      <c r="AQ19" s="92">
        <v>0</v>
      </c>
      <c r="AR19" s="87">
        <v>0</v>
      </c>
      <c r="AS19" s="102">
        <f t="shared" si="33"/>
        <v>0</v>
      </c>
      <c r="AT19" s="101">
        <v>0</v>
      </c>
      <c r="AU19" s="92">
        <v>0</v>
      </c>
      <c r="AV19" s="87">
        <v>0</v>
      </c>
      <c r="AW19" s="102">
        <f t="shared" si="34"/>
        <v>0</v>
      </c>
      <c r="AX19" s="101">
        <v>0</v>
      </c>
      <c r="AY19" s="92">
        <v>0</v>
      </c>
      <c r="AZ19" s="87">
        <v>0</v>
      </c>
      <c r="BA19" s="102">
        <f t="shared" si="35"/>
        <v>0</v>
      </c>
      <c r="BB19" s="101">
        <v>0</v>
      </c>
      <c r="BC19" s="92">
        <v>0</v>
      </c>
      <c r="BD19" s="87">
        <v>0</v>
      </c>
      <c r="BE19" s="102">
        <f t="shared" si="36"/>
        <v>0</v>
      </c>
      <c r="BF19" s="101">
        <v>0</v>
      </c>
      <c r="BG19" s="92">
        <v>0</v>
      </c>
      <c r="BH19" s="87">
        <v>0</v>
      </c>
      <c r="BI19" s="102">
        <f t="shared" si="37"/>
        <v>0</v>
      </c>
      <c r="BJ19" s="101">
        <v>0</v>
      </c>
      <c r="BK19" s="92">
        <v>0</v>
      </c>
      <c r="BL19" s="87">
        <v>0</v>
      </c>
      <c r="BM19" s="102">
        <f t="shared" si="38"/>
        <v>0</v>
      </c>
      <c r="BN19" s="101">
        <v>0</v>
      </c>
      <c r="BO19" s="92">
        <v>0</v>
      </c>
      <c r="BP19" s="87">
        <v>0</v>
      </c>
      <c r="BQ19" s="102">
        <f t="shared" si="39"/>
        <v>0</v>
      </c>
      <c r="BR19" s="101">
        <v>0</v>
      </c>
      <c r="BS19" s="92">
        <v>0</v>
      </c>
      <c r="BT19" s="87">
        <v>0</v>
      </c>
      <c r="BU19" s="102">
        <f t="shared" si="40"/>
        <v>0</v>
      </c>
      <c r="BV19" s="101">
        <v>0</v>
      </c>
      <c r="BW19" s="92">
        <v>0</v>
      </c>
      <c r="BX19" s="87">
        <v>0</v>
      </c>
      <c r="BY19" s="102">
        <f t="shared" si="41"/>
        <v>0</v>
      </c>
      <c r="BZ19" s="101">
        <v>0</v>
      </c>
      <c r="CA19" s="92">
        <v>0</v>
      </c>
      <c r="CB19" s="87">
        <v>0</v>
      </c>
      <c r="CC19" s="102">
        <f t="shared" si="42"/>
        <v>0</v>
      </c>
      <c r="CD19" s="101">
        <v>0</v>
      </c>
      <c r="CE19" s="92">
        <v>0</v>
      </c>
      <c r="CF19" s="87">
        <v>0</v>
      </c>
      <c r="CG19" s="102">
        <f t="shared" si="43"/>
        <v>0</v>
      </c>
      <c r="CH19" s="101">
        <v>0</v>
      </c>
      <c r="CI19" s="92">
        <v>0</v>
      </c>
      <c r="CJ19" s="87">
        <v>0</v>
      </c>
      <c r="CK19" s="102">
        <f t="shared" si="44"/>
        <v>0</v>
      </c>
      <c r="CL19" s="88"/>
      <c r="CM19" s="18"/>
    </row>
    <row r="20" spans="1:91" ht="15.95" customHeight="1">
      <c r="A20" s="14"/>
      <c r="B20" s="17">
        <v>13</v>
      </c>
      <c r="C20" s="14" t="s">
        <v>39</v>
      </c>
      <c r="D20" s="14"/>
      <c r="E20" s="14"/>
      <c r="F20" s="421">
        <f t="shared" si="21"/>
        <v>0</v>
      </c>
      <c r="G20" s="422">
        <f t="shared" si="22"/>
        <v>0</v>
      </c>
      <c r="H20" s="422">
        <f t="shared" si="23"/>
        <v>0</v>
      </c>
      <c r="I20" s="423">
        <f t="shared" si="24"/>
        <v>0</v>
      </c>
      <c r="J20" s="101">
        <v>0</v>
      </c>
      <c r="K20" s="92">
        <v>0</v>
      </c>
      <c r="L20" s="87">
        <v>0</v>
      </c>
      <c r="M20" s="102">
        <f t="shared" si="25"/>
        <v>0</v>
      </c>
      <c r="N20" s="101">
        <v>0</v>
      </c>
      <c r="O20" s="92">
        <v>0</v>
      </c>
      <c r="P20" s="87">
        <v>0</v>
      </c>
      <c r="Q20" s="102">
        <f t="shared" si="26"/>
        <v>0</v>
      </c>
      <c r="R20" s="101">
        <v>0</v>
      </c>
      <c r="S20" s="92">
        <v>0</v>
      </c>
      <c r="T20" s="87">
        <v>0</v>
      </c>
      <c r="U20" s="102">
        <f t="shared" si="27"/>
        <v>0</v>
      </c>
      <c r="V20" s="101">
        <v>0</v>
      </c>
      <c r="W20" s="92">
        <v>0</v>
      </c>
      <c r="X20" s="87">
        <v>0</v>
      </c>
      <c r="Y20" s="102">
        <f t="shared" si="28"/>
        <v>0</v>
      </c>
      <c r="Z20" s="101">
        <v>0</v>
      </c>
      <c r="AA20" s="92">
        <v>0</v>
      </c>
      <c r="AB20" s="87">
        <v>0</v>
      </c>
      <c r="AC20" s="102">
        <f t="shared" si="29"/>
        <v>0</v>
      </c>
      <c r="AD20" s="101">
        <v>0</v>
      </c>
      <c r="AE20" s="92">
        <v>0</v>
      </c>
      <c r="AF20" s="87">
        <v>0</v>
      </c>
      <c r="AG20" s="102">
        <f t="shared" si="30"/>
        <v>0</v>
      </c>
      <c r="AH20" s="101">
        <v>0</v>
      </c>
      <c r="AI20" s="92">
        <v>0</v>
      </c>
      <c r="AJ20" s="87">
        <v>0</v>
      </c>
      <c r="AK20" s="102">
        <f t="shared" si="31"/>
        <v>0</v>
      </c>
      <c r="AL20" s="101">
        <v>0</v>
      </c>
      <c r="AM20" s="92">
        <v>0</v>
      </c>
      <c r="AN20" s="87">
        <v>0</v>
      </c>
      <c r="AO20" s="102">
        <f t="shared" si="32"/>
        <v>0</v>
      </c>
      <c r="AP20" s="101">
        <v>0</v>
      </c>
      <c r="AQ20" s="92">
        <v>0</v>
      </c>
      <c r="AR20" s="87">
        <v>0</v>
      </c>
      <c r="AS20" s="102">
        <f t="shared" si="33"/>
        <v>0</v>
      </c>
      <c r="AT20" s="101">
        <v>0</v>
      </c>
      <c r="AU20" s="92">
        <v>0</v>
      </c>
      <c r="AV20" s="87">
        <v>0</v>
      </c>
      <c r="AW20" s="102">
        <f t="shared" si="34"/>
        <v>0</v>
      </c>
      <c r="AX20" s="101">
        <v>0</v>
      </c>
      <c r="AY20" s="92">
        <v>0</v>
      </c>
      <c r="AZ20" s="87">
        <v>0</v>
      </c>
      <c r="BA20" s="102">
        <f t="shared" si="35"/>
        <v>0</v>
      </c>
      <c r="BB20" s="101">
        <v>0</v>
      </c>
      <c r="BC20" s="92">
        <v>0</v>
      </c>
      <c r="BD20" s="87">
        <v>0</v>
      </c>
      <c r="BE20" s="102">
        <f t="shared" si="36"/>
        <v>0</v>
      </c>
      <c r="BF20" s="101">
        <v>0</v>
      </c>
      <c r="BG20" s="92">
        <v>0</v>
      </c>
      <c r="BH20" s="87">
        <v>0</v>
      </c>
      <c r="BI20" s="102">
        <f t="shared" si="37"/>
        <v>0</v>
      </c>
      <c r="BJ20" s="101">
        <v>0</v>
      </c>
      <c r="BK20" s="92">
        <v>0</v>
      </c>
      <c r="BL20" s="87">
        <v>0</v>
      </c>
      <c r="BM20" s="102">
        <f t="shared" si="38"/>
        <v>0</v>
      </c>
      <c r="BN20" s="101">
        <v>0</v>
      </c>
      <c r="BO20" s="92">
        <v>0</v>
      </c>
      <c r="BP20" s="87">
        <v>0</v>
      </c>
      <c r="BQ20" s="102">
        <f t="shared" si="39"/>
        <v>0</v>
      </c>
      <c r="BR20" s="101">
        <v>0</v>
      </c>
      <c r="BS20" s="92">
        <v>0</v>
      </c>
      <c r="BT20" s="87">
        <v>0</v>
      </c>
      <c r="BU20" s="102">
        <f t="shared" si="40"/>
        <v>0</v>
      </c>
      <c r="BV20" s="101">
        <v>0</v>
      </c>
      <c r="BW20" s="92">
        <v>0</v>
      </c>
      <c r="BX20" s="87">
        <v>0</v>
      </c>
      <c r="BY20" s="102">
        <f t="shared" si="41"/>
        <v>0</v>
      </c>
      <c r="BZ20" s="101">
        <v>0</v>
      </c>
      <c r="CA20" s="92">
        <v>0</v>
      </c>
      <c r="CB20" s="87">
        <v>0</v>
      </c>
      <c r="CC20" s="102">
        <f t="shared" si="42"/>
        <v>0</v>
      </c>
      <c r="CD20" s="101">
        <v>0</v>
      </c>
      <c r="CE20" s="92">
        <v>0</v>
      </c>
      <c r="CF20" s="87">
        <v>0</v>
      </c>
      <c r="CG20" s="102">
        <f t="shared" si="43"/>
        <v>0</v>
      </c>
      <c r="CH20" s="101">
        <v>0</v>
      </c>
      <c r="CI20" s="92">
        <v>0</v>
      </c>
      <c r="CJ20" s="87">
        <v>0</v>
      </c>
      <c r="CK20" s="102">
        <f t="shared" si="44"/>
        <v>0</v>
      </c>
      <c r="CL20" s="88"/>
      <c r="CM20" s="18" t="s">
        <v>24</v>
      </c>
    </row>
    <row r="21" spans="1:91" ht="15.95" customHeight="1">
      <c r="A21" s="14"/>
      <c r="B21" s="17">
        <v>14</v>
      </c>
      <c r="C21" s="14" t="s">
        <v>40</v>
      </c>
      <c r="D21" s="14"/>
      <c r="E21" s="14"/>
      <c r="F21" s="421">
        <f t="shared" si="21"/>
        <v>0</v>
      </c>
      <c r="G21" s="422">
        <f t="shared" si="22"/>
        <v>0</v>
      </c>
      <c r="H21" s="422">
        <f t="shared" si="23"/>
        <v>0</v>
      </c>
      <c r="I21" s="423">
        <f t="shared" si="24"/>
        <v>0</v>
      </c>
      <c r="J21" s="101">
        <v>0</v>
      </c>
      <c r="K21" s="92">
        <v>0</v>
      </c>
      <c r="L21" s="87">
        <v>0</v>
      </c>
      <c r="M21" s="102">
        <f t="shared" si="25"/>
        <v>0</v>
      </c>
      <c r="N21" s="101">
        <v>0</v>
      </c>
      <c r="O21" s="92">
        <v>0</v>
      </c>
      <c r="P21" s="87">
        <v>0</v>
      </c>
      <c r="Q21" s="102">
        <f t="shared" si="26"/>
        <v>0</v>
      </c>
      <c r="R21" s="101">
        <v>0</v>
      </c>
      <c r="S21" s="92">
        <v>0</v>
      </c>
      <c r="T21" s="87">
        <v>0</v>
      </c>
      <c r="U21" s="102">
        <f t="shared" si="27"/>
        <v>0</v>
      </c>
      <c r="V21" s="101">
        <v>0</v>
      </c>
      <c r="W21" s="92">
        <v>0</v>
      </c>
      <c r="X21" s="87">
        <v>0</v>
      </c>
      <c r="Y21" s="102">
        <f t="shared" si="28"/>
        <v>0</v>
      </c>
      <c r="Z21" s="101">
        <v>0</v>
      </c>
      <c r="AA21" s="92">
        <v>0</v>
      </c>
      <c r="AB21" s="87">
        <v>0</v>
      </c>
      <c r="AC21" s="102">
        <f t="shared" si="29"/>
        <v>0</v>
      </c>
      <c r="AD21" s="101">
        <v>0</v>
      </c>
      <c r="AE21" s="92">
        <v>0</v>
      </c>
      <c r="AF21" s="87">
        <v>0</v>
      </c>
      <c r="AG21" s="102">
        <f t="shared" si="30"/>
        <v>0</v>
      </c>
      <c r="AH21" s="101">
        <v>0</v>
      </c>
      <c r="AI21" s="92">
        <v>0</v>
      </c>
      <c r="AJ21" s="87">
        <v>0</v>
      </c>
      <c r="AK21" s="102">
        <f t="shared" si="31"/>
        <v>0</v>
      </c>
      <c r="AL21" s="101">
        <v>0</v>
      </c>
      <c r="AM21" s="92">
        <v>0</v>
      </c>
      <c r="AN21" s="87">
        <v>0</v>
      </c>
      <c r="AO21" s="102">
        <f t="shared" si="32"/>
        <v>0</v>
      </c>
      <c r="AP21" s="101">
        <v>0</v>
      </c>
      <c r="AQ21" s="92">
        <v>0</v>
      </c>
      <c r="AR21" s="87">
        <v>0</v>
      </c>
      <c r="AS21" s="102">
        <f t="shared" si="33"/>
        <v>0</v>
      </c>
      <c r="AT21" s="101">
        <v>0</v>
      </c>
      <c r="AU21" s="92">
        <v>0</v>
      </c>
      <c r="AV21" s="87">
        <v>0</v>
      </c>
      <c r="AW21" s="102">
        <f t="shared" si="34"/>
        <v>0</v>
      </c>
      <c r="AX21" s="101">
        <v>0</v>
      </c>
      <c r="AY21" s="92">
        <v>0</v>
      </c>
      <c r="AZ21" s="87">
        <v>0</v>
      </c>
      <c r="BA21" s="102">
        <f t="shared" si="35"/>
        <v>0</v>
      </c>
      <c r="BB21" s="101">
        <v>0</v>
      </c>
      <c r="BC21" s="92">
        <v>0</v>
      </c>
      <c r="BD21" s="87">
        <v>0</v>
      </c>
      <c r="BE21" s="102">
        <f t="shared" si="36"/>
        <v>0</v>
      </c>
      <c r="BF21" s="101">
        <v>0</v>
      </c>
      <c r="BG21" s="92">
        <v>0</v>
      </c>
      <c r="BH21" s="87">
        <v>0</v>
      </c>
      <c r="BI21" s="102">
        <f t="shared" si="37"/>
        <v>0</v>
      </c>
      <c r="BJ21" s="101">
        <v>0</v>
      </c>
      <c r="BK21" s="92">
        <v>0</v>
      </c>
      <c r="BL21" s="87">
        <v>0</v>
      </c>
      <c r="BM21" s="102">
        <f t="shared" si="38"/>
        <v>0</v>
      </c>
      <c r="BN21" s="101">
        <v>0</v>
      </c>
      <c r="BO21" s="92">
        <v>0</v>
      </c>
      <c r="BP21" s="87">
        <v>0</v>
      </c>
      <c r="BQ21" s="102">
        <f t="shared" si="39"/>
        <v>0</v>
      </c>
      <c r="BR21" s="101">
        <v>0</v>
      </c>
      <c r="BS21" s="92">
        <v>0</v>
      </c>
      <c r="BT21" s="87">
        <v>0</v>
      </c>
      <c r="BU21" s="102">
        <f t="shared" si="40"/>
        <v>0</v>
      </c>
      <c r="BV21" s="101">
        <v>0</v>
      </c>
      <c r="BW21" s="92">
        <v>0</v>
      </c>
      <c r="BX21" s="87">
        <v>0</v>
      </c>
      <c r="BY21" s="102">
        <f t="shared" si="41"/>
        <v>0</v>
      </c>
      <c r="BZ21" s="101">
        <v>0</v>
      </c>
      <c r="CA21" s="92">
        <v>0</v>
      </c>
      <c r="CB21" s="87">
        <v>0</v>
      </c>
      <c r="CC21" s="102">
        <f t="shared" si="42"/>
        <v>0</v>
      </c>
      <c r="CD21" s="101">
        <v>0</v>
      </c>
      <c r="CE21" s="92">
        <v>0</v>
      </c>
      <c r="CF21" s="87">
        <v>0</v>
      </c>
      <c r="CG21" s="102">
        <f t="shared" si="43"/>
        <v>0</v>
      </c>
      <c r="CH21" s="101">
        <v>0</v>
      </c>
      <c r="CI21" s="92">
        <v>0</v>
      </c>
      <c r="CJ21" s="87">
        <v>0</v>
      </c>
      <c r="CK21" s="102">
        <f t="shared" si="44"/>
        <v>0</v>
      </c>
      <c r="CL21" s="88"/>
      <c r="CM21" s="18" t="s">
        <v>24</v>
      </c>
    </row>
    <row r="22" spans="1:91" ht="15.95" customHeight="1">
      <c r="A22" s="14"/>
      <c r="B22" s="17">
        <v>15</v>
      </c>
      <c r="C22" s="14" t="s">
        <v>41</v>
      </c>
      <c r="D22" s="14"/>
      <c r="E22" s="14"/>
      <c r="F22" s="421">
        <f t="shared" si="21"/>
        <v>0</v>
      </c>
      <c r="G22" s="422">
        <f t="shared" si="22"/>
        <v>0</v>
      </c>
      <c r="H22" s="422">
        <f t="shared" si="23"/>
        <v>0</v>
      </c>
      <c r="I22" s="423">
        <f t="shared" si="24"/>
        <v>0</v>
      </c>
      <c r="J22" s="101">
        <v>0</v>
      </c>
      <c r="K22" s="92">
        <v>0</v>
      </c>
      <c r="L22" s="87">
        <v>0</v>
      </c>
      <c r="M22" s="102">
        <f t="shared" si="25"/>
        <v>0</v>
      </c>
      <c r="N22" s="101">
        <v>0</v>
      </c>
      <c r="O22" s="92">
        <v>0</v>
      </c>
      <c r="P22" s="87">
        <v>0</v>
      </c>
      <c r="Q22" s="102">
        <f t="shared" si="26"/>
        <v>0</v>
      </c>
      <c r="R22" s="101">
        <v>0</v>
      </c>
      <c r="S22" s="92">
        <v>0</v>
      </c>
      <c r="T22" s="87">
        <v>0</v>
      </c>
      <c r="U22" s="102">
        <f t="shared" si="27"/>
        <v>0</v>
      </c>
      <c r="V22" s="101">
        <v>0</v>
      </c>
      <c r="W22" s="92">
        <v>0</v>
      </c>
      <c r="X22" s="87">
        <v>0</v>
      </c>
      <c r="Y22" s="102">
        <f t="shared" si="28"/>
        <v>0</v>
      </c>
      <c r="Z22" s="101">
        <v>0</v>
      </c>
      <c r="AA22" s="92">
        <v>0</v>
      </c>
      <c r="AB22" s="87">
        <v>0</v>
      </c>
      <c r="AC22" s="102">
        <f t="shared" si="29"/>
        <v>0</v>
      </c>
      <c r="AD22" s="101">
        <v>0</v>
      </c>
      <c r="AE22" s="92">
        <v>0</v>
      </c>
      <c r="AF22" s="87">
        <v>0</v>
      </c>
      <c r="AG22" s="102">
        <f t="shared" si="30"/>
        <v>0</v>
      </c>
      <c r="AH22" s="101">
        <v>0</v>
      </c>
      <c r="AI22" s="92">
        <v>0</v>
      </c>
      <c r="AJ22" s="87">
        <v>0</v>
      </c>
      <c r="AK22" s="102">
        <f t="shared" si="31"/>
        <v>0</v>
      </c>
      <c r="AL22" s="101">
        <v>0</v>
      </c>
      <c r="AM22" s="92">
        <v>0</v>
      </c>
      <c r="AN22" s="87">
        <v>0</v>
      </c>
      <c r="AO22" s="102">
        <f t="shared" si="32"/>
        <v>0</v>
      </c>
      <c r="AP22" s="101">
        <v>0</v>
      </c>
      <c r="AQ22" s="92">
        <v>0</v>
      </c>
      <c r="AR22" s="87">
        <v>0</v>
      </c>
      <c r="AS22" s="102">
        <f t="shared" si="33"/>
        <v>0</v>
      </c>
      <c r="AT22" s="101">
        <v>0</v>
      </c>
      <c r="AU22" s="92">
        <v>0</v>
      </c>
      <c r="AV22" s="87">
        <v>0</v>
      </c>
      <c r="AW22" s="102">
        <f t="shared" si="34"/>
        <v>0</v>
      </c>
      <c r="AX22" s="101">
        <v>0</v>
      </c>
      <c r="AY22" s="92">
        <v>0</v>
      </c>
      <c r="AZ22" s="87">
        <v>0</v>
      </c>
      <c r="BA22" s="102">
        <f t="shared" si="35"/>
        <v>0</v>
      </c>
      <c r="BB22" s="101">
        <v>0</v>
      </c>
      <c r="BC22" s="92">
        <v>0</v>
      </c>
      <c r="BD22" s="87">
        <v>0</v>
      </c>
      <c r="BE22" s="102">
        <f t="shared" si="36"/>
        <v>0</v>
      </c>
      <c r="BF22" s="101">
        <v>0</v>
      </c>
      <c r="BG22" s="92">
        <v>0</v>
      </c>
      <c r="BH22" s="87">
        <v>0</v>
      </c>
      <c r="BI22" s="102">
        <f t="shared" si="37"/>
        <v>0</v>
      </c>
      <c r="BJ22" s="101">
        <v>0</v>
      </c>
      <c r="BK22" s="92">
        <v>0</v>
      </c>
      <c r="BL22" s="87">
        <v>0</v>
      </c>
      <c r="BM22" s="102">
        <f t="shared" si="38"/>
        <v>0</v>
      </c>
      <c r="BN22" s="101">
        <v>0</v>
      </c>
      <c r="BO22" s="92">
        <v>0</v>
      </c>
      <c r="BP22" s="87">
        <v>0</v>
      </c>
      <c r="BQ22" s="102">
        <f t="shared" si="39"/>
        <v>0</v>
      </c>
      <c r="BR22" s="101">
        <v>0</v>
      </c>
      <c r="BS22" s="92">
        <v>0</v>
      </c>
      <c r="BT22" s="87">
        <v>0</v>
      </c>
      <c r="BU22" s="102">
        <f t="shared" si="40"/>
        <v>0</v>
      </c>
      <c r="BV22" s="101">
        <v>0</v>
      </c>
      <c r="BW22" s="92">
        <v>0</v>
      </c>
      <c r="BX22" s="87">
        <v>0</v>
      </c>
      <c r="BY22" s="102">
        <f t="shared" si="41"/>
        <v>0</v>
      </c>
      <c r="BZ22" s="101">
        <v>0</v>
      </c>
      <c r="CA22" s="92">
        <v>0</v>
      </c>
      <c r="CB22" s="87">
        <v>0</v>
      </c>
      <c r="CC22" s="102">
        <f t="shared" si="42"/>
        <v>0</v>
      </c>
      <c r="CD22" s="101">
        <v>0</v>
      </c>
      <c r="CE22" s="92">
        <v>0</v>
      </c>
      <c r="CF22" s="87">
        <v>0</v>
      </c>
      <c r="CG22" s="102">
        <f t="shared" si="43"/>
        <v>0</v>
      </c>
      <c r="CH22" s="101">
        <v>0</v>
      </c>
      <c r="CI22" s="92">
        <v>0</v>
      </c>
      <c r="CJ22" s="87">
        <v>0</v>
      </c>
      <c r="CK22" s="102">
        <f t="shared" si="44"/>
        <v>0</v>
      </c>
      <c r="CL22" s="88"/>
      <c r="CM22" s="18"/>
    </row>
    <row r="23" spans="1:91" ht="15.95" customHeight="1">
      <c r="A23" s="14"/>
      <c r="B23" s="17">
        <v>16</v>
      </c>
      <c r="C23" s="14" t="s">
        <v>42</v>
      </c>
      <c r="D23" s="14"/>
      <c r="E23" s="14"/>
      <c r="F23" s="421">
        <f t="shared" si="21"/>
        <v>0</v>
      </c>
      <c r="G23" s="422">
        <f t="shared" si="22"/>
        <v>0</v>
      </c>
      <c r="H23" s="422">
        <f t="shared" si="23"/>
        <v>0</v>
      </c>
      <c r="I23" s="423">
        <f t="shared" si="24"/>
        <v>0</v>
      </c>
      <c r="J23" s="101">
        <v>0</v>
      </c>
      <c r="K23" s="864">
        <v>0</v>
      </c>
      <c r="L23" s="865">
        <v>0</v>
      </c>
      <c r="M23" s="102">
        <f t="shared" si="25"/>
        <v>0</v>
      </c>
      <c r="N23" s="101">
        <v>0</v>
      </c>
      <c r="O23" s="864">
        <v>0</v>
      </c>
      <c r="P23" s="865">
        <v>0</v>
      </c>
      <c r="Q23" s="102">
        <f t="shared" si="26"/>
        <v>0</v>
      </c>
      <c r="R23" s="101">
        <v>0</v>
      </c>
      <c r="S23" s="864">
        <v>0</v>
      </c>
      <c r="T23" s="865">
        <v>0</v>
      </c>
      <c r="U23" s="102">
        <f t="shared" si="27"/>
        <v>0</v>
      </c>
      <c r="V23" s="101">
        <v>0</v>
      </c>
      <c r="W23" s="864">
        <v>0</v>
      </c>
      <c r="X23" s="865">
        <v>0</v>
      </c>
      <c r="Y23" s="102">
        <f t="shared" si="28"/>
        <v>0</v>
      </c>
      <c r="Z23" s="101">
        <v>0</v>
      </c>
      <c r="AA23" s="864">
        <v>0</v>
      </c>
      <c r="AB23" s="865">
        <v>0</v>
      </c>
      <c r="AC23" s="102">
        <f t="shared" si="29"/>
        <v>0</v>
      </c>
      <c r="AD23" s="101">
        <v>0</v>
      </c>
      <c r="AE23" s="864">
        <v>0</v>
      </c>
      <c r="AF23" s="865">
        <v>0</v>
      </c>
      <c r="AG23" s="102">
        <f t="shared" si="30"/>
        <v>0</v>
      </c>
      <c r="AH23" s="101">
        <v>0</v>
      </c>
      <c r="AI23" s="864">
        <v>0</v>
      </c>
      <c r="AJ23" s="865">
        <v>0</v>
      </c>
      <c r="AK23" s="102">
        <f t="shared" si="31"/>
        <v>0</v>
      </c>
      <c r="AL23" s="101">
        <v>0</v>
      </c>
      <c r="AM23" s="864">
        <v>0</v>
      </c>
      <c r="AN23" s="865">
        <v>0</v>
      </c>
      <c r="AO23" s="102">
        <f t="shared" si="32"/>
        <v>0</v>
      </c>
      <c r="AP23" s="101">
        <v>0</v>
      </c>
      <c r="AQ23" s="864">
        <v>0</v>
      </c>
      <c r="AR23" s="865">
        <v>0</v>
      </c>
      <c r="AS23" s="102">
        <f t="shared" si="33"/>
        <v>0</v>
      </c>
      <c r="AT23" s="101">
        <v>0</v>
      </c>
      <c r="AU23" s="864">
        <v>0</v>
      </c>
      <c r="AV23" s="865">
        <v>0</v>
      </c>
      <c r="AW23" s="102">
        <f t="shared" si="34"/>
        <v>0</v>
      </c>
      <c r="AX23" s="101">
        <v>0</v>
      </c>
      <c r="AY23" s="864">
        <v>0</v>
      </c>
      <c r="AZ23" s="865">
        <v>0</v>
      </c>
      <c r="BA23" s="102">
        <f t="shared" si="35"/>
        <v>0</v>
      </c>
      <c r="BB23" s="101">
        <v>0</v>
      </c>
      <c r="BC23" s="864">
        <v>0</v>
      </c>
      <c r="BD23" s="865">
        <v>0</v>
      </c>
      <c r="BE23" s="102">
        <f t="shared" si="36"/>
        <v>0</v>
      </c>
      <c r="BF23" s="101">
        <v>0</v>
      </c>
      <c r="BG23" s="864">
        <v>0</v>
      </c>
      <c r="BH23" s="865">
        <v>0</v>
      </c>
      <c r="BI23" s="102">
        <f t="shared" si="37"/>
        <v>0</v>
      </c>
      <c r="BJ23" s="101">
        <v>0</v>
      </c>
      <c r="BK23" s="864">
        <v>0</v>
      </c>
      <c r="BL23" s="865">
        <v>0</v>
      </c>
      <c r="BM23" s="102">
        <f t="shared" si="38"/>
        <v>0</v>
      </c>
      <c r="BN23" s="101">
        <v>0</v>
      </c>
      <c r="BO23" s="864">
        <v>0</v>
      </c>
      <c r="BP23" s="865">
        <v>0</v>
      </c>
      <c r="BQ23" s="102">
        <f t="shared" si="39"/>
        <v>0</v>
      </c>
      <c r="BR23" s="101">
        <v>0</v>
      </c>
      <c r="BS23" s="864">
        <v>0</v>
      </c>
      <c r="BT23" s="865">
        <v>0</v>
      </c>
      <c r="BU23" s="102">
        <f t="shared" si="40"/>
        <v>0</v>
      </c>
      <c r="BV23" s="101">
        <v>0</v>
      </c>
      <c r="BW23" s="864">
        <v>0</v>
      </c>
      <c r="BX23" s="865">
        <v>0</v>
      </c>
      <c r="BY23" s="102">
        <f t="shared" si="41"/>
        <v>0</v>
      </c>
      <c r="BZ23" s="101">
        <v>0</v>
      </c>
      <c r="CA23" s="864">
        <v>0</v>
      </c>
      <c r="CB23" s="865">
        <v>0</v>
      </c>
      <c r="CC23" s="102">
        <f t="shared" si="42"/>
        <v>0</v>
      </c>
      <c r="CD23" s="101">
        <v>0</v>
      </c>
      <c r="CE23" s="864">
        <v>0</v>
      </c>
      <c r="CF23" s="865">
        <v>0</v>
      </c>
      <c r="CG23" s="102">
        <f t="shared" si="43"/>
        <v>0</v>
      </c>
      <c r="CH23" s="101">
        <v>0</v>
      </c>
      <c r="CI23" s="864">
        <v>0</v>
      </c>
      <c r="CJ23" s="865">
        <v>0</v>
      </c>
      <c r="CK23" s="102">
        <f t="shared" si="44"/>
        <v>0</v>
      </c>
      <c r="CL23" s="88"/>
      <c r="CM23" s="18"/>
    </row>
    <row r="24" spans="1:91" ht="15.95" customHeight="1">
      <c r="A24" s="14"/>
      <c r="B24" s="17">
        <v>17</v>
      </c>
      <c r="C24" s="14" t="s">
        <v>43</v>
      </c>
      <c r="D24" s="14"/>
      <c r="E24" s="14"/>
      <c r="F24" s="421">
        <f t="shared" si="21"/>
        <v>0</v>
      </c>
      <c r="G24" s="422">
        <f t="shared" si="22"/>
        <v>0</v>
      </c>
      <c r="H24" s="422">
        <f t="shared" si="23"/>
        <v>0</v>
      </c>
      <c r="I24" s="423">
        <f t="shared" si="24"/>
        <v>0</v>
      </c>
      <c r="J24" s="101">
        <v>0</v>
      </c>
      <c r="K24" s="864">
        <v>0</v>
      </c>
      <c r="L24" s="865">
        <v>0</v>
      </c>
      <c r="M24" s="102">
        <f t="shared" si="25"/>
        <v>0</v>
      </c>
      <c r="N24" s="101">
        <v>0</v>
      </c>
      <c r="O24" s="864">
        <v>0</v>
      </c>
      <c r="P24" s="865">
        <v>0</v>
      </c>
      <c r="Q24" s="102">
        <f t="shared" si="26"/>
        <v>0</v>
      </c>
      <c r="R24" s="101">
        <v>0</v>
      </c>
      <c r="S24" s="864">
        <v>0</v>
      </c>
      <c r="T24" s="865">
        <v>0</v>
      </c>
      <c r="U24" s="102">
        <f t="shared" si="27"/>
        <v>0</v>
      </c>
      <c r="V24" s="101">
        <v>0</v>
      </c>
      <c r="W24" s="864">
        <v>0</v>
      </c>
      <c r="X24" s="865">
        <v>0</v>
      </c>
      <c r="Y24" s="102">
        <f t="shared" si="28"/>
        <v>0</v>
      </c>
      <c r="Z24" s="101">
        <v>0</v>
      </c>
      <c r="AA24" s="864">
        <v>0</v>
      </c>
      <c r="AB24" s="865">
        <v>0</v>
      </c>
      <c r="AC24" s="102">
        <f t="shared" si="29"/>
        <v>0</v>
      </c>
      <c r="AD24" s="101">
        <v>0</v>
      </c>
      <c r="AE24" s="864">
        <v>0</v>
      </c>
      <c r="AF24" s="865">
        <v>0</v>
      </c>
      <c r="AG24" s="102">
        <f t="shared" si="30"/>
        <v>0</v>
      </c>
      <c r="AH24" s="101">
        <v>0</v>
      </c>
      <c r="AI24" s="864">
        <v>0</v>
      </c>
      <c r="AJ24" s="865">
        <v>0</v>
      </c>
      <c r="AK24" s="102">
        <f t="shared" si="31"/>
        <v>0</v>
      </c>
      <c r="AL24" s="101">
        <v>0</v>
      </c>
      <c r="AM24" s="864">
        <v>0</v>
      </c>
      <c r="AN24" s="865">
        <v>0</v>
      </c>
      <c r="AO24" s="102">
        <f t="shared" si="32"/>
        <v>0</v>
      </c>
      <c r="AP24" s="101">
        <v>0</v>
      </c>
      <c r="AQ24" s="864">
        <v>0</v>
      </c>
      <c r="AR24" s="865">
        <v>0</v>
      </c>
      <c r="AS24" s="102">
        <f t="shared" si="33"/>
        <v>0</v>
      </c>
      <c r="AT24" s="101">
        <v>0</v>
      </c>
      <c r="AU24" s="864">
        <v>0</v>
      </c>
      <c r="AV24" s="865">
        <v>0</v>
      </c>
      <c r="AW24" s="102">
        <f t="shared" si="34"/>
        <v>0</v>
      </c>
      <c r="AX24" s="101">
        <v>0</v>
      </c>
      <c r="AY24" s="864">
        <v>0</v>
      </c>
      <c r="AZ24" s="865">
        <v>0</v>
      </c>
      <c r="BA24" s="102">
        <f t="shared" si="35"/>
        <v>0</v>
      </c>
      <c r="BB24" s="101">
        <v>0</v>
      </c>
      <c r="BC24" s="864">
        <v>0</v>
      </c>
      <c r="BD24" s="865">
        <v>0</v>
      </c>
      <c r="BE24" s="102">
        <f t="shared" si="36"/>
        <v>0</v>
      </c>
      <c r="BF24" s="101">
        <v>0</v>
      </c>
      <c r="BG24" s="864">
        <v>0</v>
      </c>
      <c r="BH24" s="865">
        <v>0</v>
      </c>
      <c r="BI24" s="102">
        <f t="shared" si="37"/>
        <v>0</v>
      </c>
      <c r="BJ24" s="101">
        <v>0</v>
      </c>
      <c r="BK24" s="864">
        <v>0</v>
      </c>
      <c r="BL24" s="865">
        <v>0</v>
      </c>
      <c r="BM24" s="102">
        <f t="shared" si="38"/>
        <v>0</v>
      </c>
      <c r="BN24" s="101">
        <v>0</v>
      </c>
      <c r="BO24" s="864">
        <v>0</v>
      </c>
      <c r="BP24" s="865">
        <v>0</v>
      </c>
      <c r="BQ24" s="102">
        <f t="shared" si="39"/>
        <v>0</v>
      </c>
      <c r="BR24" s="101">
        <v>0</v>
      </c>
      <c r="BS24" s="864">
        <v>0</v>
      </c>
      <c r="BT24" s="865">
        <v>0</v>
      </c>
      <c r="BU24" s="102">
        <f t="shared" si="40"/>
        <v>0</v>
      </c>
      <c r="BV24" s="101">
        <v>0</v>
      </c>
      <c r="BW24" s="864">
        <v>0</v>
      </c>
      <c r="BX24" s="865">
        <v>0</v>
      </c>
      <c r="BY24" s="102">
        <f t="shared" si="41"/>
        <v>0</v>
      </c>
      <c r="BZ24" s="101">
        <v>0</v>
      </c>
      <c r="CA24" s="864">
        <v>0</v>
      </c>
      <c r="CB24" s="865">
        <v>0</v>
      </c>
      <c r="CC24" s="102">
        <f t="shared" si="42"/>
        <v>0</v>
      </c>
      <c r="CD24" s="101">
        <v>0</v>
      </c>
      <c r="CE24" s="864">
        <v>0</v>
      </c>
      <c r="CF24" s="865">
        <v>0</v>
      </c>
      <c r="CG24" s="102">
        <f t="shared" si="43"/>
        <v>0</v>
      </c>
      <c r="CH24" s="101">
        <v>0</v>
      </c>
      <c r="CI24" s="864">
        <v>0</v>
      </c>
      <c r="CJ24" s="865">
        <v>0</v>
      </c>
      <c r="CK24" s="102">
        <f t="shared" si="44"/>
        <v>0</v>
      </c>
      <c r="CL24" s="88"/>
      <c r="CM24" s="18"/>
    </row>
    <row r="25" spans="1:91" ht="15.95" customHeight="1">
      <c r="A25" s="14"/>
      <c r="B25" s="17">
        <v>18</v>
      </c>
      <c r="C25" s="14" t="s">
        <v>44</v>
      </c>
      <c r="D25" s="14"/>
      <c r="E25" s="14"/>
      <c r="F25" s="421">
        <f t="shared" si="21"/>
        <v>0</v>
      </c>
      <c r="G25" s="422">
        <f t="shared" si="22"/>
        <v>0</v>
      </c>
      <c r="H25" s="422">
        <f t="shared" si="23"/>
        <v>0</v>
      </c>
      <c r="I25" s="423">
        <f t="shared" si="24"/>
        <v>0</v>
      </c>
      <c r="J25" s="101">
        <v>0</v>
      </c>
      <c r="K25" s="92">
        <v>0</v>
      </c>
      <c r="L25" s="87">
        <v>0</v>
      </c>
      <c r="M25" s="102">
        <f t="shared" si="25"/>
        <v>0</v>
      </c>
      <c r="N25" s="101">
        <v>0</v>
      </c>
      <c r="O25" s="92">
        <v>0</v>
      </c>
      <c r="P25" s="87">
        <v>0</v>
      </c>
      <c r="Q25" s="102">
        <f t="shared" si="26"/>
        <v>0</v>
      </c>
      <c r="R25" s="101">
        <v>0</v>
      </c>
      <c r="S25" s="92">
        <v>0</v>
      </c>
      <c r="T25" s="87">
        <v>0</v>
      </c>
      <c r="U25" s="102">
        <f t="shared" si="27"/>
        <v>0</v>
      </c>
      <c r="V25" s="101">
        <v>0</v>
      </c>
      <c r="W25" s="92">
        <v>0</v>
      </c>
      <c r="X25" s="87">
        <v>0</v>
      </c>
      <c r="Y25" s="102">
        <f t="shared" si="28"/>
        <v>0</v>
      </c>
      <c r="Z25" s="101">
        <v>0</v>
      </c>
      <c r="AA25" s="92">
        <v>0</v>
      </c>
      <c r="AB25" s="87">
        <v>0</v>
      </c>
      <c r="AC25" s="102">
        <f t="shared" si="29"/>
        <v>0</v>
      </c>
      <c r="AD25" s="101">
        <v>0</v>
      </c>
      <c r="AE25" s="92">
        <v>0</v>
      </c>
      <c r="AF25" s="87">
        <v>0</v>
      </c>
      <c r="AG25" s="102">
        <f t="shared" si="30"/>
        <v>0</v>
      </c>
      <c r="AH25" s="101">
        <v>0</v>
      </c>
      <c r="AI25" s="92">
        <v>0</v>
      </c>
      <c r="AJ25" s="87">
        <v>0</v>
      </c>
      <c r="AK25" s="102">
        <f t="shared" si="31"/>
        <v>0</v>
      </c>
      <c r="AL25" s="101">
        <v>0</v>
      </c>
      <c r="AM25" s="92">
        <v>0</v>
      </c>
      <c r="AN25" s="87">
        <v>0</v>
      </c>
      <c r="AO25" s="102">
        <f t="shared" si="32"/>
        <v>0</v>
      </c>
      <c r="AP25" s="101">
        <v>0</v>
      </c>
      <c r="AQ25" s="92">
        <v>0</v>
      </c>
      <c r="AR25" s="87">
        <v>0</v>
      </c>
      <c r="AS25" s="102">
        <f t="shared" si="33"/>
        <v>0</v>
      </c>
      <c r="AT25" s="101">
        <v>0</v>
      </c>
      <c r="AU25" s="92">
        <v>0</v>
      </c>
      <c r="AV25" s="87">
        <v>0</v>
      </c>
      <c r="AW25" s="102">
        <f t="shared" si="34"/>
        <v>0</v>
      </c>
      <c r="AX25" s="101">
        <v>0</v>
      </c>
      <c r="AY25" s="92">
        <v>0</v>
      </c>
      <c r="AZ25" s="87">
        <v>0</v>
      </c>
      <c r="BA25" s="102">
        <f t="shared" si="35"/>
        <v>0</v>
      </c>
      <c r="BB25" s="101">
        <v>0</v>
      </c>
      <c r="BC25" s="92">
        <v>0</v>
      </c>
      <c r="BD25" s="87">
        <v>0</v>
      </c>
      <c r="BE25" s="102">
        <f t="shared" si="36"/>
        <v>0</v>
      </c>
      <c r="BF25" s="101">
        <v>0</v>
      </c>
      <c r="BG25" s="92">
        <v>0</v>
      </c>
      <c r="BH25" s="87">
        <v>0</v>
      </c>
      <c r="BI25" s="102">
        <f t="shared" si="37"/>
        <v>0</v>
      </c>
      <c r="BJ25" s="101">
        <v>0</v>
      </c>
      <c r="BK25" s="92">
        <v>0</v>
      </c>
      <c r="BL25" s="87">
        <v>0</v>
      </c>
      <c r="BM25" s="102">
        <f t="shared" si="38"/>
        <v>0</v>
      </c>
      <c r="BN25" s="101">
        <v>0</v>
      </c>
      <c r="BO25" s="92">
        <v>0</v>
      </c>
      <c r="BP25" s="87">
        <v>0</v>
      </c>
      <c r="BQ25" s="102">
        <f t="shared" si="39"/>
        <v>0</v>
      </c>
      <c r="BR25" s="101">
        <v>0</v>
      </c>
      <c r="BS25" s="92">
        <v>0</v>
      </c>
      <c r="BT25" s="87">
        <v>0</v>
      </c>
      <c r="BU25" s="102">
        <f t="shared" si="40"/>
        <v>0</v>
      </c>
      <c r="BV25" s="101">
        <v>0</v>
      </c>
      <c r="BW25" s="92">
        <v>0</v>
      </c>
      <c r="BX25" s="87">
        <v>0</v>
      </c>
      <c r="BY25" s="102">
        <f t="shared" si="41"/>
        <v>0</v>
      </c>
      <c r="BZ25" s="101">
        <v>0</v>
      </c>
      <c r="CA25" s="92">
        <v>0</v>
      </c>
      <c r="CB25" s="87">
        <v>0</v>
      </c>
      <c r="CC25" s="102">
        <f t="shared" si="42"/>
        <v>0</v>
      </c>
      <c r="CD25" s="101">
        <v>0</v>
      </c>
      <c r="CE25" s="92">
        <v>0</v>
      </c>
      <c r="CF25" s="87">
        <v>0</v>
      </c>
      <c r="CG25" s="102">
        <f t="shared" si="43"/>
        <v>0</v>
      </c>
      <c r="CH25" s="101">
        <v>0</v>
      </c>
      <c r="CI25" s="92">
        <v>0</v>
      </c>
      <c r="CJ25" s="87">
        <v>0</v>
      </c>
      <c r="CK25" s="102">
        <f t="shared" si="44"/>
        <v>0</v>
      </c>
      <c r="CL25" s="88"/>
      <c r="CM25" s="18"/>
    </row>
    <row r="26" spans="1:91" ht="15.95" customHeight="1">
      <c r="A26" s="14"/>
      <c r="B26" s="17">
        <v>19</v>
      </c>
      <c r="C26" s="14" t="s">
        <v>45</v>
      </c>
      <c r="D26" s="14"/>
      <c r="E26" s="14"/>
      <c r="F26" s="421">
        <f t="shared" si="21"/>
        <v>0</v>
      </c>
      <c r="G26" s="422">
        <f t="shared" si="22"/>
        <v>0</v>
      </c>
      <c r="H26" s="422">
        <f t="shared" si="23"/>
        <v>0</v>
      </c>
      <c r="I26" s="423">
        <f t="shared" si="24"/>
        <v>0</v>
      </c>
      <c r="J26" s="101">
        <v>0</v>
      </c>
      <c r="K26" s="92">
        <v>0</v>
      </c>
      <c r="L26" s="87">
        <v>0</v>
      </c>
      <c r="M26" s="102">
        <f t="shared" si="25"/>
        <v>0</v>
      </c>
      <c r="N26" s="101">
        <v>0</v>
      </c>
      <c r="O26" s="92">
        <v>0</v>
      </c>
      <c r="P26" s="87">
        <v>0</v>
      </c>
      <c r="Q26" s="102">
        <f t="shared" si="26"/>
        <v>0</v>
      </c>
      <c r="R26" s="101">
        <v>0</v>
      </c>
      <c r="S26" s="92">
        <v>0</v>
      </c>
      <c r="T26" s="87">
        <v>0</v>
      </c>
      <c r="U26" s="102">
        <f t="shared" si="27"/>
        <v>0</v>
      </c>
      <c r="V26" s="101">
        <v>0</v>
      </c>
      <c r="W26" s="92">
        <v>0</v>
      </c>
      <c r="X26" s="87">
        <v>0</v>
      </c>
      <c r="Y26" s="102">
        <f t="shared" si="28"/>
        <v>0</v>
      </c>
      <c r="Z26" s="101">
        <v>0</v>
      </c>
      <c r="AA26" s="92">
        <v>0</v>
      </c>
      <c r="AB26" s="87">
        <v>0</v>
      </c>
      <c r="AC26" s="102">
        <f t="shared" si="29"/>
        <v>0</v>
      </c>
      <c r="AD26" s="101">
        <v>0</v>
      </c>
      <c r="AE26" s="92">
        <v>0</v>
      </c>
      <c r="AF26" s="87">
        <v>0</v>
      </c>
      <c r="AG26" s="102">
        <f t="shared" si="30"/>
        <v>0</v>
      </c>
      <c r="AH26" s="101">
        <v>0</v>
      </c>
      <c r="AI26" s="92">
        <v>0</v>
      </c>
      <c r="AJ26" s="87">
        <v>0</v>
      </c>
      <c r="AK26" s="102">
        <f t="shared" si="31"/>
        <v>0</v>
      </c>
      <c r="AL26" s="101">
        <v>0</v>
      </c>
      <c r="AM26" s="92">
        <v>0</v>
      </c>
      <c r="AN26" s="87">
        <v>0</v>
      </c>
      <c r="AO26" s="102">
        <f t="shared" si="32"/>
        <v>0</v>
      </c>
      <c r="AP26" s="101">
        <v>0</v>
      </c>
      <c r="AQ26" s="92">
        <v>0</v>
      </c>
      <c r="AR26" s="87">
        <v>0</v>
      </c>
      <c r="AS26" s="102">
        <f t="shared" si="33"/>
        <v>0</v>
      </c>
      <c r="AT26" s="101">
        <v>0</v>
      </c>
      <c r="AU26" s="92">
        <v>0</v>
      </c>
      <c r="AV26" s="87">
        <v>0</v>
      </c>
      <c r="AW26" s="102">
        <f t="shared" si="34"/>
        <v>0</v>
      </c>
      <c r="AX26" s="101">
        <v>0</v>
      </c>
      <c r="AY26" s="92">
        <v>0</v>
      </c>
      <c r="AZ26" s="87">
        <v>0</v>
      </c>
      <c r="BA26" s="102">
        <f t="shared" si="35"/>
        <v>0</v>
      </c>
      <c r="BB26" s="101">
        <v>0</v>
      </c>
      <c r="BC26" s="92">
        <v>0</v>
      </c>
      <c r="BD26" s="87">
        <v>0</v>
      </c>
      <c r="BE26" s="102">
        <f t="shared" si="36"/>
        <v>0</v>
      </c>
      <c r="BF26" s="101">
        <v>0</v>
      </c>
      <c r="BG26" s="92">
        <v>0</v>
      </c>
      <c r="BH26" s="87">
        <v>0</v>
      </c>
      <c r="BI26" s="102">
        <f t="shared" si="37"/>
        <v>0</v>
      </c>
      <c r="BJ26" s="101">
        <v>0</v>
      </c>
      <c r="BK26" s="92">
        <v>0</v>
      </c>
      <c r="BL26" s="87">
        <v>0</v>
      </c>
      <c r="BM26" s="102">
        <f t="shared" si="38"/>
        <v>0</v>
      </c>
      <c r="BN26" s="101">
        <v>0</v>
      </c>
      <c r="BO26" s="92">
        <v>0</v>
      </c>
      <c r="BP26" s="87">
        <v>0</v>
      </c>
      <c r="BQ26" s="102">
        <f t="shared" si="39"/>
        <v>0</v>
      </c>
      <c r="BR26" s="101">
        <v>0</v>
      </c>
      <c r="BS26" s="92">
        <v>0</v>
      </c>
      <c r="BT26" s="87">
        <v>0</v>
      </c>
      <c r="BU26" s="102">
        <f t="shared" si="40"/>
        <v>0</v>
      </c>
      <c r="BV26" s="101">
        <v>0</v>
      </c>
      <c r="BW26" s="92">
        <v>0</v>
      </c>
      <c r="BX26" s="87">
        <v>0</v>
      </c>
      <c r="BY26" s="102">
        <f t="shared" si="41"/>
        <v>0</v>
      </c>
      <c r="BZ26" s="101">
        <v>0</v>
      </c>
      <c r="CA26" s="92">
        <v>0</v>
      </c>
      <c r="CB26" s="87">
        <v>0</v>
      </c>
      <c r="CC26" s="102">
        <f t="shared" si="42"/>
        <v>0</v>
      </c>
      <c r="CD26" s="101">
        <v>0</v>
      </c>
      <c r="CE26" s="92">
        <v>0</v>
      </c>
      <c r="CF26" s="87">
        <v>0</v>
      </c>
      <c r="CG26" s="102">
        <f t="shared" si="43"/>
        <v>0</v>
      </c>
      <c r="CH26" s="101">
        <v>0</v>
      </c>
      <c r="CI26" s="92">
        <v>0</v>
      </c>
      <c r="CJ26" s="87">
        <v>0</v>
      </c>
      <c r="CK26" s="102">
        <f t="shared" si="44"/>
        <v>0</v>
      </c>
      <c r="CL26" s="88"/>
      <c r="CM26" s="18"/>
    </row>
    <row r="27" spans="1:91" ht="15.95" customHeight="1">
      <c r="A27" s="14"/>
      <c r="B27" s="17">
        <v>20</v>
      </c>
      <c r="C27" s="14" t="s">
        <v>116</v>
      </c>
      <c r="D27" s="14"/>
      <c r="E27" s="14"/>
      <c r="F27" s="421">
        <f t="shared" si="21"/>
        <v>0</v>
      </c>
      <c r="G27" s="422">
        <f t="shared" si="22"/>
        <v>0</v>
      </c>
      <c r="H27" s="422">
        <f t="shared" si="23"/>
        <v>0</v>
      </c>
      <c r="I27" s="423">
        <f t="shared" si="24"/>
        <v>0</v>
      </c>
      <c r="J27" s="101">
        <v>0</v>
      </c>
      <c r="K27" s="92">
        <v>0</v>
      </c>
      <c r="L27" s="87">
        <v>0</v>
      </c>
      <c r="M27" s="102">
        <f t="shared" si="25"/>
        <v>0</v>
      </c>
      <c r="N27" s="101">
        <v>0</v>
      </c>
      <c r="O27" s="92">
        <v>0</v>
      </c>
      <c r="P27" s="87">
        <v>0</v>
      </c>
      <c r="Q27" s="102">
        <f t="shared" si="26"/>
        <v>0</v>
      </c>
      <c r="R27" s="101">
        <v>0</v>
      </c>
      <c r="S27" s="92">
        <v>0</v>
      </c>
      <c r="T27" s="87">
        <v>0</v>
      </c>
      <c r="U27" s="102">
        <f t="shared" si="27"/>
        <v>0</v>
      </c>
      <c r="V27" s="101">
        <v>0</v>
      </c>
      <c r="W27" s="92">
        <v>0</v>
      </c>
      <c r="X27" s="87">
        <v>0</v>
      </c>
      <c r="Y27" s="102">
        <f t="shared" si="28"/>
        <v>0</v>
      </c>
      <c r="Z27" s="101">
        <v>0</v>
      </c>
      <c r="AA27" s="92">
        <v>0</v>
      </c>
      <c r="AB27" s="87">
        <v>0</v>
      </c>
      <c r="AC27" s="102">
        <f t="shared" si="29"/>
        <v>0</v>
      </c>
      <c r="AD27" s="101">
        <v>0</v>
      </c>
      <c r="AE27" s="92">
        <v>0</v>
      </c>
      <c r="AF27" s="87">
        <v>0</v>
      </c>
      <c r="AG27" s="102">
        <f t="shared" si="30"/>
        <v>0</v>
      </c>
      <c r="AH27" s="101">
        <v>0</v>
      </c>
      <c r="AI27" s="92">
        <v>0</v>
      </c>
      <c r="AJ27" s="87">
        <v>0</v>
      </c>
      <c r="AK27" s="102">
        <f t="shared" si="31"/>
        <v>0</v>
      </c>
      <c r="AL27" s="101">
        <v>0</v>
      </c>
      <c r="AM27" s="92">
        <v>0</v>
      </c>
      <c r="AN27" s="87">
        <v>0</v>
      </c>
      <c r="AO27" s="102">
        <f t="shared" si="32"/>
        <v>0</v>
      </c>
      <c r="AP27" s="101">
        <v>0</v>
      </c>
      <c r="AQ27" s="92">
        <v>0</v>
      </c>
      <c r="AR27" s="87">
        <v>0</v>
      </c>
      <c r="AS27" s="102">
        <f t="shared" si="33"/>
        <v>0</v>
      </c>
      <c r="AT27" s="101">
        <v>0</v>
      </c>
      <c r="AU27" s="92">
        <v>0</v>
      </c>
      <c r="AV27" s="87">
        <v>0</v>
      </c>
      <c r="AW27" s="102">
        <f t="shared" si="34"/>
        <v>0</v>
      </c>
      <c r="AX27" s="101">
        <v>0</v>
      </c>
      <c r="AY27" s="92">
        <v>0</v>
      </c>
      <c r="AZ27" s="87">
        <v>0</v>
      </c>
      <c r="BA27" s="102">
        <f t="shared" si="35"/>
        <v>0</v>
      </c>
      <c r="BB27" s="101">
        <v>0</v>
      </c>
      <c r="BC27" s="92">
        <v>0</v>
      </c>
      <c r="BD27" s="87">
        <v>0</v>
      </c>
      <c r="BE27" s="102">
        <f t="shared" si="36"/>
        <v>0</v>
      </c>
      <c r="BF27" s="101">
        <v>0</v>
      </c>
      <c r="BG27" s="92">
        <v>0</v>
      </c>
      <c r="BH27" s="87">
        <v>0</v>
      </c>
      <c r="BI27" s="102">
        <f t="shared" si="37"/>
        <v>0</v>
      </c>
      <c r="BJ27" s="101">
        <v>0</v>
      </c>
      <c r="BK27" s="92">
        <v>0</v>
      </c>
      <c r="BL27" s="87">
        <v>0</v>
      </c>
      <c r="BM27" s="102">
        <f t="shared" si="38"/>
        <v>0</v>
      </c>
      <c r="BN27" s="101">
        <v>0</v>
      </c>
      <c r="BO27" s="92">
        <v>0</v>
      </c>
      <c r="BP27" s="87">
        <v>0</v>
      </c>
      <c r="BQ27" s="102">
        <f t="shared" si="39"/>
        <v>0</v>
      </c>
      <c r="BR27" s="101">
        <v>0</v>
      </c>
      <c r="BS27" s="92">
        <v>0</v>
      </c>
      <c r="BT27" s="87">
        <v>0</v>
      </c>
      <c r="BU27" s="102">
        <f t="shared" si="40"/>
        <v>0</v>
      </c>
      <c r="BV27" s="101">
        <v>0</v>
      </c>
      <c r="BW27" s="92">
        <v>0</v>
      </c>
      <c r="BX27" s="87">
        <v>0</v>
      </c>
      <c r="BY27" s="102">
        <f t="shared" si="41"/>
        <v>0</v>
      </c>
      <c r="BZ27" s="101">
        <v>0</v>
      </c>
      <c r="CA27" s="92">
        <v>0</v>
      </c>
      <c r="CB27" s="87">
        <v>0</v>
      </c>
      <c r="CC27" s="102">
        <f t="shared" si="42"/>
        <v>0</v>
      </c>
      <c r="CD27" s="101">
        <v>0</v>
      </c>
      <c r="CE27" s="92">
        <v>0</v>
      </c>
      <c r="CF27" s="87">
        <v>0</v>
      </c>
      <c r="CG27" s="102">
        <f t="shared" si="43"/>
        <v>0</v>
      </c>
      <c r="CH27" s="101">
        <v>0</v>
      </c>
      <c r="CI27" s="92">
        <v>0</v>
      </c>
      <c r="CJ27" s="87">
        <v>0</v>
      </c>
      <c r="CK27" s="102">
        <f t="shared" si="44"/>
        <v>0</v>
      </c>
      <c r="CL27" s="88"/>
      <c r="CM27" s="18"/>
    </row>
    <row r="28" spans="1:91" ht="15.95" customHeight="1">
      <c r="A28" s="14"/>
      <c r="B28" s="17">
        <v>21</v>
      </c>
      <c r="C28" s="14" t="s">
        <v>46</v>
      </c>
      <c r="D28" s="14"/>
      <c r="E28" s="14"/>
      <c r="F28" s="421">
        <f t="shared" si="21"/>
        <v>0</v>
      </c>
      <c r="G28" s="422">
        <f t="shared" si="22"/>
        <v>0</v>
      </c>
      <c r="H28" s="422">
        <f t="shared" si="23"/>
        <v>0</v>
      </c>
      <c r="I28" s="423">
        <f t="shared" si="24"/>
        <v>0</v>
      </c>
      <c r="J28" s="101">
        <v>0</v>
      </c>
      <c r="K28" s="92">
        <v>0</v>
      </c>
      <c r="L28" s="87">
        <v>0</v>
      </c>
      <c r="M28" s="102">
        <f t="shared" si="25"/>
        <v>0</v>
      </c>
      <c r="N28" s="101">
        <v>0</v>
      </c>
      <c r="O28" s="92">
        <v>0</v>
      </c>
      <c r="P28" s="87">
        <v>0</v>
      </c>
      <c r="Q28" s="102">
        <f t="shared" si="26"/>
        <v>0</v>
      </c>
      <c r="R28" s="101">
        <v>0</v>
      </c>
      <c r="S28" s="92">
        <v>0</v>
      </c>
      <c r="T28" s="87">
        <v>0</v>
      </c>
      <c r="U28" s="102">
        <f t="shared" si="27"/>
        <v>0</v>
      </c>
      <c r="V28" s="101">
        <v>0</v>
      </c>
      <c r="W28" s="92">
        <v>0</v>
      </c>
      <c r="X28" s="87">
        <v>0</v>
      </c>
      <c r="Y28" s="102">
        <f t="shared" si="28"/>
        <v>0</v>
      </c>
      <c r="Z28" s="101">
        <v>0</v>
      </c>
      <c r="AA28" s="92">
        <v>0</v>
      </c>
      <c r="AB28" s="87">
        <v>0</v>
      </c>
      <c r="AC28" s="102">
        <f t="shared" si="29"/>
        <v>0</v>
      </c>
      <c r="AD28" s="101">
        <v>0</v>
      </c>
      <c r="AE28" s="92">
        <v>0</v>
      </c>
      <c r="AF28" s="87">
        <v>0</v>
      </c>
      <c r="AG28" s="102">
        <f t="shared" si="30"/>
        <v>0</v>
      </c>
      <c r="AH28" s="101">
        <v>0</v>
      </c>
      <c r="AI28" s="92">
        <v>0</v>
      </c>
      <c r="AJ28" s="87">
        <v>0</v>
      </c>
      <c r="AK28" s="102">
        <f t="shared" si="31"/>
        <v>0</v>
      </c>
      <c r="AL28" s="101">
        <v>0</v>
      </c>
      <c r="AM28" s="92">
        <v>0</v>
      </c>
      <c r="AN28" s="87">
        <v>0</v>
      </c>
      <c r="AO28" s="102">
        <f t="shared" si="32"/>
        <v>0</v>
      </c>
      <c r="AP28" s="101">
        <v>0</v>
      </c>
      <c r="AQ28" s="92">
        <v>0</v>
      </c>
      <c r="AR28" s="87">
        <v>0</v>
      </c>
      <c r="AS28" s="102">
        <f t="shared" si="33"/>
        <v>0</v>
      </c>
      <c r="AT28" s="101">
        <v>0</v>
      </c>
      <c r="AU28" s="92">
        <v>0</v>
      </c>
      <c r="AV28" s="87">
        <v>0</v>
      </c>
      <c r="AW28" s="102">
        <f t="shared" si="34"/>
        <v>0</v>
      </c>
      <c r="AX28" s="101">
        <v>0</v>
      </c>
      <c r="AY28" s="92">
        <v>0</v>
      </c>
      <c r="AZ28" s="87">
        <v>0</v>
      </c>
      <c r="BA28" s="102">
        <f t="shared" si="35"/>
        <v>0</v>
      </c>
      <c r="BB28" s="101">
        <v>0</v>
      </c>
      <c r="BC28" s="92">
        <v>0</v>
      </c>
      <c r="BD28" s="87">
        <v>0</v>
      </c>
      <c r="BE28" s="102">
        <f t="shared" si="36"/>
        <v>0</v>
      </c>
      <c r="BF28" s="101">
        <v>0</v>
      </c>
      <c r="BG28" s="92">
        <v>0</v>
      </c>
      <c r="BH28" s="87">
        <v>0</v>
      </c>
      <c r="BI28" s="102">
        <f t="shared" si="37"/>
        <v>0</v>
      </c>
      <c r="BJ28" s="101">
        <v>0</v>
      </c>
      <c r="BK28" s="92">
        <v>0</v>
      </c>
      <c r="BL28" s="87">
        <v>0</v>
      </c>
      <c r="BM28" s="102">
        <f t="shared" si="38"/>
        <v>0</v>
      </c>
      <c r="BN28" s="101">
        <v>0</v>
      </c>
      <c r="BO28" s="92">
        <v>0</v>
      </c>
      <c r="BP28" s="87">
        <v>0</v>
      </c>
      <c r="BQ28" s="102">
        <f t="shared" si="39"/>
        <v>0</v>
      </c>
      <c r="BR28" s="101">
        <v>0</v>
      </c>
      <c r="BS28" s="92">
        <v>0</v>
      </c>
      <c r="BT28" s="87">
        <v>0</v>
      </c>
      <c r="BU28" s="102">
        <f t="shared" si="40"/>
        <v>0</v>
      </c>
      <c r="BV28" s="101">
        <v>0</v>
      </c>
      <c r="BW28" s="92">
        <v>0</v>
      </c>
      <c r="BX28" s="87">
        <v>0</v>
      </c>
      <c r="BY28" s="102">
        <f t="shared" si="41"/>
        <v>0</v>
      </c>
      <c r="BZ28" s="101">
        <v>0</v>
      </c>
      <c r="CA28" s="92">
        <v>0</v>
      </c>
      <c r="CB28" s="87">
        <v>0</v>
      </c>
      <c r="CC28" s="102">
        <f t="shared" si="42"/>
        <v>0</v>
      </c>
      <c r="CD28" s="101">
        <v>0</v>
      </c>
      <c r="CE28" s="92">
        <v>0</v>
      </c>
      <c r="CF28" s="87">
        <v>0</v>
      </c>
      <c r="CG28" s="102">
        <f t="shared" si="43"/>
        <v>0</v>
      </c>
      <c r="CH28" s="101">
        <v>0</v>
      </c>
      <c r="CI28" s="92">
        <v>0</v>
      </c>
      <c r="CJ28" s="87">
        <v>0</v>
      </c>
      <c r="CK28" s="102">
        <f t="shared" si="44"/>
        <v>0</v>
      </c>
      <c r="CL28" s="88"/>
      <c r="CM28" s="18"/>
    </row>
    <row r="29" spans="1:91" ht="15.95" customHeight="1">
      <c r="A29" s="14"/>
      <c r="B29" s="17">
        <v>22</v>
      </c>
      <c r="C29" s="896" t="s">
        <v>117</v>
      </c>
      <c r="D29" s="896"/>
      <c r="E29" s="14"/>
      <c r="F29" s="421">
        <f t="shared" si="21"/>
        <v>0</v>
      </c>
      <c r="G29" s="422">
        <f t="shared" si="22"/>
        <v>0</v>
      </c>
      <c r="H29" s="422">
        <f t="shared" si="23"/>
        <v>0</v>
      </c>
      <c r="I29" s="423">
        <f t="shared" si="24"/>
        <v>0</v>
      </c>
      <c r="J29" s="101">
        <v>0</v>
      </c>
      <c r="K29" s="92">
        <v>0</v>
      </c>
      <c r="L29" s="87">
        <v>0</v>
      </c>
      <c r="M29" s="102">
        <f t="shared" si="25"/>
        <v>0</v>
      </c>
      <c r="N29" s="101">
        <v>0</v>
      </c>
      <c r="O29" s="92">
        <v>0</v>
      </c>
      <c r="P29" s="87">
        <v>0</v>
      </c>
      <c r="Q29" s="102">
        <f t="shared" si="26"/>
        <v>0</v>
      </c>
      <c r="R29" s="101">
        <v>0</v>
      </c>
      <c r="S29" s="92">
        <v>0</v>
      </c>
      <c r="T29" s="87">
        <v>0</v>
      </c>
      <c r="U29" s="102">
        <f t="shared" si="27"/>
        <v>0</v>
      </c>
      <c r="V29" s="101">
        <v>0</v>
      </c>
      <c r="W29" s="92">
        <v>0</v>
      </c>
      <c r="X29" s="87">
        <v>0</v>
      </c>
      <c r="Y29" s="102">
        <f t="shared" si="28"/>
        <v>0</v>
      </c>
      <c r="Z29" s="101">
        <v>0</v>
      </c>
      <c r="AA29" s="92">
        <v>0</v>
      </c>
      <c r="AB29" s="87">
        <v>0</v>
      </c>
      <c r="AC29" s="102">
        <f t="shared" si="29"/>
        <v>0</v>
      </c>
      <c r="AD29" s="101">
        <v>0</v>
      </c>
      <c r="AE29" s="92">
        <v>0</v>
      </c>
      <c r="AF29" s="87">
        <v>0</v>
      </c>
      <c r="AG29" s="102">
        <f t="shared" si="30"/>
        <v>0</v>
      </c>
      <c r="AH29" s="101">
        <v>0</v>
      </c>
      <c r="AI29" s="92">
        <v>0</v>
      </c>
      <c r="AJ29" s="87">
        <v>0</v>
      </c>
      <c r="AK29" s="102">
        <f t="shared" si="31"/>
        <v>0</v>
      </c>
      <c r="AL29" s="101">
        <v>0</v>
      </c>
      <c r="AM29" s="92">
        <v>0</v>
      </c>
      <c r="AN29" s="87">
        <v>0</v>
      </c>
      <c r="AO29" s="102">
        <f t="shared" si="32"/>
        <v>0</v>
      </c>
      <c r="AP29" s="101">
        <v>0</v>
      </c>
      <c r="AQ29" s="92">
        <v>0</v>
      </c>
      <c r="AR29" s="87">
        <v>0</v>
      </c>
      <c r="AS29" s="102">
        <f t="shared" si="33"/>
        <v>0</v>
      </c>
      <c r="AT29" s="101">
        <v>0</v>
      </c>
      <c r="AU29" s="92">
        <v>0</v>
      </c>
      <c r="AV29" s="87">
        <v>0</v>
      </c>
      <c r="AW29" s="102">
        <f t="shared" si="34"/>
        <v>0</v>
      </c>
      <c r="AX29" s="101">
        <v>0</v>
      </c>
      <c r="AY29" s="92">
        <v>0</v>
      </c>
      <c r="AZ29" s="87">
        <v>0</v>
      </c>
      <c r="BA29" s="102">
        <f t="shared" si="35"/>
        <v>0</v>
      </c>
      <c r="BB29" s="101">
        <v>0</v>
      </c>
      <c r="BC29" s="92">
        <v>0</v>
      </c>
      <c r="BD29" s="87">
        <v>0</v>
      </c>
      <c r="BE29" s="102">
        <f t="shared" si="36"/>
        <v>0</v>
      </c>
      <c r="BF29" s="101">
        <v>0</v>
      </c>
      <c r="BG29" s="92">
        <v>0</v>
      </c>
      <c r="BH29" s="87">
        <v>0</v>
      </c>
      <c r="BI29" s="102">
        <f t="shared" si="37"/>
        <v>0</v>
      </c>
      <c r="BJ29" s="101">
        <v>0</v>
      </c>
      <c r="BK29" s="92">
        <v>0</v>
      </c>
      <c r="BL29" s="87">
        <v>0</v>
      </c>
      <c r="BM29" s="102">
        <f t="shared" si="38"/>
        <v>0</v>
      </c>
      <c r="BN29" s="101">
        <v>0</v>
      </c>
      <c r="BO29" s="92">
        <v>0</v>
      </c>
      <c r="BP29" s="87">
        <v>0</v>
      </c>
      <c r="BQ29" s="102">
        <f t="shared" si="39"/>
        <v>0</v>
      </c>
      <c r="BR29" s="101">
        <v>0</v>
      </c>
      <c r="BS29" s="92">
        <v>0</v>
      </c>
      <c r="BT29" s="87">
        <v>0</v>
      </c>
      <c r="BU29" s="102">
        <f t="shared" si="40"/>
        <v>0</v>
      </c>
      <c r="BV29" s="101">
        <v>0</v>
      </c>
      <c r="BW29" s="92">
        <v>0</v>
      </c>
      <c r="BX29" s="87">
        <v>0</v>
      </c>
      <c r="BY29" s="102">
        <f t="shared" si="41"/>
        <v>0</v>
      </c>
      <c r="BZ29" s="101">
        <v>0</v>
      </c>
      <c r="CA29" s="92">
        <v>0</v>
      </c>
      <c r="CB29" s="87">
        <v>0</v>
      </c>
      <c r="CC29" s="102">
        <f t="shared" si="42"/>
        <v>0</v>
      </c>
      <c r="CD29" s="101">
        <v>0</v>
      </c>
      <c r="CE29" s="92">
        <v>0</v>
      </c>
      <c r="CF29" s="87">
        <v>0</v>
      </c>
      <c r="CG29" s="102">
        <f t="shared" si="43"/>
        <v>0</v>
      </c>
      <c r="CH29" s="101">
        <v>0</v>
      </c>
      <c r="CI29" s="92">
        <v>0</v>
      </c>
      <c r="CJ29" s="87">
        <v>0</v>
      </c>
      <c r="CK29" s="102">
        <f t="shared" si="44"/>
        <v>0</v>
      </c>
      <c r="CL29" s="88"/>
      <c r="CM29" s="18"/>
    </row>
    <row r="30" spans="1:91" ht="15.95" customHeight="1">
      <c r="A30" s="14"/>
      <c r="B30" s="17">
        <v>23</v>
      </c>
      <c r="C30" s="896" t="s">
        <v>118</v>
      </c>
      <c r="D30" s="896"/>
      <c r="E30" s="14"/>
      <c r="F30" s="421">
        <f t="shared" si="21"/>
        <v>0</v>
      </c>
      <c r="G30" s="422">
        <f t="shared" si="22"/>
        <v>0</v>
      </c>
      <c r="H30" s="422">
        <f t="shared" si="23"/>
        <v>0</v>
      </c>
      <c r="I30" s="423">
        <f t="shared" si="24"/>
        <v>0</v>
      </c>
      <c r="J30" s="101">
        <v>0</v>
      </c>
      <c r="K30" s="92">
        <v>0</v>
      </c>
      <c r="L30" s="87">
        <v>0</v>
      </c>
      <c r="M30" s="102">
        <f t="shared" si="25"/>
        <v>0</v>
      </c>
      <c r="N30" s="101">
        <v>0</v>
      </c>
      <c r="O30" s="92">
        <v>0</v>
      </c>
      <c r="P30" s="87">
        <v>0</v>
      </c>
      <c r="Q30" s="102">
        <f t="shared" si="26"/>
        <v>0</v>
      </c>
      <c r="R30" s="101">
        <v>0</v>
      </c>
      <c r="S30" s="92">
        <v>0</v>
      </c>
      <c r="T30" s="87">
        <v>0</v>
      </c>
      <c r="U30" s="102">
        <f t="shared" si="27"/>
        <v>0</v>
      </c>
      <c r="V30" s="101">
        <v>0</v>
      </c>
      <c r="W30" s="92">
        <v>0</v>
      </c>
      <c r="X30" s="87">
        <v>0</v>
      </c>
      <c r="Y30" s="102">
        <f t="shared" si="28"/>
        <v>0</v>
      </c>
      <c r="Z30" s="101">
        <v>0</v>
      </c>
      <c r="AA30" s="92">
        <v>0</v>
      </c>
      <c r="AB30" s="87">
        <v>0</v>
      </c>
      <c r="AC30" s="102">
        <f t="shared" si="29"/>
        <v>0</v>
      </c>
      <c r="AD30" s="101">
        <v>0</v>
      </c>
      <c r="AE30" s="92">
        <v>0</v>
      </c>
      <c r="AF30" s="87">
        <v>0</v>
      </c>
      <c r="AG30" s="102">
        <f t="shared" si="30"/>
        <v>0</v>
      </c>
      <c r="AH30" s="101">
        <v>0</v>
      </c>
      <c r="AI30" s="92">
        <v>0</v>
      </c>
      <c r="AJ30" s="87">
        <v>0</v>
      </c>
      <c r="AK30" s="102">
        <f t="shared" si="31"/>
        <v>0</v>
      </c>
      <c r="AL30" s="101">
        <v>0</v>
      </c>
      <c r="AM30" s="92">
        <v>0</v>
      </c>
      <c r="AN30" s="87">
        <v>0</v>
      </c>
      <c r="AO30" s="102">
        <f t="shared" si="32"/>
        <v>0</v>
      </c>
      <c r="AP30" s="101">
        <v>0</v>
      </c>
      <c r="AQ30" s="92">
        <v>0</v>
      </c>
      <c r="AR30" s="87">
        <v>0</v>
      </c>
      <c r="AS30" s="102">
        <f t="shared" si="33"/>
        <v>0</v>
      </c>
      <c r="AT30" s="101">
        <v>0</v>
      </c>
      <c r="AU30" s="92">
        <v>0</v>
      </c>
      <c r="AV30" s="87">
        <v>0</v>
      </c>
      <c r="AW30" s="102">
        <f t="shared" si="34"/>
        <v>0</v>
      </c>
      <c r="AX30" s="101">
        <v>0</v>
      </c>
      <c r="AY30" s="92">
        <v>0</v>
      </c>
      <c r="AZ30" s="87">
        <v>0</v>
      </c>
      <c r="BA30" s="102">
        <f t="shared" si="35"/>
        <v>0</v>
      </c>
      <c r="BB30" s="101">
        <v>0</v>
      </c>
      <c r="BC30" s="92">
        <v>0</v>
      </c>
      <c r="BD30" s="87">
        <v>0</v>
      </c>
      <c r="BE30" s="102">
        <f t="shared" si="36"/>
        <v>0</v>
      </c>
      <c r="BF30" s="101">
        <v>0</v>
      </c>
      <c r="BG30" s="92">
        <v>0</v>
      </c>
      <c r="BH30" s="87">
        <v>0</v>
      </c>
      <c r="BI30" s="102">
        <f t="shared" si="37"/>
        <v>0</v>
      </c>
      <c r="BJ30" s="101">
        <v>0</v>
      </c>
      <c r="BK30" s="92">
        <v>0</v>
      </c>
      <c r="BL30" s="87">
        <v>0</v>
      </c>
      <c r="BM30" s="102">
        <f t="shared" si="38"/>
        <v>0</v>
      </c>
      <c r="BN30" s="101">
        <v>0</v>
      </c>
      <c r="BO30" s="92">
        <v>0</v>
      </c>
      <c r="BP30" s="87">
        <v>0</v>
      </c>
      <c r="BQ30" s="102">
        <f t="shared" si="39"/>
        <v>0</v>
      </c>
      <c r="BR30" s="101">
        <v>0</v>
      </c>
      <c r="BS30" s="92">
        <v>0</v>
      </c>
      <c r="BT30" s="87">
        <v>0</v>
      </c>
      <c r="BU30" s="102">
        <f t="shared" si="40"/>
        <v>0</v>
      </c>
      <c r="BV30" s="101">
        <v>0</v>
      </c>
      <c r="BW30" s="92">
        <v>0</v>
      </c>
      <c r="BX30" s="87">
        <v>0</v>
      </c>
      <c r="BY30" s="102">
        <f t="shared" si="41"/>
        <v>0</v>
      </c>
      <c r="BZ30" s="101">
        <v>0</v>
      </c>
      <c r="CA30" s="92">
        <v>0</v>
      </c>
      <c r="CB30" s="87">
        <v>0</v>
      </c>
      <c r="CC30" s="102">
        <f t="shared" si="42"/>
        <v>0</v>
      </c>
      <c r="CD30" s="101">
        <v>0</v>
      </c>
      <c r="CE30" s="92">
        <v>0</v>
      </c>
      <c r="CF30" s="87">
        <v>0</v>
      </c>
      <c r="CG30" s="102">
        <f t="shared" si="43"/>
        <v>0</v>
      </c>
      <c r="CH30" s="101">
        <v>0</v>
      </c>
      <c r="CI30" s="92">
        <v>0</v>
      </c>
      <c r="CJ30" s="87">
        <v>0</v>
      </c>
      <c r="CK30" s="102">
        <f t="shared" si="44"/>
        <v>0</v>
      </c>
      <c r="CL30" s="88"/>
      <c r="CM30" s="18"/>
    </row>
    <row r="31" spans="1:91" ht="15.95" customHeight="1">
      <c r="A31" s="14"/>
      <c r="B31" s="17">
        <v>24</v>
      </c>
      <c r="C31" s="896" t="s">
        <v>119</v>
      </c>
      <c r="D31" s="896"/>
      <c r="E31" s="14"/>
      <c r="F31" s="421">
        <f t="shared" si="21"/>
        <v>0</v>
      </c>
      <c r="G31" s="422">
        <f t="shared" si="22"/>
        <v>0</v>
      </c>
      <c r="H31" s="422">
        <f t="shared" si="23"/>
        <v>0</v>
      </c>
      <c r="I31" s="423">
        <f t="shared" si="24"/>
        <v>0</v>
      </c>
      <c r="J31" s="101">
        <v>0</v>
      </c>
      <c r="K31" s="92">
        <v>0</v>
      </c>
      <c r="L31" s="87">
        <v>0</v>
      </c>
      <c r="M31" s="102">
        <f t="shared" si="25"/>
        <v>0</v>
      </c>
      <c r="N31" s="101">
        <v>0</v>
      </c>
      <c r="O31" s="92">
        <v>0</v>
      </c>
      <c r="P31" s="87">
        <v>0</v>
      </c>
      <c r="Q31" s="102">
        <f t="shared" si="26"/>
        <v>0</v>
      </c>
      <c r="R31" s="101">
        <v>0</v>
      </c>
      <c r="S31" s="92">
        <v>0</v>
      </c>
      <c r="T31" s="87">
        <v>0</v>
      </c>
      <c r="U31" s="102">
        <f t="shared" si="27"/>
        <v>0</v>
      </c>
      <c r="V31" s="101">
        <v>0</v>
      </c>
      <c r="W31" s="92">
        <v>0</v>
      </c>
      <c r="X31" s="87">
        <v>0</v>
      </c>
      <c r="Y31" s="102">
        <f t="shared" si="28"/>
        <v>0</v>
      </c>
      <c r="Z31" s="101">
        <v>0</v>
      </c>
      <c r="AA31" s="92">
        <v>0</v>
      </c>
      <c r="AB31" s="87">
        <v>0</v>
      </c>
      <c r="AC31" s="102">
        <f t="shared" si="29"/>
        <v>0</v>
      </c>
      <c r="AD31" s="101">
        <v>0</v>
      </c>
      <c r="AE31" s="92">
        <v>0</v>
      </c>
      <c r="AF31" s="87">
        <v>0</v>
      </c>
      <c r="AG31" s="102">
        <f t="shared" si="30"/>
        <v>0</v>
      </c>
      <c r="AH31" s="101">
        <v>0</v>
      </c>
      <c r="AI31" s="92">
        <v>0</v>
      </c>
      <c r="AJ31" s="87">
        <v>0</v>
      </c>
      <c r="AK31" s="102">
        <f t="shared" si="31"/>
        <v>0</v>
      </c>
      <c r="AL31" s="101">
        <v>0</v>
      </c>
      <c r="AM31" s="92">
        <v>0</v>
      </c>
      <c r="AN31" s="87">
        <v>0</v>
      </c>
      <c r="AO31" s="102">
        <f t="shared" si="32"/>
        <v>0</v>
      </c>
      <c r="AP31" s="101">
        <v>0</v>
      </c>
      <c r="AQ31" s="92">
        <v>0</v>
      </c>
      <c r="AR31" s="87">
        <v>0</v>
      </c>
      <c r="AS31" s="102">
        <f t="shared" si="33"/>
        <v>0</v>
      </c>
      <c r="AT31" s="101">
        <v>0</v>
      </c>
      <c r="AU31" s="92">
        <v>0</v>
      </c>
      <c r="AV31" s="87">
        <v>0</v>
      </c>
      <c r="AW31" s="102">
        <f t="shared" si="34"/>
        <v>0</v>
      </c>
      <c r="AX31" s="101">
        <v>0</v>
      </c>
      <c r="AY31" s="92">
        <v>0</v>
      </c>
      <c r="AZ31" s="87">
        <v>0</v>
      </c>
      <c r="BA31" s="102">
        <f t="shared" si="35"/>
        <v>0</v>
      </c>
      <c r="BB31" s="101">
        <v>0</v>
      </c>
      <c r="BC31" s="92">
        <v>0</v>
      </c>
      <c r="BD31" s="87">
        <v>0</v>
      </c>
      <c r="BE31" s="102">
        <f t="shared" si="36"/>
        <v>0</v>
      </c>
      <c r="BF31" s="101">
        <v>0</v>
      </c>
      <c r="BG31" s="92">
        <v>0</v>
      </c>
      <c r="BH31" s="87">
        <v>0</v>
      </c>
      <c r="BI31" s="102">
        <f t="shared" si="37"/>
        <v>0</v>
      </c>
      <c r="BJ31" s="101">
        <v>0</v>
      </c>
      <c r="BK31" s="92">
        <v>0</v>
      </c>
      <c r="BL31" s="87">
        <v>0</v>
      </c>
      <c r="BM31" s="102">
        <f t="shared" si="38"/>
        <v>0</v>
      </c>
      <c r="BN31" s="101">
        <v>0</v>
      </c>
      <c r="BO31" s="92">
        <v>0</v>
      </c>
      <c r="BP31" s="87">
        <v>0</v>
      </c>
      <c r="BQ31" s="102">
        <f t="shared" si="39"/>
        <v>0</v>
      </c>
      <c r="BR31" s="101">
        <v>0</v>
      </c>
      <c r="BS31" s="92">
        <v>0</v>
      </c>
      <c r="BT31" s="87">
        <v>0</v>
      </c>
      <c r="BU31" s="102">
        <f t="shared" si="40"/>
        <v>0</v>
      </c>
      <c r="BV31" s="101">
        <v>0</v>
      </c>
      <c r="BW31" s="92">
        <v>0</v>
      </c>
      <c r="BX31" s="87">
        <v>0</v>
      </c>
      <c r="BY31" s="102">
        <f t="shared" si="41"/>
        <v>0</v>
      </c>
      <c r="BZ31" s="101">
        <v>0</v>
      </c>
      <c r="CA31" s="92">
        <v>0</v>
      </c>
      <c r="CB31" s="87">
        <v>0</v>
      </c>
      <c r="CC31" s="102">
        <f t="shared" si="42"/>
        <v>0</v>
      </c>
      <c r="CD31" s="101">
        <v>0</v>
      </c>
      <c r="CE31" s="92">
        <v>0</v>
      </c>
      <c r="CF31" s="87">
        <v>0</v>
      </c>
      <c r="CG31" s="102">
        <f t="shared" si="43"/>
        <v>0</v>
      </c>
      <c r="CH31" s="101">
        <v>0</v>
      </c>
      <c r="CI31" s="92">
        <v>0</v>
      </c>
      <c r="CJ31" s="87">
        <v>0</v>
      </c>
      <c r="CK31" s="102">
        <f t="shared" si="44"/>
        <v>0</v>
      </c>
      <c r="CL31" s="88"/>
      <c r="CM31" s="18"/>
    </row>
    <row r="32" spans="1:91" ht="15.95" customHeight="1">
      <c r="A32" s="14"/>
      <c r="B32" s="17">
        <v>25</v>
      </c>
      <c r="C32" s="896" t="s">
        <v>120</v>
      </c>
      <c r="D32" s="896"/>
      <c r="E32" s="14"/>
      <c r="F32" s="421">
        <f t="shared" si="21"/>
        <v>0</v>
      </c>
      <c r="G32" s="422">
        <f t="shared" si="22"/>
        <v>0</v>
      </c>
      <c r="H32" s="422">
        <f t="shared" si="23"/>
        <v>0</v>
      </c>
      <c r="I32" s="423">
        <f t="shared" si="24"/>
        <v>0</v>
      </c>
      <c r="J32" s="101">
        <v>0</v>
      </c>
      <c r="K32" s="92">
        <v>0</v>
      </c>
      <c r="L32" s="87">
        <v>0</v>
      </c>
      <c r="M32" s="102">
        <f t="shared" si="25"/>
        <v>0</v>
      </c>
      <c r="N32" s="101">
        <v>0</v>
      </c>
      <c r="O32" s="92">
        <v>0</v>
      </c>
      <c r="P32" s="87">
        <v>0</v>
      </c>
      <c r="Q32" s="102">
        <f t="shared" si="26"/>
        <v>0</v>
      </c>
      <c r="R32" s="101">
        <v>0</v>
      </c>
      <c r="S32" s="92">
        <v>0</v>
      </c>
      <c r="T32" s="87">
        <v>0</v>
      </c>
      <c r="U32" s="102">
        <f t="shared" si="27"/>
        <v>0</v>
      </c>
      <c r="V32" s="101">
        <v>0</v>
      </c>
      <c r="W32" s="92">
        <v>0</v>
      </c>
      <c r="X32" s="87">
        <v>0</v>
      </c>
      <c r="Y32" s="102">
        <f t="shared" si="28"/>
        <v>0</v>
      </c>
      <c r="Z32" s="101">
        <v>0</v>
      </c>
      <c r="AA32" s="92">
        <v>0</v>
      </c>
      <c r="AB32" s="87">
        <v>0</v>
      </c>
      <c r="AC32" s="102">
        <f t="shared" si="29"/>
        <v>0</v>
      </c>
      <c r="AD32" s="101">
        <v>0</v>
      </c>
      <c r="AE32" s="92">
        <v>0</v>
      </c>
      <c r="AF32" s="87">
        <v>0</v>
      </c>
      <c r="AG32" s="102">
        <f t="shared" si="30"/>
        <v>0</v>
      </c>
      <c r="AH32" s="101">
        <v>0</v>
      </c>
      <c r="AI32" s="92">
        <v>0</v>
      </c>
      <c r="AJ32" s="87">
        <v>0</v>
      </c>
      <c r="AK32" s="102">
        <f t="shared" si="31"/>
        <v>0</v>
      </c>
      <c r="AL32" s="101">
        <v>0</v>
      </c>
      <c r="AM32" s="92">
        <v>0</v>
      </c>
      <c r="AN32" s="87">
        <v>0</v>
      </c>
      <c r="AO32" s="102">
        <f t="shared" si="32"/>
        <v>0</v>
      </c>
      <c r="AP32" s="101">
        <v>0</v>
      </c>
      <c r="AQ32" s="92">
        <v>0</v>
      </c>
      <c r="AR32" s="87">
        <v>0</v>
      </c>
      <c r="AS32" s="102">
        <f t="shared" si="33"/>
        <v>0</v>
      </c>
      <c r="AT32" s="101">
        <v>0</v>
      </c>
      <c r="AU32" s="92">
        <v>0</v>
      </c>
      <c r="AV32" s="87">
        <v>0</v>
      </c>
      <c r="AW32" s="102">
        <f t="shared" si="34"/>
        <v>0</v>
      </c>
      <c r="AX32" s="101">
        <v>0</v>
      </c>
      <c r="AY32" s="92">
        <v>0</v>
      </c>
      <c r="AZ32" s="87">
        <v>0</v>
      </c>
      <c r="BA32" s="102">
        <f t="shared" si="35"/>
        <v>0</v>
      </c>
      <c r="BB32" s="101">
        <v>0</v>
      </c>
      <c r="BC32" s="92">
        <v>0</v>
      </c>
      <c r="BD32" s="87">
        <v>0</v>
      </c>
      <c r="BE32" s="102">
        <f t="shared" si="36"/>
        <v>0</v>
      </c>
      <c r="BF32" s="101">
        <v>0</v>
      </c>
      <c r="BG32" s="92">
        <v>0</v>
      </c>
      <c r="BH32" s="87">
        <v>0</v>
      </c>
      <c r="BI32" s="102">
        <f t="shared" si="37"/>
        <v>0</v>
      </c>
      <c r="BJ32" s="101">
        <v>0</v>
      </c>
      <c r="BK32" s="92">
        <v>0</v>
      </c>
      <c r="BL32" s="87">
        <v>0</v>
      </c>
      <c r="BM32" s="102">
        <f t="shared" si="38"/>
        <v>0</v>
      </c>
      <c r="BN32" s="101">
        <v>0</v>
      </c>
      <c r="BO32" s="92">
        <v>0</v>
      </c>
      <c r="BP32" s="87">
        <v>0</v>
      </c>
      <c r="BQ32" s="102">
        <f t="shared" si="39"/>
        <v>0</v>
      </c>
      <c r="BR32" s="101">
        <v>0</v>
      </c>
      <c r="BS32" s="92">
        <v>0</v>
      </c>
      <c r="BT32" s="87">
        <v>0</v>
      </c>
      <c r="BU32" s="102">
        <f t="shared" si="40"/>
        <v>0</v>
      </c>
      <c r="BV32" s="101">
        <v>0</v>
      </c>
      <c r="BW32" s="92">
        <v>0</v>
      </c>
      <c r="BX32" s="87">
        <v>0</v>
      </c>
      <c r="BY32" s="102">
        <f t="shared" si="41"/>
        <v>0</v>
      </c>
      <c r="BZ32" s="101">
        <v>0</v>
      </c>
      <c r="CA32" s="92">
        <v>0</v>
      </c>
      <c r="CB32" s="87">
        <v>0</v>
      </c>
      <c r="CC32" s="102">
        <f t="shared" si="42"/>
        <v>0</v>
      </c>
      <c r="CD32" s="101">
        <v>0</v>
      </c>
      <c r="CE32" s="92">
        <v>0</v>
      </c>
      <c r="CF32" s="87">
        <v>0</v>
      </c>
      <c r="CG32" s="102">
        <f t="shared" si="43"/>
        <v>0</v>
      </c>
      <c r="CH32" s="101">
        <v>0</v>
      </c>
      <c r="CI32" s="92">
        <v>0</v>
      </c>
      <c r="CJ32" s="87">
        <v>0</v>
      </c>
      <c r="CK32" s="102">
        <f t="shared" si="44"/>
        <v>0</v>
      </c>
      <c r="CL32" s="88"/>
      <c r="CM32" s="18"/>
    </row>
    <row r="33" spans="1:91" ht="15.95" customHeight="1">
      <c r="A33" s="14"/>
      <c r="B33" s="17">
        <v>26</v>
      </c>
      <c r="C33" s="896" t="s">
        <v>121</v>
      </c>
      <c r="D33" s="896"/>
      <c r="E33" s="14"/>
      <c r="F33" s="421">
        <f t="shared" si="21"/>
        <v>0</v>
      </c>
      <c r="G33" s="422">
        <f t="shared" si="22"/>
        <v>0</v>
      </c>
      <c r="H33" s="422">
        <f t="shared" si="23"/>
        <v>0</v>
      </c>
      <c r="I33" s="423">
        <f t="shared" si="24"/>
        <v>0</v>
      </c>
      <c r="J33" s="101">
        <v>0</v>
      </c>
      <c r="K33" s="92">
        <v>0</v>
      </c>
      <c r="L33" s="87">
        <v>0</v>
      </c>
      <c r="M33" s="102">
        <f t="shared" si="25"/>
        <v>0</v>
      </c>
      <c r="N33" s="101">
        <v>0</v>
      </c>
      <c r="O33" s="92">
        <v>0</v>
      </c>
      <c r="P33" s="87">
        <v>0</v>
      </c>
      <c r="Q33" s="102">
        <f t="shared" si="26"/>
        <v>0</v>
      </c>
      <c r="R33" s="101">
        <v>0</v>
      </c>
      <c r="S33" s="92">
        <v>0</v>
      </c>
      <c r="T33" s="87">
        <v>0</v>
      </c>
      <c r="U33" s="102">
        <f t="shared" si="27"/>
        <v>0</v>
      </c>
      <c r="V33" s="101">
        <v>0</v>
      </c>
      <c r="W33" s="92">
        <v>0</v>
      </c>
      <c r="X33" s="87">
        <v>0</v>
      </c>
      <c r="Y33" s="102">
        <f t="shared" si="28"/>
        <v>0</v>
      </c>
      <c r="Z33" s="101">
        <v>0</v>
      </c>
      <c r="AA33" s="92">
        <v>0</v>
      </c>
      <c r="AB33" s="87">
        <v>0</v>
      </c>
      <c r="AC33" s="102">
        <f t="shared" si="29"/>
        <v>0</v>
      </c>
      <c r="AD33" s="101">
        <v>0</v>
      </c>
      <c r="AE33" s="92">
        <v>0</v>
      </c>
      <c r="AF33" s="87">
        <v>0</v>
      </c>
      <c r="AG33" s="102">
        <f t="shared" si="30"/>
        <v>0</v>
      </c>
      <c r="AH33" s="101">
        <v>0</v>
      </c>
      <c r="AI33" s="92">
        <v>0</v>
      </c>
      <c r="AJ33" s="87">
        <v>0</v>
      </c>
      <c r="AK33" s="102">
        <f t="shared" si="31"/>
        <v>0</v>
      </c>
      <c r="AL33" s="101">
        <v>0</v>
      </c>
      <c r="AM33" s="92">
        <v>0</v>
      </c>
      <c r="AN33" s="87">
        <v>0</v>
      </c>
      <c r="AO33" s="102">
        <f t="shared" si="32"/>
        <v>0</v>
      </c>
      <c r="AP33" s="101">
        <v>0</v>
      </c>
      <c r="AQ33" s="92">
        <v>0</v>
      </c>
      <c r="AR33" s="87">
        <v>0</v>
      </c>
      <c r="AS33" s="102">
        <f t="shared" si="33"/>
        <v>0</v>
      </c>
      <c r="AT33" s="101">
        <v>0</v>
      </c>
      <c r="AU33" s="92">
        <v>0</v>
      </c>
      <c r="AV33" s="87">
        <v>0</v>
      </c>
      <c r="AW33" s="102">
        <f t="shared" si="34"/>
        <v>0</v>
      </c>
      <c r="AX33" s="101">
        <v>0</v>
      </c>
      <c r="AY33" s="92">
        <v>0</v>
      </c>
      <c r="AZ33" s="87">
        <v>0</v>
      </c>
      <c r="BA33" s="102">
        <f t="shared" si="35"/>
        <v>0</v>
      </c>
      <c r="BB33" s="101">
        <v>0</v>
      </c>
      <c r="BC33" s="92">
        <v>0</v>
      </c>
      <c r="BD33" s="87">
        <v>0</v>
      </c>
      <c r="BE33" s="102">
        <f t="shared" si="36"/>
        <v>0</v>
      </c>
      <c r="BF33" s="101">
        <v>0</v>
      </c>
      <c r="BG33" s="92">
        <v>0</v>
      </c>
      <c r="BH33" s="87">
        <v>0</v>
      </c>
      <c r="BI33" s="102">
        <f t="shared" si="37"/>
        <v>0</v>
      </c>
      <c r="BJ33" s="101">
        <v>0</v>
      </c>
      <c r="BK33" s="92">
        <v>0</v>
      </c>
      <c r="BL33" s="87">
        <v>0</v>
      </c>
      <c r="BM33" s="102">
        <f t="shared" si="38"/>
        <v>0</v>
      </c>
      <c r="BN33" s="101">
        <v>0</v>
      </c>
      <c r="BO33" s="92">
        <v>0</v>
      </c>
      <c r="BP33" s="87">
        <v>0</v>
      </c>
      <c r="BQ33" s="102">
        <f t="shared" si="39"/>
        <v>0</v>
      </c>
      <c r="BR33" s="101">
        <v>0</v>
      </c>
      <c r="BS33" s="92">
        <v>0</v>
      </c>
      <c r="BT33" s="87">
        <v>0</v>
      </c>
      <c r="BU33" s="102">
        <f t="shared" si="40"/>
        <v>0</v>
      </c>
      <c r="BV33" s="101">
        <v>0</v>
      </c>
      <c r="BW33" s="92">
        <v>0</v>
      </c>
      <c r="BX33" s="87">
        <v>0</v>
      </c>
      <c r="BY33" s="102">
        <f t="shared" si="41"/>
        <v>0</v>
      </c>
      <c r="BZ33" s="101">
        <v>0</v>
      </c>
      <c r="CA33" s="92">
        <v>0</v>
      </c>
      <c r="CB33" s="87">
        <v>0</v>
      </c>
      <c r="CC33" s="102">
        <f t="shared" si="42"/>
        <v>0</v>
      </c>
      <c r="CD33" s="101">
        <v>0</v>
      </c>
      <c r="CE33" s="92">
        <v>0</v>
      </c>
      <c r="CF33" s="87">
        <v>0</v>
      </c>
      <c r="CG33" s="102">
        <f t="shared" si="43"/>
        <v>0</v>
      </c>
      <c r="CH33" s="101">
        <v>0</v>
      </c>
      <c r="CI33" s="92">
        <v>0</v>
      </c>
      <c r="CJ33" s="87">
        <v>0</v>
      </c>
      <c r="CK33" s="102">
        <f t="shared" si="44"/>
        <v>0</v>
      </c>
      <c r="CL33" s="88"/>
      <c r="CM33" s="18"/>
    </row>
    <row r="34" spans="1:91" ht="15.95" customHeight="1">
      <c r="A34" s="14"/>
      <c r="B34" s="17">
        <v>27</v>
      </c>
      <c r="C34" s="896" t="s">
        <v>122</v>
      </c>
      <c r="D34" s="897"/>
      <c r="E34" s="14"/>
      <c r="F34" s="421">
        <f t="shared" si="21"/>
        <v>0</v>
      </c>
      <c r="G34" s="422">
        <f t="shared" si="22"/>
        <v>0</v>
      </c>
      <c r="H34" s="422">
        <f t="shared" si="23"/>
        <v>0</v>
      </c>
      <c r="I34" s="423">
        <f t="shared" si="24"/>
        <v>0</v>
      </c>
      <c r="J34" s="101">
        <v>0</v>
      </c>
      <c r="K34" s="92">
        <v>0</v>
      </c>
      <c r="L34" s="87">
        <v>0</v>
      </c>
      <c r="M34" s="102">
        <f t="shared" si="25"/>
        <v>0</v>
      </c>
      <c r="N34" s="101">
        <v>0</v>
      </c>
      <c r="O34" s="92">
        <v>0</v>
      </c>
      <c r="P34" s="87">
        <v>0</v>
      </c>
      <c r="Q34" s="102">
        <f t="shared" si="26"/>
        <v>0</v>
      </c>
      <c r="R34" s="101">
        <v>0</v>
      </c>
      <c r="S34" s="92">
        <v>0</v>
      </c>
      <c r="T34" s="87">
        <v>0</v>
      </c>
      <c r="U34" s="102">
        <f t="shared" si="27"/>
        <v>0</v>
      </c>
      <c r="V34" s="101">
        <v>0</v>
      </c>
      <c r="W34" s="92">
        <v>0</v>
      </c>
      <c r="X34" s="87">
        <v>0</v>
      </c>
      <c r="Y34" s="102">
        <f t="shared" si="28"/>
        <v>0</v>
      </c>
      <c r="Z34" s="101">
        <v>0</v>
      </c>
      <c r="AA34" s="92">
        <v>0</v>
      </c>
      <c r="AB34" s="87">
        <v>0</v>
      </c>
      <c r="AC34" s="102">
        <f t="shared" si="29"/>
        <v>0</v>
      </c>
      <c r="AD34" s="101">
        <v>0</v>
      </c>
      <c r="AE34" s="92">
        <v>0</v>
      </c>
      <c r="AF34" s="87">
        <v>0</v>
      </c>
      <c r="AG34" s="102">
        <f t="shared" si="30"/>
        <v>0</v>
      </c>
      <c r="AH34" s="101">
        <v>0</v>
      </c>
      <c r="AI34" s="92">
        <v>0</v>
      </c>
      <c r="AJ34" s="87">
        <v>0</v>
      </c>
      <c r="AK34" s="102">
        <f t="shared" si="31"/>
        <v>0</v>
      </c>
      <c r="AL34" s="101">
        <v>0</v>
      </c>
      <c r="AM34" s="92">
        <v>0</v>
      </c>
      <c r="AN34" s="87">
        <v>0</v>
      </c>
      <c r="AO34" s="102">
        <f t="shared" si="32"/>
        <v>0</v>
      </c>
      <c r="AP34" s="101">
        <v>0</v>
      </c>
      <c r="AQ34" s="92">
        <v>0</v>
      </c>
      <c r="AR34" s="87">
        <v>0</v>
      </c>
      <c r="AS34" s="102">
        <f t="shared" si="33"/>
        <v>0</v>
      </c>
      <c r="AT34" s="101">
        <v>0</v>
      </c>
      <c r="AU34" s="92">
        <v>0</v>
      </c>
      <c r="AV34" s="87">
        <v>0</v>
      </c>
      <c r="AW34" s="102">
        <f t="shared" si="34"/>
        <v>0</v>
      </c>
      <c r="AX34" s="101">
        <v>0</v>
      </c>
      <c r="AY34" s="92">
        <v>0</v>
      </c>
      <c r="AZ34" s="87">
        <v>0</v>
      </c>
      <c r="BA34" s="102">
        <f t="shared" si="35"/>
        <v>0</v>
      </c>
      <c r="BB34" s="101">
        <v>0</v>
      </c>
      <c r="BC34" s="92">
        <v>0</v>
      </c>
      <c r="BD34" s="87">
        <v>0</v>
      </c>
      <c r="BE34" s="102">
        <f t="shared" si="36"/>
        <v>0</v>
      </c>
      <c r="BF34" s="101">
        <v>0</v>
      </c>
      <c r="BG34" s="92">
        <v>0</v>
      </c>
      <c r="BH34" s="87">
        <v>0</v>
      </c>
      <c r="BI34" s="102">
        <f t="shared" si="37"/>
        <v>0</v>
      </c>
      <c r="BJ34" s="101">
        <v>0</v>
      </c>
      <c r="BK34" s="92">
        <v>0</v>
      </c>
      <c r="BL34" s="87">
        <v>0</v>
      </c>
      <c r="BM34" s="102">
        <f t="shared" si="38"/>
        <v>0</v>
      </c>
      <c r="BN34" s="101">
        <v>0</v>
      </c>
      <c r="BO34" s="92">
        <v>0</v>
      </c>
      <c r="BP34" s="87">
        <v>0</v>
      </c>
      <c r="BQ34" s="102">
        <f t="shared" si="39"/>
        <v>0</v>
      </c>
      <c r="BR34" s="101">
        <v>0</v>
      </c>
      <c r="BS34" s="92">
        <v>0</v>
      </c>
      <c r="BT34" s="87">
        <v>0</v>
      </c>
      <c r="BU34" s="102">
        <f t="shared" si="40"/>
        <v>0</v>
      </c>
      <c r="BV34" s="101">
        <v>0</v>
      </c>
      <c r="BW34" s="92">
        <v>0</v>
      </c>
      <c r="BX34" s="87">
        <v>0</v>
      </c>
      <c r="BY34" s="102">
        <f t="shared" si="41"/>
        <v>0</v>
      </c>
      <c r="BZ34" s="101">
        <v>0</v>
      </c>
      <c r="CA34" s="92">
        <v>0</v>
      </c>
      <c r="CB34" s="87">
        <v>0</v>
      </c>
      <c r="CC34" s="102">
        <f t="shared" si="42"/>
        <v>0</v>
      </c>
      <c r="CD34" s="101">
        <v>0</v>
      </c>
      <c r="CE34" s="92">
        <v>0</v>
      </c>
      <c r="CF34" s="87">
        <v>0</v>
      </c>
      <c r="CG34" s="102">
        <f t="shared" si="43"/>
        <v>0</v>
      </c>
      <c r="CH34" s="101">
        <v>0</v>
      </c>
      <c r="CI34" s="92">
        <v>0</v>
      </c>
      <c r="CJ34" s="87">
        <v>0</v>
      </c>
      <c r="CK34" s="102">
        <f t="shared" si="44"/>
        <v>0</v>
      </c>
      <c r="CL34" s="115"/>
      <c r="CM34" s="18"/>
    </row>
    <row r="35" spans="1:91" ht="15.95" customHeight="1">
      <c r="A35" s="14"/>
      <c r="B35" s="17">
        <v>28</v>
      </c>
      <c r="C35" s="896" t="s">
        <v>123</v>
      </c>
      <c r="D35" s="897"/>
      <c r="E35" s="14"/>
      <c r="F35" s="421">
        <f t="shared" si="21"/>
        <v>0</v>
      </c>
      <c r="G35" s="422">
        <f t="shared" si="22"/>
        <v>0</v>
      </c>
      <c r="H35" s="422">
        <f t="shared" si="23"/>
        <v>0</v>
      </c>
      <c r="I35" s="423">
        <f t="shared" si="24"/>
        <v>0</v>
      </c>
      <c r="J35" s="101">
        <v>0</v>
      </c>
      <c r="K35" s="92">
        <v>0</v>
      </c>
      <c r="L35" s="87">
        <v>0</v>
      </c>
      <c r="M35" s="102">
        <f t="shared" si="25"/>
        <v>0</v>
      </c>
      <c r="N35" s="101">
        <v>0</v>
      </c>
      <c r="O35" s="92">
        <v>0</v>
      </c>
      <c r="P35" s="87">
        <v>0</v>
      </c>
      <c r="Q35" s="102">
        <f t="shared" si="26"/>
        <v>0</v>
      </c>
      <c r="R35" s="101">
        <v>0</v>
      </c>
      <c r="S35" s="92">
        <v>0</v>
      </c>
      <c r="T35" s="87">
        <v>0</v>
      </c>
      <c r="U35" s="102">
        <f t="shared" si="27"/>
        <v>0</v>
      </c>
      <c r="V35" s="101">
        <v>0</v>
      </c>
      <c r="W35" s="92">
        <v>0</v>
      </c>
      <c r="X35" s="87">
        <v>0</v>
      </c>
      <c r="Y35" s="102">
        <f t="shared" si="28"/>
        <v>0</v>
      </c>
      <c r="Z35" s="101">
        <v>0</v>
      </c>
      <c r="AA35" s="92">
        <v>0</v>
      </c>
      <c r="AB35" s="87">
        <v>0</v>
      </c>
      <c r="AC35" s="102">
        <f t="shared" si="29"/>
        <v>0</v>
      </c>
      <c r="AD35" s="101">
        <v>0</v>
      </c>
      <c r="AE35" s="92">
        <v>0</v>
      </c>
      <c r="AF35" s="87">
        <v>0</v>
      </c>
      <c r="AG35" s="102">
        <f t="shared" si="30"/>
        <v>0</v>
      </c>
      <c r="AH35" s="101">
        <v>0</v>
      </c>
      <c r="AI35" s="92">
        <v>0</v>
      </c>
      <c r="AJ35" s="87">
        <v>0</v>
      </c>
      <c r="AK35" s="102">
        <f t="shared" si="31"/>
        <v>0</v>
      </c>
      <c r="AL35" s="101">
        <v>0</v>
      </c>
      <c r="AM35" s="92">
        <v>0</v>
      </c>
      <c r="AN35" s="87">
        <v>0</v>
      </c>
      <c r="AO35" s="102">
        <f t="shared" si="32"/>
        <v>0</v>
      </c>
      <c r="AP35" s="101">
        <v>0</v>
      </c>
      <c r="AQ35" s="92">
        <v>0</v>
      </c>
      <c r="AR35" s="87">
        <v>0</v>
      </c>
      <c r="AS35" s="102">
        <f t="shared" si="33"/>
        <v>0</v>
      </c>
      <c r="AT35" s="101">
        <v>0</v>
      </c>
      <c r="AU35" s="92">
        <v>0</v>
      </c>
      <c r="AV35" s="87">
        <v>0</v>
      </c>
      <c r="AW35" s="102">
        <f t="shared" si="34"/>
        <v>0</v>
      </c>
      <c r="AX35" s="101">
        <v>0</v>
      </c>
      <c r="AY35" s="92">
        <v>0</v>
      </c>
      <c r="AZ35" s="87">
        <v>0</v>
      </c>
      <c r="BA35" s="102">
        <f t="shared" si="35"/>
        <v>0</v>
      </c>
      <c r="BB35" s="101">
        <v>0</v>
      </c>
      <c r="BC35" s="92">
        <v>0</v>
      </c>
      <c r="BD35" s="87">
        <v>0</v>
      </c>
      <c r="BE35" s="102">
        <f t="shared" si="36"/>
        <v>0</v>
      </c>
      <c r="BF35" s="101">
        <v>0</v>
      </c>
      <c r="BG35" s="92">
        <v>0</v>
      </c>
      <c r="BH35" s="87">
        <v>0</v>
      </c>
      <c r="BI35" s="102">
        <f t="shared" si="37"/>
        <v>0</v>
      </c>
      <c r="BJ35" s="101">
        <v>0</v>
      </c>
      <c r="BK35" s="92">
        <v>0</v>
      </c>
      <c r="BL35" s="87">
        <v>0</v>
      </c>
      <c r="BM35" s="102">
        <f t="shared" si="38"/>
        <v>0</v>
      </c>
      <c r="BN35" s="101">
        <v>0</v>
      </c>
      <c r="BO35" s="92">
        <v>0</v>
      </c>
      <c r="BP35" s="87">
        <v>0</v>
      </c>
      <c r="BQ35" s="102">
        <f t="shared" si="39"/>
        <v>0</v>
      </c>
      <c r="BR35" s="101">
        <v>0</v>
      </c>
      <c r="BS35" s="92">
        <v>0</v>
      </c>
      <c r="BT35" s="87">
        <v>0</v>
      </c>
      <c r="BU35" s="102">
        <f t="shared" si="40"/>
        <v>0</v>
      </c>
      <c r="BV35" s="101">
        <v>0</v>
      </c>
      <c r="BW35" s="92">
        <v>0</v>
      </c>
      <c r="BX35" s="87">
        <v>0</v>
      </c>
      <c r="BY35" s="102">
        <f t="shared" si="41"/>
        <v>0</v>
      </c>
      <c r="BZ35" s="101">
        <v>0</v>
      </c>
      <c r="CA35" s="92">
        <v>0</v>
      </c>
      <c r="CB35" s="87">
        <v>0</v>
      </c>
      <c r="CC35" s="102">
        <f t="shared" si="42"/>
        <v>0</v>
      </c>
      <c r="CD35" s="101">
        <v>0</v>
      </c>
      <c r="CE35" s="92">
        <v>0</v>
      </c>
      <c r="CF35" s="87">
        <v>0</v>
      </c>
      <c r="CG35" s="102">
        <f t="shared" si="43"/>
        <v>0</v>
      </c>
      <c r="CH35" s="101">
        <v>0</v>
      </c>
      <c r="CI35" s="92">
        <v>0</v>
      </c>
      <c r="CJ35" s="87">
        <v>0</v>
      </c>
      <c r="CK35" s="102">
        <f t="shared" si="44"/>
        <v>0</v>
      </c>
      <c r="CL35" s="115"/>
      <c r="CM35" s="18"/>
    </row>
    <row r="36" spans="1:91" ht="15.95" customHeight="1">
      <c r="A36" s="14"/>
      <c r="B36" s="17">
        <v>29</v>
      </c>
      <c r="C36" s="896" t="s">
        <v>124</v>
      </c>
      <c r="D36" s="897"/>
      <c r="E36" s="14"/>
      <c r="F36" s="421">
        <f t="shared" si="21"/>
        <v>0</v>
      </c>
      <c r="G36" s="422">
        <f t="shared" si="22"/>
        <v>0</v>
      </c>
      <c r="H36" s="422">
        <f t="shared" si="23"/>
        <v>0</v>
      </c>
      <c r="I36" s="423">
        <f t="shared" si="24"/>
        <v>0</v>
      </c>
      <c r="J36" s="101">
        <v>0</v>
      </c>
      <c r="K36" s="92">
        <v>0</v>
      </c>
      <c r="L36" s="87">
        <v>0</v>
      </c>
      <c r="M36" s="102">
        <f t="shared" si="25"/>
        <v>0</v>
      </c>
      <c r="N36" s="101">
        <v>0</v>
      </c>
      <c r="O36" s="92">
        <v>0</v>
      </c>
      <c r="P36" s="87">
        <v>0</v>
      </c>
      <c r="Q36" s="102">
        <f t="shared" si="26"/>
        <v>0</v>
      </c>
      <c r="R36" s="101">
        <v>0</v>
      </c>
      <c r="S36" s="92">
        <v>0</v>
      </c>
      <c r="T36" s="87">
        <v>0</v>
      </c>
      <c r="U36" s="102">
        <f t="shared" si="27"/>
        <v>0</v>
      </c>
      <c r="V36" s="101">
        <v>0</v>
      </c>
      <c r="W36" s="92">
        <v>0</v>
      </c>
      <c r="X36" s="87">
        <v>0</v>
      </c>
      <c r="Y36" s="102">
        <f t="shared" si="28"/>
        <v>0</v>
      </c>
      <c r="Z36" s="101">
        <v>0</v>
      </c>
      <c r="AA36" s="92">
        <v>0</v>
      </c>
      <c r="AB36" s="87">
        <v>0</v>
      </c>
      <c r="AC36" s="102">
        <f t="shared" si="29"/>
        <v>0</v>
      </c>
      <c r="AD36" s="101">
        <v>0</v>
      </c>
      <c r="AE36" s="92">
        <v>0</v>
      </c>
      <c r="AF36" s="87">
        <v>0</v>
      </c>
      <c r="AG36" s="102">
        <f t="shared" si="30"/>
        <v>0</v>
      </c>
      <c r="AH36" s="101">
        <v>0</v>
      </c>
      <c r="AI36" s="92">
        <v>0</v>
      </c>
      <c r="AJ36" s="87">
        <v>0</v>
      </c>
      <c r="AK36" s="102">
        <f t="shared" si="31"/>
        <v>0</v>
      </c>
      <c r="AL36" s="101">
        <v>0</v>
      </c>
      <c r="AM36" s="92">
        <v>0</v>
      </c>
      <c r="AN36" s="87">
        <v>0</v>
      </c>
      <c r="AO36" s="102">
        <f t="shared" si="32"/>
        <v>0</v>
      </c>
      <c r="AP36" s="101">
        <v>0</v>
      </c>
      <c r="AQ36" s="92">
        <v>0</v>
      </c>
      <c r="AR36" s="87">
        <v>0</v>
      </c>
      <c r="AS36" s="102">
        <f t="shared" si="33"/>
        <v>0</v>
      </c>
      <c r="AT36" s="101">
        <v>0</v>
      </c>
      <c r="AU36" s="92">
        <v>0</v>
      </c>
      <c r="AV36" s="87">
        <v>0</v>
      </c>
      <c r="AW36" s="102">
        <f t="shared" si="34"/>
        <v>0</v>
      </c>
      <c r="AX36" s="101">
        <v>0</v>
      </c>
      <c r="AY36" s="92">
        <v>0</v>
      </c>
      <c r="AZ36" s="87">
        <v>0</v>
      </c>
      <c r="BA36" s="102">
        <f t="shared" si="35"/>
        <v>0</v>
      </c>
      <c r="BB36" s="101">
        <v>0</v>
      </c>
      <c r="BC36" s="92">
        <v>0</v>
      </c>
      <c r="BD36" s="87">
        <v>0</v>
      </c>
      <c r="BE36" s="102">
        <f t="shared" si="36"/>
        <v>0</v>
      </c>
      <c r="BF36" s="101">
        <v>0</v>
      </c>
      <c r="BG36" s="92">
        <v>0</v>
      </c>
      <c r="BH36" s="87">
        <v>0</v>
      </c>
      <c r="BI36" s="102">
        <f t="shared" si="37"/>
        <v>0</v>
      </c>
      <c r="BJ36" s="101">
        <v>0</v>
      </c>
      <c r="BK36" s="92">
        <v>0</v>
      </c>
      <c r="BL36" s="87">
        <v>0</v>
      </c>
      <c r="BM36" s="102">
        <f t="shared" si="38"/>
        <v>0</v>
      </c>
      <c r="BN36" s="101">
        <v>0</v>
      </c>
      <c r="BO36" s="92">
        <v>0</v>
      </c>
      <c r="BP36" s="87">
        <v>0</v>
      </c>
      <c r="BQ36" s="102">
        <f t="shared" si="39"/>
        <v>0</v>
      </c>
      <c r="BR36" s="101">
        <v>0</v>
      </c>
      <c r="BS36" s="92">
        <v>0</v>
      </c>
      <c r="BT36" s="87">
        <v>0</v>
      </c>
      <c r="BU36" s="102">
        <f t="shared" si="40"/>
        <v>0</v>
      </c>
      <c r="BV36" s="101">
        <v>0</v>
      </c>
      <c r="BW36" s="92">
        <v>0</v>
      </c>
      <c r="BX36" s="87">
        <v>0</v>
      </c>
      <c r="BY36" s="102">
        <f t="shared" si="41"/>
        <v>0</v>
      </c>
      <c r="BZ36" s="101">
        <v>0</v>
      </c>
      <c r="CA36" s="92">
        <v>0</v>
      </c>
      <c r="CB36" s="87">
        <v>0</v>
      </c>
      <c r="CC36" s="102">
        <f t="shared" si="42"/>
        <v>0</v>
      </c>
      <c r="CD36" s="101">
        <v>0</v>
      </c>
      <c r="CE36" s="92">
        <v>0</v>
      </c>
      <c r="CF36" s="87">
        <v>0</v>
      </c>
      <c r="CG36" s="102">
        <f t="shared" si="43"/>
        <v>0</v>
      </c>
      <c r="CH36" s="101">
        <v>0</v>
      </c>
      <c r="CI36" s="92">
        <v>0</v>
      </c>
      <c r="CJ36" s="87">
        <v>0</v>
      </c>
      <c r="CK36" s="102">
        <f t="shared" si="44"/>
        <v>0</v>
      </c>
      <c r="CL36" s="115"/>
      <c r="CM36" s="18"/>
    </row>
    <row r="37" spans="1:91" ht="15.95" customHeight="1">
      <c r="A37" s="14"/>
      <c r="B37" s="17">
        <v>30</v>
      </c>
      <c r="C37" s="896" t="s">
        <v>125</v>
      </c>
      <c r="D37" s="897"/>
      <c r="E37" s="14"/>
      <c r="F37" s="421">
        <f t="shared" si="21"/>
        <v>0</v>
      </c>
      <c r="G37" s="422">
        <f t="shared" si="22"/>
        <v>0</v>
      </c>
      <c r="H37" s="422">
        <f t="shared" si="23"/>
        <v>0</v>
      </c>
      <c r="I37" s="423">
        <f t="shared" si="24"/>
        <v>0</v>
      </c>
      <c r="J37" s="101">
        <v>0</v>
      </c>
      <c r="K37" s="92">
        <v>0</v>
      </c>
      <c r="L37" s="87">
        <v>0</v>
      </c>
      <c r="M37" s="102">
        <f t="shared" si="25"/>
        <v>0</v>
      </c>
      <c r="N37" s="101">
        <v>0</v>
      </c>
      <c r="O37" s="92">
        <v>0</v>
      </c>
      <c r="P37" s="87">
        <v>0</v>
      </c>
      <c r="Q37" s="102">
        <f t="shared" si="26"/>
        <v>0</v>
      </c>
      <c r="R37" s="101">
        <v>0</v>
      </c>
      <c r="S37" s="92">
        <v>0</v>
      </c>
      <c r="T37" s="87">
        <v>0</v>
      </c>
      <c r="U37" s="102">
        <f t="shared" si="27"/>
        <v>0</v>
      </c>
      <c r="V37" s="101">
        <v>0</v>
      </c>
      <c r="W37" s="92">
        <v>0</v>
      </c>
      <c r="X37" s="87">
        <v>0</v>
      </c>
      <c r="Y37" s="102">
        <f t="shared" si="28"/>
        <v>0</v>
      </c>
      <c r="Z37" s="101">
        <v>0</v>
      </c>
      <c r="AA37" s="92">
        <v>0</v>
      </c>
      <c r="AB37" s="87">
        <v>0</v>
      </c>
      <c r="AC37" s="102">
        <f t="shared" si="29"/>
        <v>0</v>
      </c>
      <c r="AD37" s="101">
        <v>0</v>
      </c>
      <c r="AE37" s="92">
        <v>0</v>
      </c>
      <c r="AF37" s="87">
        <v>0</v>
      </c>
      <c r="AG37" s="102">
        <f t="shared" si="30"/>
        <v>0</v>
      </c>
      <c r="AH37" s="101">
        <v>0</v>
      </c>
      <c r="AI37" s="92">
        <v>0</v>
      </c>
      <c r="AJ37" s="87">
        <v>0</v>
      </c>
      <c r="AK37" s="102">
        <f t="shared" si="31"/>
        <v>0</v>
      </c>
      <c r="AL37" s="101">
        <v>0</v>
      </c>
      <c r="AM37" s="92">
        <v>0</v>
      </c>
      <c r="AN37" s="87">
        <v>0</v>
      </c>
      <c r="AO37" s="102">
        <f t="shared" si="32"/>
        <v>0</v>
      </c>
      <c r="AP37" s="101">
        <v>0</v>
      </c>
      <c r="AQ37" s="92">
        <v>0</v>
      </c>
      <c r="AR37" s="87">
        <v>0</v>
      </c>
      <c r="AS37" s="102">
        <f t="shared" si="33"/>
        <v>0</v>
      </c>
      <c r="AT37" s="101">
        <v>0</v>
      </c>
      <c r="AU37" s="92">
        <v>0</v>
      </c>
      <c r="AV37" s="87">
        <v>0</v>
      </c>
      <c r="AW37" s="102">
        <f t="shared" si="34"/>
        <v>0</v>
      </c>
      <c r="AX37" s="101">
        <v>0</v>
      </c>
      <c r="AY37" s="92">
        <v>0</v>
      </c>
      <c r="AZ37" s="87">
        <v>0</v>
      </c>
      <c r="BA37" s="102">
        <f t="shared" si="35"/>
        <v>0</v>
      </c>
      <c r="BB37" s="101">
        <v>0</v>
      </c>
      <c r="BC37" s="92">
        <v>0</v>
      </c>
      <c r="BD37" s="87">
        <v>0</v>
      </c>
      <c r="BE37" s="102">
        <f t="shared" si="36"/>
        <v>0</v>
      </c>
      <c r="BF37" s="101">
        <v>0</v>
      </c>
      <c r="BG37" s="92">
        <v>0</v>
      </c>
      <c r="BH37" s="87">
        <v>0</v>
      </c>
      <c r="BI37" s="102">
        <f t="shared" si="37"/>
        <v>0</v>
      </c>
      <c r="BJ37" s="101">
        <v>0</v>
      </c>
      <c r="BK37" s="92">
        <v>0</v>
      </c>
      <c r="BL37" s="87">
        <v>0</v>
      </c>
      <c r="BM37" s="102">
        <f t="shared" si="38"/>
        <v>0</v>
      </c>
      <c r="BN37" s="101">
        <v>0</v>
      </c>
      <c r="BO37" s="92">
        <v>0</v>
      </c>
      <c r="BP37" s="87">
        <v>0</v>
      </c>
      <c r="BQ37" s="102">
        <f t="shared" si="39"/>
        <v>0</v>
      </c>
      <c r="BR37" s="101">
        <v>0</v>
      </c>
      <c r="BS37" s="92">
        <v>0</v>
      </c>
      <c r="BT37" s="87">
        <v>0</v>
      </c>
      <c r="BU37" s="102">
        <f t="shared" si="40"/>
        <v>0</v>
      </c>
      <c r="BV37" s="101">
        <v>0</v>
      </c>
      <c r="BW37" s="92">
        <v>0</v>
      </c>
      <c r="BX37" s="87">
        <v>0</v>
      </c>
      <c r="BY37" s="102">
        <f t="shared" si="41"/>
        <v>0</v>
      </c>
      <c r="BZ37" s="101">
        <v>0</v>
      </c>
      <c r="CA37" s="92">
        <v>0</v>
      </c>
      <c r="CB37" s="87">
        <v>0</v>
      </c>
      <c r="CC37" s="102">
        <f t="shared" si="42"/>
        <v>0</v>
      </c>
      <c r="CD37" s="101">
        <v>0</v>
      </c>
      <c r="CE37" s="92">
        <v>0</v>
      </c>
      <c r="CF37" s="87">
        <v>0</v>
      </c>
      <c r="CG37" s="102">
        <f t="shared" si="43"/>
        <v>0</v>
      </c>
      <c r="CH37" s="101">
        <v>0</v>
      </c>
      <c r="CI37" s="92">
        <v>0</v>
      </c>
      <c r="CJ37" s="87">
        <v>0</v>
      </c>
      <c r="CK37" s="102">
        <f t="shared" si="44"/>
        <v>0</v>
      </c>
      <c r="CL37" s="115"/>
      <c r="CM37" s="18"/>
    </row>
    <row r="38" spans="1:91" ht="15.95" customHeight="1">
      <c r="A38" s="14"/>
      <c r="B38" s="17">
        <v>31</v>
      </c>
      <c r="C38" s="931" t="s">
        <v>31</v>
      </c>
      <c r="D38" s="933"/>
      <c r="E38" s="934"/>
      <c r="F38" s="421">
        <f t="shared" si="21"/>
        <v>0</v>
      </c>
      <c r="G38" s="422">
        <f t="shared" si="22"/>
        <v>0</v>
      </c>
      <c r="H38" s="422">
        <f t="shared" si="23"/>
        <v>0</v>
      </c>
      <c r="I38" s="423">
        <f t="shared" si="24"/>
        <v>0</v>
      </c>
      <c r="J38" s="107">
        <v>0</v>
      </c>
      <c r="K38" s="92">
        <v>0</v>
      </c>
      <c r="L38" s="87">
        <v>0</v>
      </c>
      <c r="M38" s="102">
        <f t="shared" si="25"/>
        <v>0</v>
      </c>
      <c r="N38" s="107">
        <v>0</v>
      </c>
      <c r="O38" s="92">
        <v>0</v>
      </c>
      <c r="P38" s="87">
        <v>0</v>
      </c>
      <c r="Q38" s="102">
        <f t="shared" si="26"/>
        <v>0</v>
      </c>
      <c r="R38" s="107">
        <v>0</v>
      </c>
      <c r="S38" s="92">
        <v>0</v>
      </c>
      <c r="T38" s="87">
        <v>0</v>
      </c>
      <c r="U38" s="102">
        <f t="shared" si="27"/>
        <v>0</v>
      </c>
      <c r="V38" s="107">
        <v>0</v>
      </c>
      <c r="W38" s="92">
        <v>0</v>
      </c>
      <c r="X38" s="87">
        <v>0</v>
      </c>
      <c r="Y38" s="102">
        <f t="shared" si="28"/>
        <v>0</v>
      </c>
      <c r="Z38" s="107">
        <v>0</v>
      </c>
      <c r="AA38" s="92">
        <v>0</v>
      </c>
      <c r="AB38" s="87">
        <v>0</v>
      </c>
      <c r="AC38" s="102">
        <f t="shared" si="29"/>
        <v>0</v>
      </c>
      <c r="AD38" s="107">
        <v>0</v>
      </c>
      <c r="AE38" s="92">
        <v>0</v>
      </c>
      <c r="AF38" s="87">
        <v>0</v>
      </c>
      <c r="AG38" s="102">
        <f t="shared" si="30"/>
        <v>0</v>
      </c>
      <c r="AH38" s="107">
        <v>0</v>
      </c>
      <c r="AI38" s="92">
        <v>0</v>
      </c>
      <c r="AJ38" s="87">
        <v>0</v>
      </c>
      <c r="AK38" s="102">
        <f t="shared" si="31"/>
        <v>0</v>
      </c>
      <c r="AL38" s="107">
        <v>0</v>
      </c>
      <c r="AM38" s="92">
        <v>0</v>
      </c>
      <c r="AN38" s="87">
        <v>0</v>
      </c>
      <c r="AO38" s="102">
        <f t="shared" si="32"/>
        <v>0</v>
      </c>
      <c r="AP38" s="107">
        <v>0</v>
      </c>
      <c r="AQ38" s="92">
        <v>0</v>
      </c>
      <c r="AR38" s="87">
        <v>0</v>
      </c>
      <c r="AS38" s="102">
        <f t="shared" si="33"/>
        <v>0</v>
      </c>
      <c r="AT38" s="107">
        <v>0</v>
      </c>
      <c r="AU38" s="92">
        <v>0</v>
      </c>
      <c r="AV38" s="87">
        <v>0</v>
      </c>
      <c r="AW38" s="102">
        <f t="shared" si="34"/>
        <v>0</v>
      </c>
      <c r="AX38" s="107">
        <v>0</v>
      </c>
      <c r="AY38" s="92">
        <v>0</v>
      </c>
      <c r="AZ38" s="87">
        <v>0</v>
      </c>
      <c r="BA38" s="102">
        <f t="shared" si="35"/>
        <v>0</v>
      </c>
      <c r="BB38" s="107">
        <v>0</v>
      </c>
      <c r="BC38" s="92">
        <v>0</v>
      </c>
      <c r="BD38" s="87">
        <v>0</v>
      </c>
      <c r="BE38" s="102">
        <f t="shared" si="36"/>
        <v>0</v>
      </c>
      <c r="BF38" s="107">
        <v>0</v>
      </c>
      <c r="BG38" s="92">
        <v>0</v>
      </c>
      <c r="BH38" s="87">
        <v>0</v>
      </c>
      <c r="BI38" s="102">
        <f t="shared" si="37"/>
        <v>0</v>
      </c>
      <c r="BJ38" s="107">
        <v>0</v>
      </c>
      <c r="BK38" s="92">
        <v>0</v>
      </c>
      <c r="BL38" s="87">
        <v>0</v>
      </c>
      <c r="BM38" s="102">
        <f t="shared" si="38"/>
        <v>0</v>
      </c>
      <c r="BN38" s="107">
        <v>0</v>
      </c>
      <c r="BO38" s="92">
        <v>0</v>
      </c>
      <c r="BP38" s="87">
        <v>0</v>
      </c>
      <c r="BQ38" s="102">
        <f t="shared" si="39"/>
        <v>0</v>
      </c>
      <c r="BR38" s="107">
        <v>0</v>
      </c>
      <c r="BS38" s="92">
        <v>0</v>
      </c>
      <c r="BT38" s="87">
        <v>0</v>
      </c>
      <c r="BU38" s="102">
        <f t="shared" si="40"/>
        <v>0</v>
      </c>
      <c r="BV38" s="107">
        <v>0</v>
      </c>
      <c r="BW38" s="92">
        <v>0</v>
      </c>
      <c r="BX38" s="87">
        <v>0</v>
      </c>
      <c r="BY38" s="102">
        <f t="shared" si="41"/>
        <v>0</v>
      </c>
      <c r="BZ38" s="107">
        <v>0</v>
      </c>
      <c r="CA38" s="92">
        <v>0</v>
      </c>
      <c r="CB38" s="87">
        <v>0</v>
      </c>
      <c r="CC38" s="102">
        <f t="shared" si="42"/>
        <v>0</v>
      </c>
      <c r="CD38" s="107">
        <v>0</v>
      </c>
      <c r="CE38" s="92">
        <v>0</v>
      </c>
      <c r="CF38" s="87">
        <v>0</v>
      </c>
      <c r="CG38" s="102">
        <f t="shared" si="43"/>
        <v>0</v>
      </c>
      <c r="CH38" s="107">
        <v>0</v>
      </c>
      <c r="CI38" s="92">
        <v>0</v>
      </c>
      <c r="CJ38" s="87">
        <v>0</v>
      </c>
      <c r="CK38" s="102">
        <f t="shared" si="44"/>
        <v>0</v>
      </c>
      <c r="CL38" s="115"/>
      <c r="CM38" s="18"/>
    </row>
    <row r="39" spans="1:91" ht="15.95" customHeight="1">
      <c r="A39" s="14"/>
      <c r="B39" s="17">
        <v>32</v>
      </c>
      <c r="C39" s="931" t="s">
        <v>31</v>
      </c>
      <c r="D39" s="933"/>
      <c r="E39" s="934"/>
      <c r="F39" s="421">
        <f t="shared" ref="F39:F44" si="45">J39+N39+R39+V39+Z39+AD39+AH39+AL39+AP39+AT39+AX39+BB39+BF39+BJ39+BN39+BR39+BV39+BZ39+CD39+CH39</f>
        <v>0</v>
      </c>
      <c r="G39" s="422">
        <f t="shared" ref="G39:G44" si="46">K39+O39+S39+W39+AA39+AE39+AI39+AM39+AQ39+AU39+AY39+BC39+BG39+BK39+BO39+BS39+BW39+CA39+CE39+CI39</f>
        <v>0</v>
      </c>
      <c r="H39" s="422">
        <f t="shared" ref="H39:H44" si="47">L39+P39+T39+X39+AB39+AF39+AJ39+AN39+AR39+AV39+AZ39+BD39+BH39+BL39+BP39+BT39+BX39+CB39+CF39+CJ39</f>
        <v>0</v>
      </c>
      <c r="I39" s="423">
        <f t="shared" ref="I39:I44" si="48">M39+Q39+U39+Y39+AC39+AG39+AK39+AO39+AS39+AW39+BA39+BE39+BI39+BM39+BQ39+BU39+BY39+CC39+CG39+CK39</f>
        <v>0</v>
      </c>
      <c r="J39" s="107">
        <v>0</v>
      </c>
      <c r="K39" s="92">
        <v>0</v>
      </c>
      <c r="L39" s="87">
        <v>0</v>
      </c>
      <c r="M39" s="102">
        <f t="shared" ref="M39:M44" si="49">K39+L39</f>
        <v>0</v>
      </c>
      <c r="N39" s="107">
        <v>0</v>
      </c>
      <c r="O39" s="92">
        <v>0</v>
      </c>
      <c r="P39" s="87">
        <v>0</v>
      </c>
      <c r="Q39" s="102">
        <f t="shared" ref="Q39:Q44" si="50">O39+P39</f>
        <v>0</v>
      </c>
      <c r="R39" s="107">
        <v>0</v>
      </c>
      <c r="S39" s="92">
        <v>0</v>
      </c>
      <c r="T39" s="87">
        <v>0</v>
      </c>
      <c r="U39" s="102">
        <f t="shared" ref="U39:U44" si="51">S39+T39</f>
        <v>0</v>
      </c>
      <c r="V39" s="107">
        <v>0</v>
      </c>
      <c r="W39" s="92">
        <v>0</v>
      </c>
      <c r="X39" s="87">
        <v>0</v>
      </c>
      <c r="Y39" s="102">
        <f t="shared" ref="Y39:Y44" si="52">W39+X39</f>
        <v>0</v>
      </c>
      <c r="Z39" s="107">
        <v>0</v>
      </c>
      <c r="AA39" s="92">
        <v>0</v>
      </c>
      <c r="AB39" s="87">
        <v>0</v>
      </c>
      <c r="AC39" s="102">
        <f t="shared" ref="AC39:AC44" si="53">AA39+AB39</f>
        <v>0</v>
      </c>
      <c r="AD39" s="107">
        <v>0</v>
      </c>
      <c r="AE39" s="92">
        <v>0</v>
      </c>
      <c r="AF39" s="87">
        <v>0</v>
      </c>
      <c r="AG39" s="102">
        <f t="shared" ref="AG39:AG44" si="54">AE39+AF39</f>
        <v>0</v>
      </c>
      <c r="AH39" s="107">
        <v>0</v>
      </c>
      <c r="AI39" s="92">
        <v>0</v>
      </c>
      <c r="AJ39" s="87">
        <v>0</v>
      </c>
      <c r="AK39" s="102">
        <f t="shared" ref="AK39:AK44" si="55">AI39+AJ39</f>
        <v>0</v>
      </c>
      <c r="AL39" s="107">
        <v>0</v>
      </c>
      <c r="AM39" s="92">
        <v>0</v>
      </c>
      <c r="AN39" s="87">
        <v>0</v>
      </c>
      <c r="AO39" s="102">
        <f t="shared" ref="AO39:AO44" si="56">AM39+AN39</f>
        <v>0</v>
      </c>
      <c r="AP39" s="107">
        <v>0</v>
      </c>
      <c r="AQ39" s="92">
        <v>0</v>
      </c>
      <c r="AR39" s="87">
        <v>0</v>
      </c>
      <c r="AS39" s="102">
        <f t="shared" ref="AS39:AS44" si="57">AQ39+AR39</f>
        <v>0</v>
      </c>
      <c r="AT39" s="107">
        <v>0</v>
      </c>
      <c r="AU39" s="92">
        <v>0</v>
      </c>
      <c r="AV39" s="87">
        <v>0</v>
      </c>
      <c r="AW39" s="102">
        <f t="shared" ref="AW39:AW44" si="58">AU39+AV39</f>
        <v>0</v>
      </c>
      <c r="AX39" s="107">
        <v>0</v>
      </c>
      <c r="AY39" s="92">
        <v>0</v>
      </c>
      <c r="AZ39" s="87">
        <v>0</v>
      </c>
      <c r="BA39" s="102">
        <f t="shared" ref="BA39:BA44" si="59">AY39+AZ39</f>
        <v>0</v>
      </c>
      <c r="BB39" s="107">
        <v>0</v>
      </c>
      <c r="BC39" s="92">
        <v>0</v>
      </c>
      <c r="BD39" s="87">
        <v>0</v>
      </c>
      <c r="BE39" s="102">
        <f t="shared" ref="BE39:BE44" si="60">BC39+BD39</f>
        <v>0</v>
      </c>
      <c r="BF39" s="107">
        <v>0</v>
      </c>
      <c r="BG39" s="92">
        <v>0</v>
      </c>
      <c r="BH39" s="87">
        <v>0</v>
      </c>
      <c r="BI39" s="102">
        <f t="shared" ref="BI39:BI44" si="61">BG39+BH39</f>
        <v>0</v>
      </c>
      <c r="BJ39" s="107">
        <v>0</v>
      </c>
      <c r="BK39" s="92">
        <v>0</v>
      </c>
      <c r="BL39" s="87">
        <v>0</v>
      </c>
      <c r="BM39" s="102">
        <f t="shared" ref="BM39:BM44" si="62">BK39+BL39</f>
        <v>0</v>
      </c>
      <c r="BN39" s="107">
        <v>0</v>
      </c>
      <c r="BO39" s="92">
        <v>0</v>
      </c>
      <c r="BP39" s="87">
        <v>0</v>
      </c>
      <c r="BQ39" s="102">
        <f t="shared" ref="BQ39:BQ44" si="63">BO39+BP39</f>
        <v>0</v>
      </c>
      <c r="BR39" s="107">
        <v>0</v>
      </c>
      <c r="BS39" s="92">
        <v>0</v>
      </c>
      <c r="BT39" s="87">
        <v>0</v>
      </c>
      <c r="BU39" s="102">
        <f t="shared" ref="BU39:BU44" si="64">BS39+BT39</f>
        <v>0</v>
      </c>
      <c r="BV39" s="107">
        <v>0</v>
      </c>
      <c r="BW39" s="92">
        <v>0</v>
      </c>
      <c r="BX39" s="87">
        <v>0</v>
      </c>
      <c r="BY39" s="102">
        <f t="shared" ref="BY39:BY44" si="65">BW39+BX39</f>
        <v>0</v>
      </c>
      <c r="BZ39" s="107">
        <v>0</v>
      </c>
      <c r="CA39" s="92">
        <v>0</v>
      </c>
      <c r="CB39" s="87">
        <v>0</v>
      </c>
      <c r="CC39" s="102">
        <f t="shared" ref="CC39:CC44" si="66">CA39+CB39</f>
        <v>0</v>
      </c>
      <c r="CD39" s="107">
        <v>0</v>
      </c>
      <c r="CE39" s="92">
        <v>0</v>
      </c>
      <c r="CF39" s="87">
        <v>0</v>
      </c>
      <c r="CG39" s="102">
        <f t="shared" ref="CG39:CG44" si="67">CE39+CF39</f>
        <v>0</v>
      </c>
      <c r="CH39" s="107">
        <v>0</v>
      </c>
      <c r="CI39" s="92">
        <v>0</v>
      </c>
      <c r="CJ39" s="87">
        <v>0</v>
      </c>
      <c r="CK39" s="102">
        <f t="shared" ref="CK39:CK44" si="68">CI39+CJ39</f>
        <v>0</v>
      </c>
      <c r="CL39" s="115"/>
      <c r="CM39" s="18"/>
    </row>
    <row r="40" spans="1:91" ht="15.95" customHeight="1">
      <c r="A40" s="14"/>
      <c r="B40" s="17">
        <v>33</v>
      </c>
      <c r="C40" s="931" t="s">
        <v>31</v>
      </c>
      <c r="D40" s="933"/>
      <c r="E40" s="934"/>
      <c r="F40" s="421">
        <f t="shared" si="45"/>
        <v>0</v>
      </c>
      <c r="G40" s="422">
        <f t="shared" si="46"/>
        <v>0</v>
      </c>
      <c r="H40" s="422">
        <f t="shared" si="47"/>
        <v>0</v>
      </c>
      <c r="I40" s="423">
        <f t="shared" si="48"/>
        <v>0</v>
      </c>
      <c r="J40" s="107">
        <v>0</v>
      </c>
      <c r="K40" s="92">
        <v>0</v>
      </c>
      <c r="L40" s="87">
        <v>0</v>
      </c>
      <c r="M40" s="102">
        <f t="shared" si="49"/>
        <v>0</v>
      </c>
      <c r="N40" s="107">
        <v>0</v>
      </c>
      <c r="O40" s="92">
        <v>0</v>
      </c>
      <c r="P40" s="87">
        <v>0</v>
      </c>
      <c r="Q40" s="102">
        <f t="shared" si="50"/>
        <v>0</v>
      </c>
      <c r="R40" s="107">
        <v>0</v>
      </c>
      <c r="S40" s="92">
        <v>0</v>
      </c>
      <c r="T40" s="87">
        <v>0</v>
      </c>
      <c r="U40" s="102">
        <f t="shared" si="51"/>
        <v>0</v>
      </c>
      <c r="V40" s="107">
        <v>0</v>
      </c>
      <c r="W40" s="92">
        <v>0</v>
      </c>
      <c r="X40" s="87">
        <v>0</v>
      </c>
      <c r="Y40" s="102">
        <f t="shared" si="52"/>
        <v>0</v>
      </c>
      <c r="Z40" s="107">
        <v>0</v>
      </c>
      <c r="AA40" s="92">
        <v>0</v>
      </c>
      <c r="AB40" s="87">
        <v>0</v>
      </c>
      <c r="AC40" s="102">
        <f t="shared" si="53"/>
        <v>0</v>
      </c>
      <c r="AD40" s="107">
        <v>0</v>
      </c>
      <c r="AE40" s="92">
        <v>0</v>
      </c>
      <c r="AF40" s="87">
        <v>0</v>
      </c>
      <c r="AG40" s="102">
        <f t="shared" si="54"/>
        <v>0</v>
      </c>
      <c r="AH40" s="107">
        <v>0</v>
      </c>
      <c r="AI40" s="92">
        <v>0</v>
      </c>
      <c r="AJ40" s="87">
        <v>0</v>
      </c>
      <c r="AK40" s="102">
        <f t="shared" si="55"/>
        <v>0</v>
      </c>
      <c r="AL40" s="107">
        <v>0</v>
      </c>
      <c r="AM40" s="92">
        <v>0</v>
      </c>
      <c r="AN40" s="87">
        <v>0</v>
      </c>
      <c r="AO40" s="102">
        <f t="shared" si="56"/>
        <v>0</v>
      </c>
      <c r="AP40" s="107">
        <v>0</v>
      </c>
      <c r="AQ40" s="92">
        <v>0</v>
      </c>
      <c r="AR40" s="87">
        <v>0</v>
      </c>
      <c r="AS40" s="102">
        <f t="shared" si="57"/>
        <v>0</v>
      </c>
      <c r="AT40" s="107">
        <v>0</v>
      </c>
      <c r="AU40" s="92">
        <v>0</v>
      </c>
      <c r="AV40" s="87">
        <v>0</v>
      </c>
      <c r="AW40" s="102">
        <f t="shared" si="58"/>
        <v>0</v>
      </c>
      <c r="AX40" s="107">
        <v>0</v>
      </c>
      <c r="AY40" s="92">
        <v>0</v>
      </c>
      <c r="AZ40" s="87">
        <v>0</v>
      </c>
      <c r="BA40" s="102">
        <f t="shared" si="59"/>
        <v>0</v>
      </c>
      <c r="BB40" s="107">
        <v>0</v>
      </c>
      <c r="BC40" s="92">
        <v>0</v>
      </c>
      <c r="BD40" s="87">
        <v>0</v>
      </c>
      <c r="BE40" s="102">
        <f t="shared" si="60"/>
        <v>0</v>
      </c>
      <c r="BF40" s="107">
        <v>0</v>
      </c>
      <c r="BG40" s="92">
        <v>0</v>
      </c>
      <c r="BH40" s="87">
        <v>0</v>
      </c>
      <c r="BI40" s="102">
        <f t="shared" si="61"/>
        <v>0</v>
      </c>
      <c r="BJ40" s="107">
        <v>0</v>
      </c>
      <c r="BK40" s="92">
        <v>0</v>
      </c>
      <c r="BL40" s="87">
        <v>0</v>
      </c>
      <c r="BM40" s="102">
        <f t="shared" si="62"/>
        <v>0</v>
      </c>
      <c r="BN40" s="107">
        <v>0</v>
      </c>
      <c r="BO40" s="92">
        <v>0</v>
      </c>
      <c r="BP40" s="87">
        <v>0</v>
      </c>
      <c r="BQ40" s="102">
        <f t="shared" si="63"/>
        <v>0</v>
      </c>
      <c r="BR40" s="107">
        <v>0</v>
      </c>
      <c r="BS40" s="92">
        <v>0</v>
      </c>
      <c r="BT40" s="87">
        <v>0</v>
      </c>
      <c r="BU40" s="102">
        <f t="shared" si="64"/>
        <v>0</v>
      </c>
      <c r="BV40" s="107">
        <v>0</v>
      </c>
      <c r="BW40" s="92">
        <v>0</v>
      </c>
      <c r="BX40" s="87">
        <v>0</v>
      </c>
      <c r="BY40" s="102">
        <f t="shared" si="65"/>
        <v>0</v>
      </c>
      <c r="BZ40" s="107">
        <v>0</v>
      </c>
      <c r="CA40" s="92">
        <v>0</v>
      </c>
      <c r="CB40" s="87">
        <v>0</v>
      </c>
      <c r="CC40" s="102">
        <f t="shared" si="66"/>
        <v>0</v>
      </c>
      <c r="CD40" s="107">
        <v>0</v>
      </c>
      <c r="CE40" s="92">
        <v>0</v>
      </c>
      <c r="CF40" s="87">
        <v>0</v>
      </c>
      <c r="CG40" s="102">
        <f t="shared" si="67"/>
        <v>0</v>
      </c>
      <c r="CH40" s="107">
        <v>0</v>
      </c>
      <c r="CI40" s="92">
        <v>0</v>
      </c>
      <c r="CJ40" s="87">
        <v>0</v>
      </c>
      <c r="CK40" s="102">
        <f t="shared" si="68"/>
        <v>0</v>
      </c>
      <c r="CL40" s="115"/>
      <c r="CM40" s="18"/>
    </row>
    <row r="41" spans="1:91" ht="15.95" customHeight="1">
      <c r="A41" s="14"/>
      <c r="B41" s="17">
        <v>34</v>
      </c>
      <c r="C41" s="931" t="s">
        <v>31</v>
      </c>
      <c r="D41" s="933"/>
      <c r="E41" s="934"/>
      <c r="F41" s="421">
        <f t="shared" si="45"/>
        <v>0</v>
      </c>
      <c r="G41" s="422">
        <f t="shared" si="46"/>
        <v>0</v>
      </c>
      <c r="H41" s="422">
        <f t="shared" si="47"/>
        <v>0</v>
      </c>
      <c r="I41" s="423">
        <f t="shared" si="48"/>
        <v>0</v>
      </c>
      <c r="J41" s="107">
        <v>0</v>
      </c>
      <c r="K41" s="92">
        <v>0</v>
      </c>
      <c r="L41" s="87">
        <v>0</v>
      </c>
      <c r="M41" s="102">
        <f t="shared" si="49"/>
        <v>0</v>
      </c>
      <c r="N41" s="107">
        <v>0</v>
      </c>
      <c r="O41" s="92">
        <v>0</v>
      </c>
      <c r="P41" s="87">
        <v>0</v>
      </c>
      <c r="Q41" s="102">
        <f t="shared" si="50"/>
        <v>0</v>
      </c>
      <c r="R41" s="107">
        <v>0</v>
      </c>
      <c r="S41" s="92">
        <v>0</v>
      </c>
      <c r="T41" s="87">
        <v>0</v>
      </c>
      <c r="U41" s="102">
        <f t="shared" si="51"/>
        <v>0</v>
      </c>
      <c r="V41" s="107">
        <v>0</v>
      </c>
      <c r="W41" s="92">
        <v>0</v>
      </c>
      <c r="X41" s="87">
        <v>0</v>
      </c>
      <c r="Y41" s="102">
        <f t="shared" si="52"/>
        <v>0</v>
      </c>
      <c r="Z41" s="107">
        <v>0</v>
      </c>
      <c r="AA41" s="92">
        <v>0</v>
      </c>
      <c r="AB41" s="87">
        <v>0</v>
      </c>
      <c r="AC41" s="102">
        <f t="shared" si="53"/>
        <v>0</v>
      </c>
      <c r="AD41" s="107">
        <v>0</v>
      </c>
      <c r="AE41" s="92">
        <v>0</v>
      </c>
      <c r="AF41" s="87">
        <v>0</v>
      </c>
      <c r="AG41" s="102">
        <f t="shared" si="54"/>
        <v>0</v>
      </c>
      <c r="AH41" s="107">
        <v>0</v>
      </c>
      <c r="AI41" s="92">
        <v>0</v>
      </c>
      <c r="AJ41" s="87">
        <v>0</v>
      </c>
      <c r="AK41" s="102">
        <f t="shared" si="55"/>
        <v>0</v>
      </c>
      <c r="AL41" s="107">
        <v>0</v>
      </c>
      <c r="AM41" s="92">
        <v>0</v>
      </c>
      <c r="AN41" s="87">
        <v>0</v>
      </c>
      <c r="AO41" s="102">
        <f t="shared" si="56"/>
        <v>0</v>
      </c>
      <c r="AP41" s="107">
        <v>0</v>
      </c>
      <c r="AQ41" s="92">
        <v>0</v>
      </c>
      <c r="AR41" s="87">
        <v>0</v>
      </c>
      <c r="AS41" s="102">
        <f t="shared" si="57"/>
        <v>0</v>
      </c>
      <c r="AT41" s="107">
        <v>0</v>
      </c>
      <c r="AU41" s="92">
        <v>0</v>
      </c>
      <c r="AV41" s="87">
        <v>0</v>
      </c>
      <c r="AW41" s="102">
        <f t="shared" si="58"/>
        <v>0</v>
      </c>
      <c r="AX41" s="107">
        <v>0</v>
      </c>
      <c r="AY41" s="92">
        <v>0</v>
      </c>
      <c r="AZ41" s="87">
        <v>0</v>
      </c>
      <c r="BA41" s="102">
        <f t="shared" si="59"/>
        <v>0</v>
      </c>
      <c r="BB41" s="107">
        <v>0</v>
      </c>
      <c r="BC41" s="92">
        <v>0</v>
      </c>
      <c r="BD41" s="87">
        <v>0</v>
      </c>
      <c r="BE41" s="102">
        <f t="shared" si="60"/>
        <v>0</v>
      </c>
      <c r="BF41" s="107">
        <v>0</v>
      </c>
      <c r="BG41" s="92">
        <v>0</v>
      </c>
      <c r="BH41" s="87">
        <v>0</v>
      </c>
      <c r="BI41" s="102">
        <f t="shared" si="61"/>
        <v>0</v>
      </c>
      <c r="BJ41" s="107">
        <v>0</v>
      </c>
      <c r="BK41" s="92">
        <v>0</v>
      </c>
      <c r="BL41" s="87">
        <v>0</v>
      </c>
      <c r="BM41" s="102">
        <f t="shared" si="62"/>
        <v>0</v>
      </c>
      <c r="BN41" s="107">
        <v>0</v>
      </c>
      <c r="BO41" s="92">
        <v>0</v>
      </c>
      <c r="BP41" s="87">
        <v>0</v>
      </c>
      <c r="BQ41" s="102">
        <f t="shared" si="63"/>
        <v>0</v>
      </c>
      <c r="BR41" s="107">
        <v>0</v>
      </c>
      <c r="BS41" s="92">
        <v>0</v>
      </c>
      <c r="BT41" s="87">
        <v>0</v>
      </c>
      <c r="BU41" s="102">
        <f t="shared" si="64"/>
        <v>0</v>
      </c>
      <c r="BV41" s="107">
        <v>0</v>
      </c>
      <c r="BW41" s="92">
        <v>0</v>
      </c>
      <c r="BX41" s="87">
        <v>0</v>
      </c>
      <c r="BY41" s="102">
        <f t="shared" si="65"/>
        <v>0</v>
      </c>
      <c r="BZ41" s="107">
        <v>0</v>
      </c>
      <c r="CA41" s="92">
        <v>0</v>
      </c>
      <c r="CB41" s="87">
        <v>0</v>
      </c>
      <c r="CC41" s="102">
        <f t="shared" si="66"/>
        <v>0</v>
      </c>
      <c r="CD41" s="107">
        <v>0</v>
      </c>
      <c r="CE41" s="92">
        <v>0</v>
      </c>
      <c r="CF41" s="87">
        <v>0</v>
      </c>
      <c r="CG41" s="102">
        <f t="shared" si="67"/>
        <v>0</v>
      </c>
      <c r="CH41" s="107">
        <v>0</v>
      </c>
      <c r="CI41" s="92">
        <v>0</v>
      </c>
      <c r="CJ41" s="87">
        <v>0</v>
      </c>
      <c r="CK41" s="102">
        <f t="shared" si="68"/>
        <v>0</v>
      </c>
      <c r="CL41" s="115"/>
      <c r="CM41" s="18"/>
    </row>
    <row r="42" spans="1:91" ht="15.95" customHeight="1">
      <c r="A42" s="14"/>
      <c r="B42" s="17">
        <v>35</v>
      </c>
      <c r="C42" s="931" t="s">
        <v>31</v>
      </c>
      <c r="D42" s="933"/>
      <c r="E42" s="934"/>
      <c r="F42" s="421">
        <f t="shared" si="45"/>
        <v>0</v>
      </c>
      <c r="G42" s="422">
        <f t="shared" si="46"/>
        <v>0</v>
      </c>
      <c r="H42" s="422">
        <f t="shared" si="47"/>
        <v>0</v>
      </c>
      <c r="I42" s="423">
        <f t="shared" si="48"/>
        <v>0</v>
      </c>
      <c r="J42" s="107">
        <v>0</v>
      </c>
      <c r="K42" s="92">
        <v>0</v>
      </c>
      <c r="L42" s="87">
        <v>0</v>
      </c>
      <c r="M42" s="102">
        <f t="shared" si="49"/>
        <v>0</v>
      </c>
      <c r="N42" s="107">
        <v>0</v>
      </c>
      <c r="O42" s="92">
        <v>0</v>
      </c>
      <c r="P42" s="87">
        <v>0</v>
      </c>
      <c r="Q42" s="102">
        <f t="shared" si="50"/>
        <v>0</v>
      </c>
      <c r="R42" s="107">
        <v>0</v>
      </c>
      <c r="S42" s="92">
        <v>0</v>
      </c>
      <c r="T42" s="87">
        <v>0</v>
      </c>
      <c r="U42" s="102">
        <f t="shared" si="51"/>
        <v>0</v>
      </c>
      <c r="V42" s="107">
        <v>0</v>
      </c>
      <c r="W42" s="92">
        <v>0</v>
      </c>
      <c r="X42" s="87">
        <v>0</v>
      </c>
      <c r="Y42" s="102">
        <f t="shared" si="52"/>
        <v>0</v>
      </c>
      <c r="Z42" s="107">
        <v>0</v>
      </c>
      <c r="AA42" s="92">
        <v>0</v>
      </c>
      <c r="AB42" s="87">
        <v>0</v>
      </c>
      <c r="AC42" s="102">
        <f t="shared" si="53"/>
        <v>0</v>
      </c>
      <c r="AD42" s="107">
        <v>0</v>
      </c>
      <c r="AE42" s="92">
        <v>0</v>
      </c>
      <c r="AF42" s="87">
        <v>0</v>
      </c>
      <c r="AG42" s="102">
        <f t="shared" si="54"/>
        <v>0</v>
      </c>
      <c r="AH42" s="107">
        <v>0</v>
      </c>
      <c r="AI42" s="92">
        <v>0</v>
      </c>
      <c r="AJ42" s="87">
        <v>0</v>
      </c>
      <c r="AK42" s="102">
        <f t="shared" si="55"/>
        <v>0</v>
      </c>
      <c r="AL42" s="107">
        <v>0</v>
      </c>
      <c r="AM42" s="92">
        <v>0</v>
      </c>
      <c r="AN42" s="87">
        <v>0</v>
      </c>
      <c r="AO42" s="102">
        <f t="shared" si="56"/>
        <v>0</v>
      </c>
      <c r="AP42" s="107">
        <v>0</v>
      </c>
      <c r="AQ42" s="92">
        <v>0</v>
      </c>
      <c r="AR42" s="87">
        <v>0</v>
      </c>
      <c r="AS42" s="102">
        <f t="shared" si="57"/>
        <v>0</v>
      </c>
      <c r="AT42" s="107">
        <v>0</v>
      </c>
      <c r="AU42" s="92">
        <v>0</v>
      </c>
      <c r="AV42" s="87">
        <v>0</v>
      </c>
      <c r="AW42" s="102">
        <f t="shared" si="58"/>
        <v>0</v>
      </c>
      <c r="AX42" s="107">
        <v>0</v>
      </c>
      <c r="AY42" s="92">
        <v>0</v>
      </c>
      <c r="AZ42" s="87">
        <v>0</v>
      </c>
      <c r="BA42" s="102">
        <f t="shared" si="59"/>
        <v>0</v>
      </c>
      <c r="BB42" s="107">
        <v>0</v>
      </c>
      <c r="BC42" s="92">
        <v>0</v>
      </c>
      <c r="BD42" s="87">
        <v>0</v>
      </c>
      <c r="BE42" s="102">
        <f t="shared" si="60"/>
        <v>0</v>
      </c>
      <c r="BF42" s="107">
        <v>0</v>
      </c>
      <c r="BG42" s="92">
        <v>0</v>
      </c>
      <c r="BH42" s="87">
        <v>0</v>
      </c>
      <c r="BI42" s="102">
        <f t="shared" si="61"/>
        <v>0</v>
      </c>
      <c r="BJ42" s="107">
        <v>0</v>
      </c>
      <c r="BK42" s="92">
        <v>0</v>
      </c>
      <c r="BL42" s="87">
        <v>0</v>
      </c>
      <c r="BM42" s="102">
        <f t="shared" si="62"/>
        <v>0</v>
      </c>
      <c r="BN42" s="107">
        <v>0</v>
      </c>
      <c r="BO42" s="92">
        <v>0</v>
      </c>
      <c r="BP42" s="87">
        <v>0</v>
      </c>
      <c r="BQ42" s="102">
        <f t="shared" si="63"/>
        <v>0</v>
      </c>
      <c r="BR42" s="107">
        <v>0</v>
      </c>
      <c r="BS42" s="92">
        <v>0</v>
      </c>
      <c r="BT42" s="87">
        <v>0</v>
      </c>
      <c r="BU42" s="102">
        <f t="shared" si="64"/>
        <v>0</v>
      </c>
      <c r="BV42" s="107">
        <v>0</v>
      </c>
      <c r="BW42" s="92">
        <v>0</v>
      </c>
      <c r="BX42" s="87">
        <v>0</v>
      </c>
      <c r="BY42" s="102">
        <f t="shared" si="65"/>
        <v>0</v>
      </c>
      <c r="BZ42" s="107">
        <v>0</v>
      </c>
      <c r="CA42" s="92">
        <v>0</v>
      </c>
      <c r="CB42" s="87">
        <v>0</v>
      </c>
      <c r="CC42" s="102">
        <f t="shared" si="66"/>
        <v>0</v>
      </c>
      <c r="CD42" s="107">
        <v>0</v>
      </c>
      <c r="CE42" s="92">
        <v>0</v>
      </c>
      <c r="CF42" s="87">
        <v>0</v>
      </c>
      <c r="CG42" s="102">
        <f t="shared" si="67"/>
        <v>0</v>
      </c>
      <c r="CH42" s="107">
        <v>0</v>
      </c>
      <c r="CI42" s="92">
        <v>0</v>
      </c>
      <c r="CJ42" s="87">
        <v>0</v>
      </c>
      <c r="CK42" s="102">
        <f t="shared" si="68"/>
        <v>0</v>
      </c>
      <c r="CL42" s="115"/>
      <c r="CM42" s="18"/>
    </row>
    <row r="43" spans="1:91" ht="15.95" customHeight="1">
      <c r="A43" s="14"/>
      <c r="B43" s="17">
        <v>36</v>
      </c>
      <c r="C43" s="931" t="s">
        <v>31</v>
      </c>
      <c r="D43" s="933"/>
      <c r="E43" s="934"/>
      <c r="F43" s="421">
        <f t="shared" si="45"/>
        <v>0</v>
      </c>
      <c r="G43" s="422">
        <f t="shared" si="46"/>
        <v>0</v>
      </c>
      <c r="H43" s="422">
        <f t="shared" si="47"/>
        <v>0</v>
      </c>
      <c r="I43" s="423">
        <f t="shared" si="48"/>
        <v>0</v>
      </c>
      <c r="J43" s="107">
        <v>0</v>
      </c>
      <c r="K43" s="92">
        <v>0</v>
      </c>
      <c r="L43" s="87">
        <v>0</v>
      </c>
      <c r="M43" s="102">
        <f t="shared" si="49"/>
        <v>0</v>
      </c>
      <c r="N43" s="107">
        <v>0</v>
      </c>
      <c r="O43" s="92">
        <v>0</v>
      </c>
      <c r="P43" s="87">
        <v>0</v>
      </c>
      <c r="Q43" s="102">
        <f t="shared" si="50"/>
        <v>0</v>
      </c>
      <c r="R43" s="107">
        <v>0</v>
      </c>
      <c r="S43" s="92">
        <v>0</v>
      </c>
      <c r="T43" s="87">
        <v>0</v>
      </c>
      <c r="U43" s="102">
        <f t="shared" si="51"/>
        <v>0</v>
      </c>
      <c r="V43" s="107">
        <v>0</v>
      </c>
      <c r="W43" s="92">
        <v>0</v>
      </c>
      <c r="X43" s="87">
        <v>0</v>
      </c>
      <c r="Y43" s="102">
        <f t="shared" si="52"/>
        <v>0</v>
      </c>
      <c r="Z43" s="107">
        <v>0</v>
      </c>
      <c r="AA43" s="92">
        <v>0</v>
      </c>
      <c r="AB43" s="87">
        <v>0</v>
      </c>
      <c r="AC43" s="102">
        <f t="shared" si="53"/>
        <v>0</v>
      </c>
      <c r="AD43" s="107">
        <v>0</v>
      </c>
      <c r="AE43" s="92">
        <v>0</v>
      </c>
      <c r="AF43" s="87">
        <v>0</v>
      </c>
      <c r="AG43" s="102">
        <f t="shared" si="54"/>
        <v>0</v>
      </c>
      <c r="AH43" s="107">
        <v>0</v>
      </c>
      <c r="AI43" s="92">
        <v>0</v>
      </c>
      <c r="AJ43" s="87">
        <v>0</v>
      </c>
      <c r="AK43" s="102">
        <f t="shared" si="55"/>
        <v>0</v>
      </c>
      <c r="AL43" s="107">
        <v>0</v>
      </c>
      <c r="AM43" s="92">
        <v>0</v>
      </c>
      <c r="AN43" s="87">
        <v>0</v>
      </c>
      <c r="AO43" s="102">
        <f t="shared" si="56"/>
        <v>0</v>
      </c>
      <c r="AP43" s="107">
        <v>0</v>
      </c>
      <c r="AQ43" s="92">
        <v>0</v>
      </c>
      <c r="AR43" s="87">
        <v>0</v>
      </c>
      <c r="AS43" s="102">
        <f t="shared" si="57"/>
        <v>0</v>
      </c>
      <c r="AT43" s="107">
        <v>0</v>
      </c>
      <c r="AU43" s="92">
        <v>0</v>
      </c>
      <c r="AV43" s="87">
        <v>0</v>
      </c>
      <c r="AW43" s="102">
        <f t="shared" si="58"/>
        <v>0</v>
      </c>
      <c r="AX43" s="107">
        <v>0</v>
      </c>
      <c r="AY43" s="92">
        <v>0</v>
      </c>
      <c r="AZ43" s="87">
        <v>0</v>
      </c>
      <c r="BA43" s="102">
        <f t="shared" si="59"/>
        <v>0</v>
      </c>
      <c r="BB43" s="107">
        <v>0</v>
      </c>
      <c r="BC43" s="92">
        <v>0</v>
      </c>
      <c r="BD43" s="87">
        <v>0</v>
      </c>
      <c r="BE43" s="102">
        <f t="shared" si="60"/>
        <v>0</v>
      </c>
      <c r="BF43" s="107">
        <v>0</v>
      </c>
      <c r="BG43" s="92">
        <v>0</v>
      </c>
      <c r="BH43" s="87">
        <v>0</v>
      </c>
      <c r="BI43" s="102">
        <f t="shared" si="61"/>
        <v>0</v>
      </c>
      <c r="BJ43" s="107">
        <v>0</v>
      </c>
      <c r="BK43" s="92">
        <v>0</v>
      </c>
      <c r="BL43" s="87">
        <v>0</v>
      </c>
      <c r="BM43" s="102">
        <f t="shared" si="62"/>
        <v>0</v>
      </c>
      <c r="BN43" s="107">
        <v>0</v>
      </c>
      <c r="BO43" s="92">
        <v>0</v>
      </c>
      <c r="BP43" s="87">
        <v>0</v>
      </c>
      <c r="BQ43" s="102">
        <f t="shared" si="63"/>
        <v>0</v>
      </c>
      <c r="BR43" s="107">
        <v>0</v>
      </c>
      <c r="BS43" s="92">
        <v>0</v>
      </c>
      <c r="BT43" s="87">
        <v>0</v>
      </c>
      <c r="BU43" s="102">
        <f t="shared" si="64"/>
        <v>0</v>
      </c>
      <c r="BV43" s="107">
        <v>0</v>
      </c>
      <c r="BW43" s="92">
        <v>0</v>
      </c>
      <c r="BX43" s="87">
        <v>0</v>
      </c>
      <c r="BY43" s="102">
        <f t="shared" si="65"/>
        <v>0</v>
      </c>
      <c r="BZ43" s="107">
        <v>0</v>
      </c>
      <c r="CA43" s="92">
        <v>0</v>
      </c>
      <c r="CB43" s="87">
        <v>0</v>
      </c>
      <c r="CC43" s="102">
        <f t="shared" si="66"/>
        <v>0</v>
      </c>
      <c r="CD43" s="107">
        <v>0</v>
      </c>
      <c r="CE43" s="92">
        <v>0</v>
      </c>
      <c r="CF43" s="87">
        <v>0</v>
      </c>
      <c r="CG43" s="102">
        <f t="shared" si="67"/>
        <v>0</v>
      </c>
      <c r="CH43" s="107">
        <v>0</v>
      </c>
      <c r="CI43" s="92">
        <v>0</v>
      </c>
      <c r="CJ43" s="87">
        <v>0</v>
      </c>
      <c r="CK43" s="102">
        <f t="shared" si="68"/>
        <v>0</v>
      </c>
      <c r="CL43" s="115"/>
      <c r="CM43" s="18"/>
    </row>
    <row r="44" spans="1:91" ht="15.95" customHeight="1">
      <c r="A44" s="14"/>
      <c r="B44" s="17">
        <v>37</v>
      </c>
      <c r="C44" s="931" t="s">
        <v>31</v>
      </c>
      <c r="D44" s="933"/>
      <c r="E44" s="934"/>
      <c r="F44" s="421">
        <f t="shared" si="45"/>
        <v>0</v>
      </c>
      <c r="G44" s="422">
        <f t="shared" si="46"/>
        <v>0</v>
      </c>
      <c r="H44" s="422">
        <f t="shared" si="47"/>
        <v>0</v>
      </c>
      <c r="I44" s="423">
        <f t="shared" si="48"/>
        <v>0</v>
      </c>
      <c r="J44" s="107">
        <v>0</v>
      </c>
      <c r="K44" s="92">
        <v>0</v>
      </c>
      <c r="L44" s="87">
        <v>0</v>
      </c>
      <c r="M44" s="102">
        <f t="shared" si="49"/>
        <v>0</v>
      </c>
      <c r="N44" s="107">
        <v>0</v>
      </c>
      <c r="O44" s="92">
        <v>0</v>
      </c>
      <c r="P44" s="87">
        <v>0</v>
      </c>
      <c r="Q44" s="102">
        <f t="shared" si="50"/>
        <v>0</v>
      </c>
      <c r="R44" s="107">
        <v>0</v>
      </c>
      <c r="S44" s="92">
        <v>0</v>
      </c>
      <c r="T44" s="87">
        <v>0</v>
      </c>
      <c r="U44" s="102">
        <f t="shared" si="51"/>
        <v>0</v>
      </c>
      <c r="V44" s="107">
        <v>0</v>
      </c>
      <c r="W44" s="92">
        <v>0</v>
      </c>
      <c r="X44" s="87">
        <v>0</v>
      </c>
      <c r="Y44" s="102">
        <f t="shared" si="52"/>
        <v>0</v>
      </c>
      <c r="Z44" s="107">
        <v>0</v>
      </c>
      <c r="AA44" s="92">
        <v>0</v>
      </c>
      <c r="AB44" s="87">
        <v>0</v>
      </c>
      <c r="AC44" s="102">
        <f t="shared" si="53"/>
        <v>0</v>
      </c>
      <c r="AD44" s="107">
        <v>0</v>
      </c>
      <c r="AE44" s="92">
        <v>0</v>
      </c>
      <c r="AF44" s="87">
        <v>0</v>
      </c>
      <c r="AG44" s="102">
        <f t="shared" si="54"/>
        <v>0</v>
      </c>
      <c r="AH44" s="107">
        <v>0</v>
      </c>
      <c r="AI44" s="92">
        <v>0</v>
      </c>
      <c r="AJ44" s="87">
        <v>0</v>
      </c>
      <c r="AK44" s="102">
        <f t="shared" si="55"/>
        <v>0</v>
      </c>
      <c r="AL44" s="107">
        <v>0</v>
      </c>
      <c r="AM44" s="92">
        <v>0</v>
      </c>
      <c r="AN44" s="87">
        <v>0</v>
      </c>
      <c r="AO44" s="102">
        <f t="shared" si="56"/>
        <v>0</v>
      </c>
      <c r="AP44" s="107">
        <v>0</v>
      </c>
      <c r="AQ44" s="92">
        <v>0</v>
      </c>
      <c r="AR44" s="87">
        <v>0</v>
      </c>
      <c r="AS44" s="102">
        <f t="shared" si="57"/>
        <v>0</v>
      </c>
      <c r="AT44" s="107">
        <v>0</v>
      </c>
      <c r="AU44" s="92">
        <v>0</v>
      </c>
      <c r="AV44" s="87">
        <v>0</v>
      </c>
      <c r="AW44" s="102">
        <f t="shared" si="58"/>
        <v>0</v>
      </c>
      <c r="AX44" s="107">
        <v>0</v>
      </c>
      <c r="AY44" s="92">
        <v>0</v>
      </c>
      <c r="AZ44" s="87">
        <v>0</v>
      </c>
      <c r="BA44" s="102">
        <f t="shared" si="59"/>
        <v>0</v>
      </c>
      <c r="BB44" s="107">
        <v>0</v>
      </c>
      <c r="BC44" s="92">
        <v>0</v>
      </c>
      <c r="BD44" s="87">
        <v>0</v>
      </c>
      <c r="BE44" s="102">
        <f t="shared" si="60"/>
        <v>0</v>
      </c>
      <c r="BF44" s="107">
        <v>0</v>
      </c>
      <c r="BG44" s="92">
        <v>0</v>
      </c>
      <c r="BH44" s="87">
        <v>0</v>
      </c>
      <c r="BI44" s="102">
        <f t="shared" si="61"/>
        <v>0</v>
      </c>
      <c r="BJ44" s="107">
        <v>0</v>
      </c>
      <c r="BK44" s="92">
        <v>0</v>
      </c>
      <c r="BL44" s="87">
        <v>0</v>
      </c>
      <c r="BM44" s="102">
        <f t="shared" si="62"/>
        <v>0</v>
      </c>
      <c r="BN44" s="107">
        <v>0</v>
      </c>
      <c r="BO44" s="92">
        <v>0</v>
      </c>
      <c r="BP44" s="87">
        <v>0</v>
      </c>
      <c r="BQ44" s="102">
        <f t="shared" si="63"/>
        <v>0</v>
      </c>
      <c r="BR44" s="107">
        <v>0</v>
      </c>
      <c r="BS44" s="92">
        <v>0</v>
      </c>
      <c r="BT44" s="87">
        <v>0</v>
      </c>
      <c r="BU44" s="102">
        <f t="shared" si="64"/>
        <v>0</v>
      </c>
      <c r="BV44" s="107">
        <v>0</v>
      </c>
      <c r="BW44" s="92">
        <v>0</v>
      </c>
      <c r="BX44" s="87">
        <v>0</v>
      </c>
      <c r="BY44" s="102">
        <f t="shared" si="65"/>
        <v>0</v>
      </c>
      <c r="BZ44" s="107">
        <v>0</v>
      </c>
      <c r="CA44" s="92">
        <v>0</v>
      </c>
      <c r="CB44" s="87">
        <v>0</v>
      </c>
      <c r="CC44" s="102">
        <f t="shared" si="66"/>
        <v>0</v>
      </c>
      <c r="CD44" s="107">
        <v>0</v>
      </c>
      <c r="CE44" s="92">
        <v>0</v>
      </c>
      <c r="CF44" s="87">
        <v>0</v>
      </c>
      <c r="CG44" s="102">
        <f t="shared" si="67"/>
        <v>0</v>
      </c>
      <c r="CH44" s="107">
        <v>0</v>
      </c>
      <c r="CI44" s="92">
        <v>0</v>
      </c>
      <c r="CJ44" s="87">
        <v>0</v>
      </c>
      <c r="CK44" s="102">
        <f t="shared" si="68"/>
        <v>0</v>
      </c>
      <c r="CL44" s="115"/>
      <c r="CM44" s="18"/>
    </row>
    <row r="45" spans="1:91" ht="15.95" customHeight="1">
      <c r="A45" s="14"/>
      <c r="B45" s="17">
        <v>38</v>
      </c>
      <c r="C45" s="931" t="s">
        <v>31</v>
      </c>
      <c r="D45" s="933"/>
      <c r="E45" s="934"/>
      <c r="F45" s="421">
        <f t="shared" si="21"/>
        <v>0</v>
      </c>
      <c r="G45" s="422">
        <f t="shared" si="22"/>
        <v>0</v>
      </c>
      <c r="H45" s="422">
        <f t="shared" si="23"/>
        <v>0</v>
      </c>
      <c r="I45" s="423">
        <f t="shared" si="24"/>
        <v>0</v>
      </c>
      <c r="J45" s="107">
        <v>0</v>
      </c>
      <c r="K45" s="92">
        <v>0</v>
      </c>
      <c r="L45" s="87">
        <v>0</v>
      </c>
      <c r="M45" s="102">
        <f t="shared" si="25"/>
        <v>0</v>
      </c>
      <c r="N45" s="107">
        <v>0</v>
      </c>
      <c r="O45" s="92">
        <v>0</v>
      </c>
      <c r="P45" s="87">
        <v>0</v>
      </c>
      <c r="Q45" s="102">
        <f t="shared" si="26"/>
        <v>0</v>
      </c>
      <c r="R45" s="107">
        <v>0</v>
      </c>
      <c r="S45" s="92">
        <v>0</v>
      </c>
      <c r="T45" s="87">
        <v>0</v>
      </c>
      <c r="U45" s="102">
        <f t="shared" si="27"/>
        <v>0</v>
      </c>
      <c r="V45" s="107">
        <v>0</v>
      </c>
      <c r="W45" s="92">
        <v>0</v>
      </c>
      <c r="X45" s="87">
        <v>0</v>
      </c>
      <c r="Y45" s="102">
        <f t="shared" si="28"/>
        <v>0</v>
      </c>
      <c r="Z45" s="107">
        <v>0</v>
      </c>
      <c r="AA45" s="92">
        <v>0</v>
      </c>
      <c r="AB45" s="87">
        <v>0</v>
      </c>
      <c r="AC45" s="102">
        <f t="shared" si="29"/>
        <v>0</v>
      </c>
      <c r="AD45" s="107">
        <v>0</v>
      </c>
      <c r="AE45" s="92">
        <v>0</v>
      </c>
      <c r="AF45" s="87">
        <v>0</v>
      </c>
      <c r="AG45" s="102">
        <f t="shared" si="30"/>
        <v>0</v>
      </c>
      <c r="AH45" s="107">
        <v>0</v>
      </c>
      <c r="AI45" s="92">
        <v>0</v>
      </c>
      <c r="AJ45" s="87">
        <v>0</v>
      </c>
      <c r="AK45" s="102">
        <f t="shared" si="31"/>
        <v>0</v>
      </c>
      <c r="AL45" s="107">
        <v>0</v>
      </c>
      <c r="AM45" s="92">
        <v>0</v>
      </c>
      <c r="AN45" s="87">
        <v>0</v>
      </c>
      <c r="AO45" s="102">
        <f t="shared" si="32"/>
        <v>0</v>
      </c>
      <c r="AP45" s="107">
        <v>0</v>
      </c>
      <c r="AQ45" s="92">
        <v>0</v>
      </c>
      <c r="AR45" s="87">
        <v>0</v>
      </c>
      <c r="AS45" s="102">
        <f t="shared" si="33"/>
        <v>0</v>
      </c>
      <c r="AT45" s="107">
        <v>0</v>
      </c>
      <c r="AU45" s="92">
        <v>0</v>
      </c>
      <c r="AV45" s="87">
        <v>0</v>
      </c>
      <c r="AW45" s="102">
        <f t="shared" si="34"/>
        <v>0</v>
      </c>
      <c r="AX45" s="107">
        <v>0</v>
      </c>
      <c r="AY45" s="92">
        <v>0</v>
      </c>
      <c r="AZ45" s="87">
        <v>0</v>
      </c>
      <c r="BA45" s="102">
        <f t="shared" si="35"/>
        <v>0</v>
      </c>
      <c r="BB45" s="107">
        <v>0</v>
      </c>
      <c r="BC45" s="92">
        <v>0</v>
      </c>
      <c r="BD45" s="87">
        <v>0</v>
      </c>
      <c r="BE45" s="102">
        <f t="shared" si="36"/>
        <v>0</v>
      </c>
      <c r="BF45" s="107">
        <v>0</v>
      </c>
      <c r="BG45" s="92">
        <v>0</v>
      </c>
      <c r="BH45" s="87">
        <v>0</v>
      </c>
      <c r="BI45" s="102">
        <f t="shared" si="37"/>
        <v>0</v>
      </c>
      <c r="BJ45" s="107">
        <v>0</v>
      </c>
      <c r="BK45" s="92">
        <v>0</v>
      </c>
      <c r="BL45" s="87">
        <v>0</v>
      </c>
      <c r="BM45" s="102">
        <f t="shared" si="38"/>
        <v>0</v>
      </c>
      <c r="BN45" s="107">
        <v>0</v>
      </c>
      <c r="BO45" s="92">
        <v>0</v>
      </c>
      <c r="BP45" s="87">
        <v>0</v>
      </c>
      <c r="BQ45" s="102">
        <f t="shared" si="39"/>
        <v>0</v>
      </c>
      <c r="BR45" s="107">
        <v>0</v>
      </c>
      <c r="BS45" s="92">
        <v>0</v>
      </c>
      <c r="BT45" s="87">
        <v>0</v>
      </c>
      <c r="BU45" s="102">
        <f t="shared" si="40"/>
        <v>0</v>
      </c>
      <c r="BV45" s="107">
        <v>0</v>
      </c>
      <c r="BW45" s="92">
        <v>0</v>
      </c>
      <c r="BX45" s="87">
        <v>0</v>
      </c>
      <c r="BY45" s="102">
        <f t="shared" si="41"/>
        <v>0</v>
      </c>
      <c r="BZ45" s="107">
        <v>0</v>
      </c>
      <c r="CA45" s="92">
        <v>0</v>
      </c>
      <c r="CB45" s="87">
        <v>0</v>
      </c>
      <c r="CC45" s="102">
        <f t="shared" si="42"/>
        <v>0</v>
      </c>
      <c r="CD45" s="107">
        <v>0</v>
      </c>
      <c r="CE45" s="92">
        <v>0</v>
      </c>
      <c r="CF45" s="87">
        <v>0</v>
      </c>
      <c r="CG45" s="102">
        <f t="shared" si="43"/>
        <v>0</v>
      </c>
      <c r="CH45" s="107">
        <v>0</v>
      </c>
      <c r="CI45" s="92">
        <v>0</v>
      </c>
      <c r="CJ45" s="87">
        <v>0</v>
      </c>
      <c r="CK45" s="102">
        <f t="shared" si="44"/>
        <v>0</v>
      </c>
      <c r="CL45" s="115"/>
      <c r="CM45" s="18"/>
    </row>
    <row r="46" spans="1:91" ht="15.95" customHeight="1">
      <c r="A46" s="14"/>
      <c r="B46" s="17">
        <v>39</v>
      </c>
      <c r="C46" s="931" t="s">
        <v>31</v>
      </c>
      <c r="D46" s="933"/>
      <c r="E46" s="934"/>
      <c r="F46" s="421">
        <f t="shared" si="21"/>
        <v>0</v>
      </c>
      <c r="G46" s="422">
        <f t="shared" si="22"/>
        <v>0</v>
      </c>
      <c r="H46" s="422">
        <f t="shared" si="23"/>
        <v>0</v>
      </c>
      <c r="I46" s="423">
        <f t="shared" si="24"/>
        <v>0</v>
      </c>
      <c r="J46" s="107">
        <v>0</v>
      </c>
      <c r="K46" s="92">
        <v>0</v>
      </c>
      <c r="L46" s="87">
        <v>0</v>
      </c>
      <c r="M46" s="102">
        <f t="shared" si="25"/>
        <v>0</v>
      </c>
      <c r="N46" s="107">
        <v>0</v>
      </c>
      <c r="O46" s="92">
        <v>0</v>
      </c>
      <c r="P46" s="87">
        <v>0</v>
      </c>
      <c r="Q46" s="102">
        <f t="shared" si="26"/>
        <v>0</v>
      </c>
      <c r="R46" s="107">
        <v>0</v>
      </c>
      <c r="S46" s="92">
        <v>0</v>
      </c>
      <c r="T46" s="87">
        <v>0</v>
      </c>
      <c r="U46" s="102">
        <f t="shared" si="27"/>
        <v>0</v>
      </c>
      <c r="V46" s="107">
        <v>0</v>
      </c>
      <c r="W46" s="92">
        <v>0</v>
      </c>
      <c r="X46" s="87">
        <v>0</v>
      </c>
      <c r="Y46" s="102">
        <f t="shared" si="28"/>
        <v>0</v>
      </c>
      <c r="Z46" s="107">
        <v>0</v>
      </c>
      <c r="AA46" s="92">
        <v>0</v>
      </c>
      <c r="AB46" s="87">
        <v>0</v>
      </c>
      <c r="AC46" s="102">
        <f t="shared" si="29"/>
        <v>0</v>
      </c>
      <c r="AD46" s="107">
        <v>0</v>
      </c>
      <c r="AE46" s="92">
        <v>0</v>
      </c>
      <c r="AF46" s="87">
        <v>0</v>
      </c>
      <c r="AG46" s="102">
        <f t="shared" si="30"/>
        <v>0</v>
      </c>
      <c r="AH46" s="107">
        <v>0</v>
      </c>
      <c r="AI46" s="92">
        <v>0</v>
      </c>
      <c r="AJ46" s="87">
        <v>0</v>
      </c>
      <c r="AK46" s="102">
        <f t="shared" si="31"/>
        <v>0</v>
      </c>
      <c r="AL46" s="107">
        <v>0</v>
      </c>
      <c r="AM46" s="92">
        <v>0</v>
      </c>
      <c r="AN46" s="87">
        <v>0</v>
      </c>
      <c r="AO46" s="102">
        <f t="shared" si="32"/>
        <v>0</v>
      </c>
      <c r="AP46" s="107">
        <v>0</v>
      </c>
      <c r="AQ46" s="92">
        <v>0</v>
      </c>
      <c r="AR46" s="87">
        <v>0</v>
      </c>
      <c r="AS46" s="102">
        <f t="shared" si="33"/>
        <v>0</v>
      </c>
      <c r="AT46" s="107">
        <v>0</v>
      </c>
      <c r="AU46" s="92">
        <v>0</v>
      </c>
      <c r="AV46" s="87">
        <v>0</v>
      </c>
      <c r="AW46" s="102">
        <f t="shared" si="34"/>
        <v>0</v>
      </c>
      <c r="AX46" s="107">
        <v>0</v>
      </c>
      <c r="AY46" s="92">
        <v>0</v>
      </c>
      <c r="AZ46" s="87">
        <v>0</v>
      </c>
      <c r="BA46" s="102">
        <f t="shared" si="35"/>
        <v>0</v>
      </c>
      <c r="BB46" s="107">
        <v>0</v>
      </c>
      <c r="BC46" s="92">
        <v>0</v>
      </c>
      <c r="BD46" s="87">
        <v>0</v>
      </c>
      <c r="BE46" s="102">
        <f t="shared" si="36"/>
        <v>0</v>
      </c>
      <c r="BF46" s="107">
        <v>0</v>
      </c>
      <c r="BG46" s="92">
        <v>0</v>
      </c>
      <c r="BH46" s="87">
        <v>0</v>
      </c>
      <c r="BI46" s="102">
        <f t="shared" si="37"/>
        <v>0</v>
      </c>
      <c r="BJ46" s="107">
        <v>0</v>
      </c>
      <c r="BK46" s="92">
        <v>0</v>
      </c>
      <c r="BL46" s="87">
        <v>0</v>
      </c>
      <c r="BM46" s="102">
        <f t="shared" si="38"/>
        <v>0</v>
      </c>
      <c r="BN46" s="107">
        <v>0</v>
      </c>
      <c r="BO46" s="92">
        <v>0</v>
      </c>
      <c r="BP46" s="87">
        <v>0</v>
      </c>
      <c r="BQ46" s="102">
        <f t="shared" si="39"/>
        <v>0</v>
      </c>
      <c r="BR46" s="107">
        <v>0</v>
      </c>
      <c r="BS46" s="92">
        <v>0</v>
      </c>
      <c r="BT46" s="87">
        <v>0</v>
      </c>
      <c r="BU46" s="102">
        <f t="shared" si="40"/>
        <v>0</v>
      </c>
      <c r="BV46" s="107">
        <v>0</v>
      </c>
      <c r="BW46" s="92">
        <v>0</v>
      </c>
      <c r="BX46" s="87">
        <v>0</v>
      </c>
      <c r="BY46" s="102">
        <f t="shared" si="41"/>
        <v>0</v>
      </c>
      <c r="BZ46" s="107">
        <v>0</v>
      </c>
      <c r="CA46" s="92">
        <v>0</v>
      </c>
      <c r="CB46" s="87">
        <v>0</v>
      </c>
      <c r="CC46" s="102">
        <f t="shared" si="42"/>
        <v>0</v>
      </c>
      <c r="CD46" s="107">
        <v>0</v>
      </c>
      <c r="CE46" s="92">
        <v>0</v>
      </c>
      <c r="CF46" s="87">
        <v>0</v>
      </c>
      <c r="CG46" s="102">
        <f t="shared" si="43"/>
        <v>0</v>
      </c>
      <c r="CH46" s="107">
        <v>0</v>
      </c>
      <c r="CI46" s="92">
        <v>0</v>
      </c>
      <c r="CJ46" s="87">
        <v>0</v>
      </c>
      <c r="CK46" s="102">
        <f t="shared" si="44"/>
        <v>0</v>
      </c>
      <c r="CL46" s="115"/>
      <c r="CM46" s="18"/>
    </row>
    <row r="47" spans="1:91" s="349" customFormat="1" ht="15.95" customHeight="1">
      <c r="A47" s="344"/>
      <c r="B47" s="17">
        <v>40</v>
      </c>
      <c r="C47" s="931" t="s">
        <v>31</v>
      </c>
      <c r="D47" s="931"/>
      <c r="E47" s="932"/>
      <c r="F47" s="424">
        <f t="shared" si="21"/>
        <v>0</v>
      </c>
      <c r="G47" s="425">
        <f t="shared" si="22"/>
        <v>0</v>
      </c>
      <c r="H47" s="425">
        <f t="shared" si="23"/>
        <v>0</v>
      </c>
      <c r="I47" s="426">
        <f t="shared" si="24"/>
        <v>0</v>
      </c>
      <c r="J47" s="350">
        <v>0</v>
      </c>
      <c r="K47" s="345">
        <v>0</v>
      </c>
      <c r="L47" s="346">
        <v>0</v>
      </c>
      <c r="M47" s="347">
        <f t="shared" si="25"/>
        <v>0</v>
      </c>
      <c r="N47" s="350">
        <v>0</v>
      </c>
      <c r="O47" s="345">
        <v>0</v>
      </c>
      <c r="P47" s="346">
        <v>0</v>
      </c>
      <c r="Q47" s="347">
        <f t="shared" si="26"/>
        <v>0</v>
      </c>
      <c r="R47" s="350">
        <v>0</v>
      </c>
      <c r="S47" s="345">
        <v>0</v>
      </c>
      <c r="T47" s="346">
        <v>0</v>
      </c>
      <c r="U47" s="347">
        <f t="shared" si="27"/>
        <v>0</v>
      </c>
      <c r="V47" s="350">
        <v>0</v>
      </c>
      <c r="W47" s="345">
        <v>0</v>
      </c>
      <c r="X47" s="346">
        <v>0</v>
      </c>
      <c r="Y47" s="347">
        <f t="shared" si="28"/>
        <v>0</v>
      </c>
      <c r="Z47" s="350">
        <v>0</v>
      </c>
      <c r="AA47" s="345">
        <v>0</v>
      </c>
      <c r="AB47" s="346">
        <v>0</v>
      </c>
      <c r="AC47" s="347">
        <f t="shared" si="29"/>
        <v>0</v>
      </c>
      <c r="AD47" s="350">
        <v>0</v>
      </c>
      <c r="AE47" s="345">
        <v>0</v>
      </c>
      <c r="AF47" s="346">
        <v>0</v>
      </c>
      <c r="AG47" s="347">
        <f t="shared" si="30"/>
        <v>0</v>
      </c>
      <c r="AH47" s="350">
        <v>0</v>
      </c>
      <c r="AI47" s="345">
        <v>0</v>
      </c>
      <c r="AJ47" s="346">
        <v>0</v>
      </c>
      <c r="AK47" s="347">
        <f t="shared" si="31"/>
        <v>0</v>
      </c>
      <c r="AL47" s="350">
        <v>0</v>
      </c>
      <c r="AM47" s="345">
        <v>0</v>
      </c>
      <c r="AN47" s="346">
        <v>0</v>
      </c>
      <c r="AO47" s="347">
        <f t="shared" si="32"/>
        <v>0</v>
      </c>
      <c r="AP47" s="350">
        <v>0</v>
      </c>
      <c r="AQ47" s="345">
        <v>0</v>
      </c>
      <c r="AR47" s="346">
        <v>0</v>
      </c>
      <c r="AS47" s="347">
        <f t="shared" si="33"/>
        <v>0</v>
      </c>
      <c r="AT47" s="350">
        <v>0</v>
      </c>
      <c r="AU47" s="345">
        <v>0</v>
      </c>
      <c r="AV47" s="346">
        <v>0</v>
      </c>
      <c r="AW47" s="347">
        <f t="shared" si="34"/>
        <v>0</v>
      </c>
      <c r="AX47" s="350">
        <v>0</v>
      </c>
      <c r="AY47" s="345">
        <v>0</v>
      </c>
      <c r="AZ47" s="346">
        <v>0</v>
      </c>
      <c r="BA47" s="347">
        <f t="shared" si="35"/>
        <v>0</v>
      </c>
      <c r="BB47" s="350">
        <v>0</v>
      </c>
      <c r="BC47" s="345">
        <v>0</v>
      </c>
      <c r="BD47" s="346">
        <v>0</v>
      </c>
      <c r="BE47" s="347">
        <f t="shared" si="36"/>
        <v>0</v>
      </c>
      <c r="BF47" s="350">
        <v>0</v>
      </c>
      <c r="BG47" s="345">
        <v>0</v>
      </c>
      <c r="BH47" s="346">
        <v>0</v>
      </c>
      <c r="BI47" s="347">
        <f t="shared" si="37"/>
        <v>0</v>
      </c>
      <c r="BJ47" s="350">
        <v>0</v>
      </c>
      <c r="BK47" s="345">
        <v>0</v>
      </c>
      <c r="BL47" s="346">
        <v>0</v>
      </c>
      <c r="BM47" s="347">
        <f t="shared" si="38"/>
        <v>0</v>
      </c>
      <c r="BN47" s="350">
        <v>0</v>
      </c>
      <c r="BO47" s="345">
        <v>0</v>
      </c>
      <c r="BP47" s="346">
        <v>0</v>
      </c>
      <c r="BQ47" s="347">
        <f t="shared" si="39"/>
        <v>0</v>
      </c>
      <c r="BR47" s="350">
        <v>0</v>
      </c>
      <c r="BS47" s="345">
        <v>0</v>
      </c>
      <c r="BT47" s="346">
        <v>0</v>
      </c>
      <c r="BU47" s="347">
        <f t="shared" si="40"/>
        <v>0</v>
      </c>
      <c r="BV47" s="350">
        <v>0</v>
      </c>
      <c r="BW47" s="345">
        <v>0</v>
      </c>
      <c r="BX47" s="346">
        <v>0</v>
      </c>
      <c r="BY47" s="347">
        <f t="shared" si="41"/>
        <v>0</v>
      </c>
      <c r="BZ47" s="350">
        <v>0</v>
      </c>
      <c r="CA47" s="345">
        <v>0</v>
      </c>
      <c r="CB47" s="346">
        <v>0</v>
      </c>
      <c r="CC47" s="347">
        <f t="shared" si="42"/>
        <v>0</v>
      </c>
      <c r="CD47" s="350">
        <v>0</v>
      </c>
      <c r="CE47" s="345">
        <v>0</v>
      </c>
      <c r="CF47" s="346">
        <v>0</v>
      </c>
      <c r="CG47" s="347">
        <f t="shared" si="43"/>
        <v>0</v>
      </c>
      <c r="CH47" s="350">
        <v>0</v>
      </c>
      <c r="CI47" s="345">
        <v>0</v>
      </c>
      <c r="CJ47" s="346">
        <v>0</v>
      </c>
      <c r="CK47" s="347">
        <f t="shared" si="44"/>
        <v>0</v>
      </c>
      <c r="CL47" s="115"/>
      <c r="CM47" s="348"/>
    </row>
    <row r="48" spans="1:91" s="45" customFormat="1" ht="15.95" customHeight="1">
      <c r="A48" s="46"/>
      <c r="B48" s="41">
        <v>41</v>
      </c>
      <c r="C48" s="23"/>
      <c r="D48" s="23"/>
      <c r="E48" s="23" t="s">
        <v>32</v>
      </c>
      <c r="F48" s="427">
        <f t="shared" si="21"/>
        <v>0</v>
      </c>
      <c r="G48" s="428">
        <f t="shared" si="22"/>
        <v>0</v>
      </c>
      <c r="H48" s="428">
        <f t="shared" si="23"/>
        <v>0</v>
      </c>
      <c r="I48" s="429">
        <f t="shared" si="24"/>
        <v>0</v>
      </c>
      <c r="J48" s="104">
        <f>SUM(J14:J47)</f>
        <v>0</v>
      </c>
      <c r="K48" s="43">
        <f>SUM(K14:K47)</f>
        <v>0</v>
      </c>
      <c r="L48" s="43">
        <f>SUM(L14:L47)</f>
        <v>0</v>
      </c>
      <c r="M48" s="105">
        <f>K48+L48</f>
        <v>0</v>
      </c>
      <c r="N48" s="104">
        <f>SUM(N14:N47)</f>
        <v>0</v>
      </c>
      <c r="O48" s="43">
        <f>SUM(O14:O47)</f>
        <v>0</v>
      </c>
      <c r="P48" s="43">
        <f>SUM(P14:P47)</f>
        <v>0</v>
      </c>
      <c r="Q48" s="105">
        <f>O48+P48</f>
        <v>0</v>
      </c>
      <c r="R48" s="104">
        <f>SUM(R14:R47)</f>
        <v>0</v>
      </c>
      <c r="S48" s="43">
        <f>SUM(S14:S47)</f>
        <v>0</v>
      </c>
      <c r="T48" s="43">
        <f>SUM(T14:T47)</f>
        <v>0</v>
      </c>
      <c r="U48" s="105">
        <f>S48+T48</f>
        <v>0</v>
      </c>
      <c r="V48" s="104">
        <f>SUM(V14:V47)</f>
        <v>0</v>
      </c>
      <c r="W48" s="43">
        <f>SUM(W14:W47)</f>
        <v>0</v>
      </c>
      <c r="X48" s="43">
        <f>SUM(X14:X47)</f>
        <v>0</v>
      </c>
      <c r="Y48" s="105">
        <f>W48+X48</f>
        <v>0</v>
      </c>
      <c r="Z48" s="104">
        <f>SUM(Z14:Z47)</f>
        <v>0</v>
      </c>
      <c r="AA48" s="43">
        <f>SUM(AA14:AA47)</f>
        <v>0</v>
      </c>
      <c r="AB48" s="43">
        <f>SUM(AB14:AB47)</f>
        <v>0</v>
      </c>
      <c r="AC48" s="105">
        <f>AA48+AB48</f>
        <v>0</v>
      </c>
      <c r="AD48" s="104">
        <f>SUM(AD14:AD47)</f>
        <v>0</v>
      </c>
      <c r="AE48" s="43">
        <f>SUM(AE14:AE47)</f>
        <v>0</v>
      </c>
      <c r="AF48" s="43">
        <f>SUM(AF14:AF47)</f>
        <v>0</v>
      </c>
      <c r="AG48" s="105">
        <f>AE48+AF48</f>
        <v>0</v>
      </c>
      <c r="AH48" s="104">
        <f>SUM(AH14:AH47)</f>
        <v>0</v>
      </c>
      <c r="AI48" s="43">
        <f>SUM(AI14:AI47)</f>
        <v>0</v>
      </c>
      <c r="AJ48" s="43">
        <f>SUM(AJ14:AJ47)</f>
        <v>0</v>
      </c>
      <c r="AK48" s="105">
        <f>AI48+AJ48</f>
        <v>0</v>
      </c>
      <c r="AL48" s="104">
        <f>SUM(AL14:AL47)</f>
        <v>0</v>
      </c>
      <c r="AM48" s="43">
        <f>SUM(AM14:AM47)</f>
        <v>0</v>
      </c>
      <c r="AN48" s="43">
        <f>SUM(AN14:AN47)</f>
        <v>0</v>
      </c>
      <c r="AO48" s="105">
        <f>AM48+AN48</f>
        <v>0</v>
      </c>
      <c r="AP48" s="104">
        <f>SUM(AP14:AP47)</f>
        <v>0</v>
      </c>
      <c r="AQ48" s="43">
        <f>SUM(AQ14:AQ47)</f>
        <v>0</v>
      </c>
      <c r="AR48" s="43">
        <f>SUM(AR14:AR47)</f>
        <v>0</v>
      </c>
      <c r="AS48" s="105">
        <f>AQ48+AR48</f>
        <v>0</v>
      </c>
      <c r="AT48" s="104">
        <f>SUM(AT14:AT47)</f>
        <v>0</v>
      </c>
      <c r="AU48" s="43">
        <f>SUM(AU14:AU47)</f>
        <v>0</v>
      </c>
      <c r="AV48" s="43">
        <f>SUM(AV14:AV47)</f>
        <v>0</v>
      </c>
      <c r="AW48" s="105">
        <f>AU48+AV48</f>
        <v>0</v>
      </c>
      <c r="AX48" s="104">
        <f>SUM(AX14:AX47)</f>
        <v>0</v>
      </c>
      <c r="AY48" s="43">
        <f>SUM(AY14:AY47)</f>
        <v>0</v>
      </c>
      <c r="AZ48" s="43">
        <f>SUM(AZ14:AZ47)</f>
        <v>0</v>
      </c>
      <c r="BA48" s="105">
        <f>AY48+AZ48</f>
        <v>0</v>
      </c>
      <c r="BB48" s="104">
        <f>SUM(BB14:BB47)</f>
        <v>0</v>
      </c>
      <c r="BC48" s="43">
        <f>SUM(BC14:BC47)</f>
        <v>0</v>
      </c>
      <c r="BD48" s="43">
        <f>SUM(BD14:BD47)</f>
        <v>0</v>
      </c>
      <c r="BE48" s="105">
        <f>BC48+BD48</f>
        <v>0</v>
      </c>
      <c r="BF48" s="104">
        <f>SUM(BF14:BF47)</f>
        <v>0</v>
      </c>
      <c r="BG48" s="43">
        <f>SUM(BG14:BG47)</f>
        <v>0</v>
      </c>
      <c r="BH48" s="43">
        <f>SUM(BH14:BH47)</f>
        <v>0</v>
      </c>
      <c r="BI48" s="105">
        <f>BG48+BH48</f>
        <v>0</v>
      </c>
      <c r="BJ48" s="104">
        <f>SUM(BJ14:BJ47)</f>
        <v>0</v>
      </c>
      <c r="BK48" s="43">
        <f>SUM(BK14:BK47)</f>
        <v>0</v>
      </c>
      <c r="BL48" s="43">
        <f>SUM(BL14:BL47)</f>
        <v>0</v>
      </c>
      <c r="BM48" s="105">
        <f>BK48+BL48</f>
        <v>0</v>
      </c>
      <c r="BN48" s="104">
        <f>SUM(BN14:BN47)</f>
        <v>0</v>
      </c>
      <c r="BO48" s="43">
        <f>SUM(BO14:BO47)</f>
        <v>0</v>
      </c>
      <c r="BP48" s="43">
        <f>SUM(BP14:BP47)</f>
        <v>0</v>
      </c>
      <c r="BQ48" s="105">
        <f>BO48+BP48</f>
        <v>0</v>
      </c>
      <c r="BR48" s="104">
        <f>SUM(BR14:BR47)</f>
        <v>0</v>
      </c>
      <c r="BS48" s="43">
        <f>SUM(BS14:BS47)</f>
        <v>0</v>
      </c>
      <c r="BT48" s="43">
        <f>SUM(BT14:BT47)</f>
        <v>0</v>
      </c>
      <c r="BU48" s="105">
        <f>BS48+BT48</f>
        <v>0</v>
      </c>
      <c r="BV48" s="104">
        <f>SUM(BV14:BV47)</f>
        <v>0</v>
      </c>
      <c r="BW48" s="43">
        <f>SUM(BW14:BW47)</f>
        <v>0</v>
      </c>
      <c r="BX48" s="43">
        <f>SUM(BX14:BX47)</f>
        <v>0</v>
      </c>
      <c r="BY48" s="105">
        <f>BW48+BX48</f>
        <v>0</v>
      </c>
      <c r="BZ48" s="104">
        <f>SUM(BZ14:BZ47)</f>
        <v>0</v>
      </c>
      <c r="CA48" s="43">
        <f>SUM(CA14:CA47)</f>
        <v>0</v>
      </c>
      <c r="CB48" s="43">
        <f>SUM(CB14:CB47)</f>
        <v>0</v>
      </c>
      <c r="CC48" s="105">
        <f>CA48+CB48</f>
        <v>0</v>
      </c>
      <c r="CD48" s="104">
        <f>SUM(CD14:CD47)</f>
        <v>0</v>
      </c>
      <c r="CE48" s="43">
        <f>SUM(CE14:CE47)</f>
        <v>0</v>
      </c>
      <c r="CF48" s="43">
        <f>SUM(CF14:CF47)</f>
        <v>0</v>
      </c>
      <c r="CG48" s="105">
        <f>CE48+CF48</f>
        <v>0</v>
      </c>
      <c r="CH48" s="104">
        <f>SUM(CH14:CH47)</f>
        <v>0</v>
      </c>
      <c r="CI48" s="43">
        <f>SUM(CI14:CI47)</f>
        <v>0</v>
      </c>
      <c r="CJ48" s="43">
        <f>SUM(CJ14:CJ47)</f>
        <v>0</v>
      </c>
      <c r="CK48" s="105">
        <f>CI48+CJ48</f>
        <v>0</v>
      </c>
      <c r="CL48" s="43"/>
      <c r="CM48" s="44"/>
    </row>
    <row r="49" spans="1:92" ht="18" customHeight="1">
      <c r="A49" s="19" t="s">
        <v>47</v>
      </c>
      <c r="B49" s="17"/>
      <c r="C49" s="14"/>
      <c r="D49" s="14"/>
      <c r="E49" s="14"/>
      <c r="F49" s="421"/>
      <c r="G49" s="422"/>
      <c r="H49" s="422"/>
      <c r="I49" s="423"/>
      <c r="J49" s="106"/>
      <c r="K49" s="93"/>
      <c r="L49" s="88"/>
      <c r="M49" s="102"/>
      <c r="N49" s="106"/>
      <c r="O49" s="93"/>
      <c r="P49" s="88"/>
      <c r="Q49" s="102"/>
      <c r="R49" s="106"/>
      <c r="S49" s="93"/>
      <c r="T49" s="88"/>
      <c r="U49" s="102"/>
      <c r="V49" s="106"/>
      <c r="W49" s="93"/>
      <c r="X49" s="88"/>
      <c r="Y49" s="102"/>
      <c r="Z49" s="106"/>
      <c r="AA49" s="93"/>
      <c r="AB49" s="88"/>
      <c r="AC49" s="102"/>
      <c r="AD49" s="106"/>
      <c r="AE49" s="93"/>
      <c r="AF49" s="88"/>
      <c r="AG49" s="102"/>
      <c r="AH49" s="106"/>
      <c r="AI49" s="93"/>
      <c r="AJ49" s="88"/>
      <c r="AK49" s="102"/>
      <c r="AL49" s="106"/>
      <c r="AM49" s="93"/>
      <c r="AN49" s="88"/>
      <c r="AO49" s="102"/>
      <c r="AP49" s="106"/>
      <c r="AQ49" s="93"/>
      <c r="AR49" s="88"/>
      <c r="AS49" s="102"/>
      <c r="AT49" s="106"/>
      <c r="AU49" s="93"/>
      <c r="AV49" s="88"/>
      <c r="AW49" s="102"/>
      <c r="AX49" s="106"/>
      <c r="AY49" s="93"/>
      <c r="AZ49" s="88"/>
      <c r="BA49" s="102"/>
      <c r="BB49" s="106"/>
      <c r="BC49" s="93"/>
      <c r="BD49" s="88"/>
      <c r="BE49" s="102"/>
      <c r="BF49" s="106"/>
      <c r="BG49" s="93"/>
      <c r="BH49" s="88"/>
      <c r="BI49" s="102"/>
      <c r="BJ49" s="106"/>
      <c r="BK49" s="93"/>
      <c r="BL49" s="88"/>
      <c r="BM49" s="102"/>
      <c r="BN49" s="106"/>
      <c r="BO49" s="93"/>
      <c r="BP49" s="88"/>
      <c r="BQ49" s="102"/>
      <c r="BR49" s="106"/>
      <c r="BS49" s="93"/>
      <c r="BT49" s="88"/>
      <c r="BU49" s="102"/>
      <c r="BV49" s="106"/>
      <c r="BW49" s="93"/>
      <c r="BX49" s="88"/>
      <c r="BY49" s="102"/>
      <c r="BZ49" s="106"/>
      <c r="CA49" s="93"/>
      <c r="CB49" s="88"/>
      <c r="CC49" s="102"/>
      <c r="CD49" s="106"/>
      <c r="CE49" s="93"/>
      <c r="CF49" s="88"/>
      <c r="CG49" s="102"/>
      <c r="CH49" s="106"/>
      <c r="CI49" s="93"/>
      <c r="CJ49" s="88"/>
      <c r="CK49" s="102"/>
      <c r="CL49" s="88"/>
      <c r="CM49" s="18"/>
    </row>
    <row r="50" spans="1:92" ht="18" customHeight="1">
      <c r="A50" s="19"/>
      <c r="B50" s="17">
        <v>42</v>
      </c>
      <c r="C50" s="14" t="s">
        <v>126</v>
      </c>
      <c r="D50" s="14"/>
      <c r="E50" s="14"/>
      <c r="F50" s="421">
        <f t="shared" ref="F50:I52" si="69">J50+N50+R50+V50+Z50+AD50+AH50+AL50+AP50+AT50+AX50+BB50+BF50+BJ50+BN50+BR50+BV50+BZ50+CD50+CH50</f>
        <v>0</v>
      </c>
      <c r="G50" s="422">
        <f t="shared" si="69"/>
        <v>0</v>
      </c>
      <c r="H50" s="422">
        <f t="shared" si="69"/>
        <v>0</v>
      </c>
      <c r="I50" s="423">
        <f t="shared" si="69"/>
        <v>0</v>
      </c>
      <c r="J50" s="101">
        <v>0</v>
      </c>
      <c r="K50" s="92">
        <v>0</v>
      </c>
      <c r="L50" s="87">
        <v>0</v>
      </c>
      <c r="M50" s="102">
        <f t="shared" si="25"/>
        <v>0</v>
      </c>
      <c r="N50" s="101">
        <v>0</v>
      </c>
      <c r="O50" s="92">
        <v>0</v>
      </c>
      <c r="P50" s="87">
        <v>0</v>
      </c>
      <c r="Q50" s="102">
        <f>O50+P50</f>
        <v>0</v>
      </c>
      <c r="R50" s="101">
        <v>0</v>
      </c>
      <c r="S50" s="92">
        <v>0</v>
      </c>
      <c r="T50" s="87">
        <v>0</v>
      </c>
      <c r="U50" s="102">
        <f>S50+T50</f>
        <v>0</v>
      </c>
      <c r="V50" s="101">
        <v>0</v>
      </c>
      <c r="W50" s="92">
        <v>0</v>
      </c>
      <c r="X50" s="87">
        <v>0</v>
      </c>
      <c r="Y50" s="102">
        <f>W50+X50</f>
        <v>0</v>
      </c>
      <c r="Z50" s="101">
        <v>0</v>
      </c>
      <c r="AA50" s="92">
        <v>0</v>
      </c>
      <c r="AB50" s="87">
        <v>0</v>
      </c>
      <c r="AC50" s="102">
        <f>AA50+AB50</f>
        <v>0</v>
      </c>
      <c r="AD50" s="101">
        <v>0</v>
      </c>
      <c r="AE50" s="92">
        <v>0</v>
      </c>
      <c r="AF50" s="87">
        <v>0</v>
      </c>
      <c r="AG50" s="102">
        <f>AE50+AF50</f>
        <v>0</v>
      </c>
      <c r="AH50" s="101">
        <v>0</v>
      </c>
      <c r="AI50" s="92">
        <v>0</v>
      </c>
      <c r="AJ50" s="87">
        <v>0</v>
      </c>
      <c r="AK50" s="102">
        <f>AI50+AJ50</f>
        <v>0</v>
      </c>
      <c r="AL50" s="101">
        <v>0</v>
      </c>
      <c r="AM50" s="92">
        <v>0</v>
      </c>
      <c r="AN50" s="87">
        <v>0</v>
      </c>
      <c r="AO50" s="102">
        <f>AM50+AN50</f>
        <v>0</v>
      </c>
      <c r="AP50" s="101">
        <v>0</v>
      </c>
      <c r="AQ50" s="92">
        <v>0</v>
      </c>
      <c r="AR50" s="87">
        <v>0</v>
      </c>
      <c r="AS50" s="102">
        <f>AQ50+AR50</f>
        <v>0</v>
      </c>
      <c r="AT50" s="101">
        <v>0</v>
      </c>
      <c r="AU50" s="92">
        <v>0</v>
      </c>
      <c r="AV50" s="87">
        <v>0</v>
      </c>
      <c r="AW50" s="102">
        <f>AU50+AV50</f>
        <v>0</v>
      </c>
      <c r="AX50" s="101">
        <v>0</v>
      </c>
      <c r="AY50" s="92">
        <v>0</v>
      </c>
      <c r="AZ50" s="87">
        <v>0</v>
      </c>
      <c r="BA50" s="102">
        <f>AY50+AZ50</f>
        <v>0</v>
      </c>
      <c r="BB50" s="101">
        <v>0</v>
      </c>
      <c r="BC50" s="92">
        <v>0</v>
      </c>
      <c r="BD50" s="87">
        <v>0</v>
      </c>
      <c r="BE50" s="102">
        <f>BC50+BD50</f>
        <v>0</v>
      </c>
      <c r="BF50" s="101">
        <v>0</v>
      </c>
      <c r="BG50" s="92">
        <v>0</v>
      </c>
      <c r="BH50" s="87">
        <v>0</v>
      </c>
      <c r="BI50" s="102">
        <f>BG50+BH50</f>
        <v>0</v>
      </c>
      <c r="BJ50" s="101">
        <v>0</v>
      </c>
      <c r="BK50" s="92">
        <v>0</v>
      </c>
      <c r="BL50" s="87">
        <v>0</v>
      </c>
      <c r="BM50" s="102">
        <f>BK50+BL50</f>
        <v>0</v>
      </c>
      <c r="BN50" s="101">
        <v>0</v>
      </c>
      <c r="BO50" s="92">
        <v>0</v>
      </c>
      <c r="BP50" s="87">
        <v>0</v>
      </c>
      <c r="BQ50" s="102">
        <f>BO50+BP50</f>
        <v>0</v>
      </c>
      <c r="BR50" s="101">
        <v>0</v>
      </c>
      <c r="BS50" s="92">
        <v>0</v>
      </c>
      <c r="BT50" s="87">
        <v>0</v>
      </c>
      <c r="BU50" s="102">
        <f>BS50+BT50</f>
        <v>0</v>
      </c>
      <c r="BV50" s="101">
        <v>0</v>
      </c>
      <c r="BW50" s="92">
        <v>0</v>
      </c>
      <c r="BX50" s="87">
        <v>0</v>
      </c>
      <c r="BY50" s="102">
        <f>BW50+BX50</f>
        <v>0</v>
      </c>
      <c r="BZ50" s="101">
        <v>0</v>
      </c>
      <c r="CA50" s="92">
        <v>0</v>
      </c>
      <c r="CB50" s="87">
        <v>0</v>
      </c>
      <c r="CC50" s="102">
        <f>CA50+CB50</f>
        <v>0</v>
      </c>
      <c r="CD50" s="101">
        <v>0</v>
      </c>
      <c r="CE50" s="92">
        <v>0</v>
      </c>
      <c r="CF50" s="87">
        <v>0</v>
      </c>
      <c r="CG50" s="102">
        <f>CE50+CF50</f>
        <v>0</v>
      </c>
      <c r="CH50" s="101">
        <v>0</v>
      </c>
      <c r="CI50" s="92">
        <v>0</v>
      </c>
      <c r="CJ50" s="87">
        <v>0</v>
      </c>
      <c r="CK50" s="102">
        <f>CI50+CJ50</f>
        <v>0</v>
      </c>
      <c r="CL50" s="88"/>
      <c r="CM50" s="18"/>
    </row>
    <row r="51" spans="1:92" s="349" customFormat="1" ht="15.95" customHeight="1">
      <c r="A51" s="19"/>
      <c r="B51" s="17">
        <v>43</v>
      </c>
      <c r="C51" s="14" t="s">
        <v>127</v>
      </c>
      <c r="D51" s="344"/>
      <c r="E51" s="344"/>
      <c r="F51" s="424">
        <f t="shared" si="69"/>
        <v>0</v>
      </c>
      <c r="G51" s="425">
        <f t="shared" si="69"/>
        <v>0</v>
      </c>
      <c r="H51" s="425">
        <f t="shared" si="69"/>
        <v>0</v>
      </c>
      <c r="I51" s="426">
        <f t="shared" si="69"/>
        <v>0</v>
      </c>
      <c r="J51" s="103">
        <v>0</v>
      </c>
      <c r="K51" s="345">
        <v>0</v>
      </c>
      <c r="L51" s="346">
        <v>0</v>
      </c>
      <c r="M51" s="347">
        <f t="shared" si="25"/>
        <v>0</v>
      </c>
      <c r="N51" s="103">
        <v>0</v>
      </c>
      <c r="O51" s="345">
        <v>0</v>
      </c>
      <c r="P51" s="346">
        <v>0</v>
      </c>
      <c r="Q51" s="347">
        <f>O51+P51</f>
        <v>0</v>
      </c>
      <c r="R51" s="103">
        <v>0</v>
      </c>
      <c r="S51" s="345">
        <v>0</v>
      </c>
      <c r="T51" s="346">
        <v>0</v>
      </c>
      <c r="U51" s="347">
        <f>S51+T51</f>
        <v>0</v>
      </c>
      <c r="V51" s="103">
        <v>0</v>
      </c>
      <c r="W51" s="345">
        <v>0</v>
      </c>
      <c r="X51" s="346">
        <v>0</v>
      </c>
      <c r="Y51" s="347">
        <f>W51+X51</f>
        <v>0</v>
      </c>
      <c r="Z51" s="103">
        <v>0</v>
      </c>
      <c r="AA51" s="345">
        <v>0</v>
      </c>
      <c r="AB51" s="346">
        <v>0</v>
      </c>
      <c r="AC51" s="347">
        <f>AA51+AB51</f>
        <v>0</v>
      </c>
      <c r="AD51" s="103">
        <v>0</v>
      </c>
      <c r="AE51" s="345">
        <v>0</v>
      </c>
      <c r="AF51" s="346">
        <v>0</v>
      </c>
      <c r="AG51" s="347">
        <f>AE51+AF51</f>
        <v>0</v>
      </c>
      <c r="AH51" s="103">
        <v>0</v>
      </c>
      <c r="AI51" s="345">
        <v>0</v>
      </c>
      <c r="AJ51" s="346">
        <v>0</v>
      </c>
      <c r="AK51" s="347">
        <f>AI51+AJ51</f>
        <v>0</v>
      </c>
      <c r="AL51" s="103">
        <v>0</v>
      </c>
      <c r="AM51" s="345">
        <v>0</v>
      </c>
      <c r="AN51" s="346">
        <v>0</v>
      </c>
      <c r="AO51" s="347">
        <f>AM51+AN51</f>
        <v>0</v>
      </c>
      <c r="AP51" s="103">
        <v>0</v>
      </c>
      <c r="AQ51" s="345">
        <v>0</v>
      </c>
      <c r="AR51" s="346">
        <v>0</v>
      </c>
      <c r="AS51" s="347">
        <f>AQ51+AR51</f>
        <v>0</v>
      </c>
      <c r="AT51" s="103">
        <v>0</v>
      </c>
      <c r="AU51" s="345">
        <v>0</v>
      </c>
      <c r="AV51" s="346">
        <v>0</v>
      </c>
      <c r="AW51" s="347">
        <f>AU51+AV51</f>
        <v>0</v>
      </c>
      <c r="AX51" s="103">
        <v>0</v>
      </c>
      <c r="AY51" s="345">
        <v>0</v>
      </c>
      <c r="AZ51" s="346">
        <v>0</v>
      </c>
      <c r="BA51" s="347">
        <f>AY51+AZ51</f>
        <v>0</v>
      </c>
      <c r="BB51" s="103">
        <v>0</v>
      </c>
      <c r="BC51" s="345">
        <v>0</v>
      </c>
      <c r="BD51" s="346">
        <v>0</v>
      </c>
      <c r="BE51" s="347">
        <f>BC51+BD51</f>
        <v>0</v>
      </c>
      <c r="BF51" s="103">
        <v>0</v>
      </c>
      <c r="BG51" s="345">
        <v>0</v>
      </c>
      <c r="BH51" s="346">
        <v>0</v>
      </c>
      <c r="BI51" s="347">
        <f>BG51+BH51</f>
        <v>0</v>
      </c>
      <c r="BJ51" s="103">
        <v>0</v>
      </c>
      <c r="BK51" s="345">
        <v>0</v>
      </c>
      <c r="BL51" s="346">
        <v>0</v>
      </c>
      <c r="BM51" s="347">
        <f>BK51+BL51</f>
        <v>0</v>
      </c>
      <c r="BN51" s="103">
        <v>0</v>
      </c>
      <c r="BO51" s="345">
        <v>0</v>
      </c>
      <c r="BP51" s="346">
        <v>0</v>
      </c>
      <c r="BQ51" s="347">
        <f>BO51+BP51</f>
        <v>0</v>
      </c>
      <c r="BR51" s="103">
        <v>0</v>
      </c>
      <c r="BS51" s="345">
        <v>0</v>
      </c>
      <c r="BT51" s="346">
        <v>0</v>
      </c>
      <c r="BU51" s="347">
        <f>BS51+BT51</f>
        <v>0</v>
      </c>
      <c r="BV51" s="103">
        <v>0</v>
      </c>
      <c r="BW51" s="345">
        <v>0</v>
      </c>
      <c r="BX51" s="346">
        <v>0</v>
      </c>
      <c r="BY51" s="347">
        <f>BW51+BX51</f>
        <v>0</v>
      </c>
      <c r="BZ51" s="103">
        <v>0</v>
      </c>
      <c r="CA51" s="345">
        <v>0</v>
      </c>
      <c r="CB51" s="346">
        <v>0</v>
      </c>
      <c r="CC51" s="347">
        <f>CA51+CB51</f>
        <v>0</v>
      </c>
      <c r="CD51" s="103">
        <v>0</v>
      </c>
      <c r="CE51" s="345">
        <v>0</v>
      </c>
      <c r="CF51" s="346">
        <v>0</v>
      </c>
      <c r="CG51" s="347">
        <f>CE51+CF51</f>
        <v>0</v>
      </c>
      <c r="CH51" s="103">
        <v>0</v>
      </c>
      <c r="CI51" s="345">
        <v>0</v>
      </c>
      <c r="CJ51" s="346">
        <v>0</v>
      </c>
      <c r="CK51" s="347">
        <f>CI51+CJ51</f>
        <v>0</v>
      </c>
      <c r="CL51" s="115"/>
      <c r="CM51" s="433"/>
      <c r="CN51" s="434"/>
    </row>
    <row r="52" spans="1:92" s="45" customFormat="1" ht="15.95" customHeight="1">
      <c r="A52" s="23"/>
      <c r="B52" s="41">
        <v>44</v>
      </c>
      <c r="C52" s="23"/>
      <c r="D52" s="23"/>
      <c r="E52" s="23" t="s">
        <v>32</v>
      </c>
      <c r="F52" s="427">
        <f t="shared" si="69"/>
        <v>0</v>
      </c>
      <c r="G52" s="428">
        <f t="shared" si="69"/>
        <v>0</v>
      </c>
      <c r="H52" s="428">
        <f t="shared" si="69"/>
        <v>0</v>
      </c>
      <c r="I52" s="429">
        <f t="shared" si="69"/>
        <v>0</v>
      </c>
      <c r="J52" s="108">
        <f>SUM(J50:J51)</f>
        <v>0</v>
      </c>
      <c r="K52" s="42">
        <f>SUM(K50:K51)</f>
        <v>0</v>
      </c>
      <c r="L52" s="43">
        <f>SUM(L50:L51)</f>
        <v>0</v>
      </c>
      <c r="M52" s="105">
        <f>K52+L52</f>
        <v>0</v>
      </c>
      <c r="N52" s="108">
        <f>SUM(N50:N51)</f>
        <v>0</v>
      </c>
      <c r="O52" s="42">
        <f>SUM(O50:O51)</f>
        <v>0</v>
      </c>
      <c r="P52" s="43">
        <f>SUM(P50:P51)</f>
        <v>0</v>
      </c>
      <c r="Q52" s="105">
        <f>O52+P52</f>
        <v>0</v>
      </c>
      <c r="R52" s="108">
        <f>SUM(R50:R51)</f>
        <v>0</v>
      </c>
      <c r="S52" s="42">
        <f>SUM(S50:S51)</f>
        <v>0</v>
      </c>
      <c r="T52" s="43">
        <f>SUM(T50:T51)</f>
        <v>0</v>
      </c>
      <c r="U52" s="105">
        <f>S52+T52</f>
        <v>0</v>
      </c>
      <c r="V52" s="108">
        <f>SUM(V50:V51)</f>
        <v>0</v>
      </c>
      <c r="W52" s="42">
        <f>SUM(W50:W51)</f>
        <v>0</v>
      </c>
      <c r="X52" s="43">
        <f>SUM(X50:X51)</f>
        <v>0</v>
      </c>
      <c r="Y52" s="105">
        <f>W52+X52</f>
        <v>0</v>
      </c>
      <c r="Z52" s="108">
        <f>SUM(Z50:Z51)</f>
        <v>0</v>
      </c>
      <c r="AA52" s="42">
        <f>SUM(AA50:AA51)</f>
        <v>0</v>
      </c>
      <c r="AB52" s="43">
        <f>SUM(AB50:AB51)</f>
        <v>0</v>
      </c>
      <c r="AC52" s="105">
        <f>AA52+AB52</f>
        <v>0</v>
      </c>
      <c r="AD52" s="108">
        <f>SUM(AD50:AD51)</f>
        <v>0</v>
      </c>
      <c r="AE52" s="42">
        <f>SUM(AE50:AE51)</f>
        <v>0</v>
      </c>
      <c r="AF52" s="43">
        <f>SUM(AF50:AF51)</f>
        <v>0</v>
      </c>
      <c r="AG52" s="105">
        <f>AE52+AF52</f>
        <v>0</v>
      </c>
      <c r="AH52" s="108">
        <f>SUM(AH50:AH51)</f>
        <v>0</v>
      </c>
      <c r="AI52" s="42">
        <f>SUM(AI50:AI51)</f>
        <v>0</v>
      </c>
      <c r="AJ52" s="43">
        <f>SUM(AJ50:AJ51)</f>
        <v>0</v>
      </c>
      <c r="AK52" s="105">
        <f>AI52+AJ52</f>
        <v>0</v>
      </c>
      <c r="AL52" s="108">
        <f>SUM(AL50:AL51)</f>
        <v>0</v>
      </c>
      <c r="AM52" s="42">
        <f>SUM(AM50:AM51)</f>
        <v>0</v>
      </c>
      <c r="AN52" s="43">
        <f>SUM(AN50:AN51)</f>
        <v>0</v>
      </c>
      <c r="AO52" s="105">
        <f>AM52+AN52</f>
        <v>0</v>
      </c>
      <c r="AP52" s="108">
        <f>SUM(AP50:AP51)</f>
        <v>0</v>
      </c>
      <c r="AQ52" s="42">
        <f>SUM(AQ50:AQ51)</f>
        <v>0</v>
      </c>
      <c r="AR52" s="43">
        <f>SUM(AR50:AR51)</f>
        <v>0</v>
      </c>
      <c r="AS52" s="105">
        <f>AQ52+AR52</f>
        <v>0</v>
      </c>
      <c r="AT52" s="108">
        <f>SUM(AT50:AT51)</f>
        <v>0</v>
      </c>
      <c r="AU52" s="42">
        <f>SUM(AU50:AU51)</f>
        <v>0</v>
      </c>
      <c r="AV52" s="43">
        <f>SUM(AV50:AV51)</f>
        <v>0</v>
      </c>
      <c r="AW52" s="105">
        <f>AU52+AV52</f>
        <v>0</v>
      </c>
      <c r="AX52" s="108">
        <f>SUM(AX50:AX51)</f>
        <v>0</v>
      </c>
      <c r="AY52" s="42">
        <f>SUM(AY50:AY51)</f>
        <v>0</v>
      </c>
      <c r="AZ52" s="43">
        <f>SUM(AZ50:AZ51)</f>
        <v>0</v>
      </c>
      <c r="BA52" s="105">
        <f>AY52+AZ52</f>
        <v>0</v>
      </c>
      <c r="BB52" s="108">
        <f>SUM(BB50:BB51)</f>
        <v>0</v>
      </c>
      <c r="BC52" s="42">
        <f>SUM(BC50:BC51)</f>
        <v>0</v>
      </c>
      <c r="BD52" s="43">
        <f>SUM(BD50:BD51)</f>
        <v>0</v>
      </c>
      <c r="BE52" s="105">
        <f>BC52+BD52</f>
        <v>0</v>
      </c>
      <c r="BF52" s="108">
        <f>SUM(BF50:BF51)</f>
        <v>0</v>
      </c>
      <c r="BG52" s="42">
        <f>SUM(BG50:BG51)</f>
        <v>0</v>
      </c>
      <c r="BH52" s="43">
        <f>SUM(BH50:BH51)</f>
        <v>0</v>
      </c>
      <c r="BI52" s="105">
        <f>BG52+BH52</f>
        <v>0</v>
      </c>
      <c r="BJ52" s="108">
        <f>SUM(BJ50:BJ51)</f>
        <v>0</v>
      </c>
      <c r="BK52" s="42">
        <f>SUM(BK50:BK51)</f>
        <v>0</v>
      </c>
      <c r="BL52" s="43">
        <f>SUM(BL50:BL51)</f>
        <v>0</v>
      </c>
      <c r="BM52" s="105">
        <f>BK52+BL52</f>
        <v>0</v>
      </c>
      <c r="BN52" s="108">
        <f>SUM(BN50:BN51)</f>
        <v>0</v>
      </c>
      <c r="BO52" s="42">
        <f>SUM(BO50:BO51)</f>
        <v>0</v>
      </c>
      <c r="BP52" s="43">
        <f>SUM(BP50:BP51)</f>
        <v>0</v>
      </c>
      <c r="BQ52" s="105">
        <f>BO52+BP52</f>
        <v>0</v>
      </c>
      <c r="BR52" s="108">
        <f>SUM(BR50:BR51)</f>
        <v>0</v>
      </c>
      <c r="BS52" s="42">
        <f>SUM(BS50:BS51)</f>
        <v>0</v>
      </c>
      <c r="BT52" s="43">
        <f>SUM(BT50:BT51)</f>
        <v>0</v>
      </c>
      <c r="BU52" s="105">
        <f>BS52+BT52</f>
        <v>0</v>
      </c>
      <c r="BV52" s="108">
        <f>SUM(BV50:BV51)</f>
        <v>0</v>
      </c>
      <c r="BW52" s="42">
        <f>SUM(BW50:BW51)</f>
        <v>0</v>
      </c>
      <c r="BX52" s="43">
        <f>SUM(BX50:BX51)</f>
        <v>0</v>
      </c>
      <c r="BY52" s="105">
        <f>BW52+BX52</f>
        <v>0</v>
      </c>
      <c r="BZ52" s="108">
        <f>SUM(BZ50:BZ51)</f>
        <v>0</v>
      </c>
      <c r="CA52" s="42">
        <f>SUM(CA50:CA51)</f>
        <v>0</v>
      </c>
      <c r="CB52" s="43">
        <f>SUM(CB50:CB51)</f>
        <v>0</v>
      </c>
      <c r="CC52" s="105">
        <f>CA52+CB52</f>
        <v>0</v>
      </c>
      <c r="CD52" s="108">
        <f>SUM(CD50:CD51)</f>
        <v>0</v>
      </c>
      <c r="CE52" s="42">
        <f>SUM(CE50:CE51)</f>
        <v>0</v>
      </c>
      <c r="CF52" s="43">
        <f>SUM(CF50:CF51)</f>
        <v>0</v>
      </c>
      <c r="CG52" s="105">
        <f>CE52+CF52</f>
        <v>0</v>
      </c>
      <c r="CH52" s="108">
        <f>SUM(CH50:CH51)</f>
        <v>0</v>
      </c>
      <c r="CI52" s="42">
        <f>SUM(CI50:CI51)</f>
        <v>0</v>
      </c>
      <c r="CJ52" s="43">
        <f>SUM(CJ50:CJ51)</f>
        <v>0</v>
      </c>
      <c r="CK52" s="105">
        <f>CI52+CJ52</f>
        <v>0</v>
      </c>
      <c r="CL52" s="43"/>
      <c r="CM52" s="435"/>
      <c r="CN52" s="436"/>
    </row>
    <row r="53" spans="1:92" ht="18" customHeight="1">
      <c r="A53" s="19" t="s">
        <v>62</v>
      </c>
      <c r="B53" s="17"/>
      <c r="C53" s="14"/>
      <c r="D53" s="14"/>
      <c r="E53" s="14"/>
      <c r="F53" s="421"/>
      <c r="G53" s="422"/>
      <c r="H53" s="422"/>
      <c r="I53" s="423"/>
      <c r="J53" s="109"/>
      <c r="K53" s="94"/>
      <c r="L53" s="85"/>
      <c r="M53" s="102"/>
      <c r="N53" s="109"/>
      <c r="O53" s="94"/>
      <c r="P53" s="85"/>
      <c r="Q53" s="102"/>
      <c r="R53" s="109"/>
      <c r="S53" s="94"/>
      <c r="T53" s="85"/>
      <c r="U53" s="102"/>
      <c r="V53" s="109"/>
      <c r="W53" s="94"/>
      <c r="X53" s="85"/>
      <c r="Y53" s="102"/>
      <c r="Z53" s="109"/>
      <c r="AA53" s="94"/>
      <c r="AB53" s="85"/>
      <c r="AC53" s="102"/>
      <c r="AD53" s="109"/>
      <c r="AE53" s="94"/>
      <c r="AF53" s="85"/>
      <c r="AG53" s="102"/>
      <c r="AH53" s="109"/>
      <c r="AI53" s="94"/>
      <c r="AJ53" s="85"/>
      <c r="AK53" s="102"/>
      <c r="AL53" s="109"/>
      <c r="AM53" s="94"/>
      <c r="AN53" s="85"/>
      <c r="AO53" s="102"/>
      <c r="AP53" s="109"/>
      <c r="AQ53" s="94"/>
      <c r="AR53" s="85"/>
      <c r="AS53" s="102"/>
      <c r="AT53" s="109"/>
      <c r="AU53" s="94"/>
      <c r="AV53" s="85"/>
      <c r="AW53" s="102"/>
      <c r="AX53" s="109"/>
      <c r="AY53" s="94"/>
      <c r="AZ53" s="85"/>
      <c r="BA53" s="102"/>
      <c r="BB53" s="109"/>
      <c r="BC53" s="94"/>
      <c r="BD53" s="85"/>
      <c r="BE53" s="102"/>
      <c r="BF53" s="109"/>
      <c r="BG53" s="94"/>
      <c r="BH53" s="85"/>
      <c r="BI53" s="102"/>
      <c r="BJ53" s="109"/>
      <c r="BK53" s="94"/>
      <c r="BL53" s="85"/>
      <c r="BM53" s="102"/>
      <c r="BN53" s="109"/>
      <c r="BO53" s="94"/>
      <c r="BP53" s="85"/>
      <c r="BQ53" s="102"/>
      <c r="BR53" s="109"/>
      <c r="BS53" s="94"/>
      <c r="BT53" s="85"/>
      <c r="BU53" s="102"/>
      <c r="BV53" s="109"/>
      <c r="BW53" s="94"/>
      <c r="BX53" s="85"/>
      <c r="BY53" s="102"/>
      <c r="BZ53" s="109"/>
      <c r="CA53" s="94"/>
      <c r="CB53" s="85"/>
      <c r="CC53" s="102"/>
      <c r="CD53" s="109"/>
      <c r="CE53" s="94"/>
      <c r="CF53" s="85"/>
      <c r="CG53" s="102"/>
      <c r="CH53" s="109"/>
      <c r="CI53" s="94"/>
      <c r="CJ53" s="85"/>
      <c r="CK53" s="102"/>
      <c r="CL53" s="85"/>
      <c r="CM53" s="437"/>
      <c r="CN53" s="438"/>
    </row>
    <row r="54" spans="1:92" ht="18" customHeight="1">
      <c r="A54" s="14"/>
      <c r="B54" s="22">
        <v>45</v>
      </c>
      <c r="C54" s="14" t="s">
        <v>48</v>
      </c>
      <c r="D54" s="14"/>
      <c r="E54" s="14"/>
      <c r="F54" s="421">
        <f t="shared" ref="F54:F64" si="70">J54+N54+R54+V54+Z54+AD54+AH54+AL54+AP54+AT54+AX54+BB54+BF54+BJ54+BN54+BR54+BV54+BZ54+CD54+CH54</f>
        <v>0</v>
      </c>
      <c r="G54" s="422">
        <f t="shared" ref="G54:G64" si="71">K54+O54+S54+W54+AA54+AE54+AI54+AM54+AQ54+AU54+AY54+BC54+BG54+BK54+BO54+BS54+BW54+CA54+CE54+CI54</f>
        <v>0</v>
      </c>
      <c r="H54" s="422">
        <f t="shared" ref="H54:H64" si="72">L54+P54+T54+X54+AB54+AF54+AJ54+AN54+AR54+AV54+AZ54+BD54+BH54+BL54+BP54+BT54+BX54+CB54+CF54+CJ54</f>
        <v>0</v>
      </c>
      <c r="I54" s="423">
        <f t="shared" ref="I54:I64" si="73">M54+Q54+U54+Y54+AC54+AG54+AK54+AO54+AS54+AW54+BA54+BE54+BI54+BM54+BQ54+BU54+BY54+CC54+CG54+CK54</f>
        <v>0</v>
      </c>
      <c r="J54" s="101">
        <v>0</v>
      </c>
      <c r="K54" s="864">
        <v>0</v>
      </c>
      <c r="L54" s="865">
        <v>0</v>
      </c>
      <c r="M54" s="102">
        <f t="shared" si="25"/>
        <v>0</v>
      </c>
      <c r="N54" s="101">
        <v>0</v>
      </c>
      <c r="O54" s="864">
        <v>0</v>
      </c>
      <c r="P54" s="865">
        <v>0</v>
      </c>
      <c r="Q54" s="102">
        <f t="shared" ref="Q54:Q63" si="74">O54+P54</f>
        <v>0</v>
      </c>
      <c r="R54" s="101">
        <v>0</v>
      </c>
      <c r="S54" s="864">
        <v>0</v>
      </c>
      <c r="T54" s="865">
        <v>0</v>
      </c>
      <c r="U54" s="102">
        <f t="shared" ref="U54:U63" si="75">S54+T54</f>
        <v>0</v>
      </c>
      <c r="V54" s="101">
        <v>0</v>
      </c>
      <c r="W54" s="864">
        <v>0</v>
      </c>
      <c r="X54" s="865">
        <v>0</v>
      </c>
      <c r="Y54" s="102">
        <f t="shared" ref="Y54:Y63" si="76">W54+X54</f>
        <v>0</v>
      </c>
      <c r="Z54" s="101">
        <v>0</v>
      </c>
      <c r="AA54" s="864">
        <v>0</v>
      </c>
      <c r="AB54" s="865">
        <v>0</v>
      </c>
      <c r="AC54" s="102">
        <f t="shared" ref="AC54:AC63" si="77">AA54+AB54</f>
        <v>0</v>
      </c>
      <c r="AD54" s="101">
        <v>0</v>
      </c>
      <c r="AE54" s="864">
        <v>0</v>
      </c>
      <c r="AF54" s="865">
        <v>0</v>
      </c>
      <c r="AG54" s="102">
        <f t="shared" ref="AG54:AG63" si="78">AE54+AF54</f>
        <v>0</v>
      </c>
      <c r="AH54" s="101">
        <v>0</v>
      </c>
      <c r="AI54" s="864">
        <v>0</v>
      </c>
      <c r="AJ54" s="865">
        <v>0</v>
      </c>
      <c r="AK54" s="102">
        <f t="shared" ref="AK54:AK63" si="79">AI54+AJ54</f>
        <v>0</v>
      </c>
      <c r="AL54" s="101">
        <v>0</v>
      </c>
      <c r="AM54" s="864">
        <v>0</v>
      </c>
      <c r="AN54" s="865">
        <v>0</v>
      </c>
      <c r="AO54" s="102">
        <f t="shared" ref="AO54:AO63" si="80">AM54+AN54</f>
        <v>0</v>
      </c>
      <c r="AP54" s="101">
        <v>0</v>
      </c>
      <c r="AQ54" s="864">
        <v>0</v>
      </c>
      <c r="AR54" s="865">
        <v>0</v>
      </c>
      <c r="AS54" s="102">
        <f t="shared" ref="AS54:AS63" si="81">AQ54+AR54</f>
        <v>0</v>
      </c>
      <c r="AT54" s="101">
        <v>0</v>
      </c>
      <c r="AU54" s="864">
        <v>0</v>
      </c>
      <c r="AV54" s="865">
        <v>0</v>
      </c>
      <c r="AW54" s="102">
        <f t="shared" ref="AW54:AW63" si="82">AU54+AV54</f>
        <v>0</v>
      </c>
      <c r="AX54" s="101">
        <v>0</v>
      </c>
      <c r="AY54" s="864">
        <v>0</v>
      </c>
      <c r="AZ54" s="865">
        <v>0</v>
      </c>
      <c r="BA54" s="102">
        <f t="shared" ref="BA54:BA63" si="83">AY54+AZ54</f>
        <v>0</v>
      </c>
      <c r="BB54" s="101">
        <v>0</v>
      </c>
      <c r="BC54" s="864">
        <v>0</v>
      </c>
      <c r="BD54" s="865">
        <v>0</v>
      </c>
      <c r="BE54" s="102">
        <f t="shared" ref="BE54:BE63" si="84">BC54+BD54</f>
        <v>0</v>
      </c>
      <c r="BF54" s="101">
        <v>0</v>
      </c>
      <c r="BG54" s="864">
        <v>0</v>
      </c>
      <c r="BH54" s="865">
        <v>0</v>
      </c>
      <c r="BI54" s="102">
        <f t="shared" ref="BI54:BI63" si="85">BG54+BH54</f>
        <v>0</v>
      </c>
      <c r="BJ54" s="101">
        <v>0</v>
      </c>
      <c r="BK54" s="864">
        <v>0</v>
      </c>
      <c r="BL54" s="865">
        <v>0</v>
      </c>
      <c r="BM54" s="102">
        <f t="shared" ref="BM54:BM63" si="86">BK54+BL54</f>
        <v>0</v>
      </c>
      <c r="BN54" s="101">
        <v>0</v>
      </c>
      <c r="BO54" s="864">
        <v>0</v>
      </c>
      <c r="BP54" s="865">
        <v>0</v>
      </c>
      <c r="BQ54" s="102">
        <f t="shared" ref="BQ54:BQ63" si="87">BO54+BP54</f>
        <v>0</v>
      </c>
      <c r="BR54" s="101">
        <v>0</v>
      </c>
      <c r="BS54" s="864">
        <v>0</v>
      </c>
      <c r="BT54" s="865">
        <v>0</v>
      </c>
      <c r="BU54" s="102">
        <f t="shared" ref="BU54:BU63" si="88">BS54+BT54</f>
        <v>0</v>
      </c>
      <c r="BV54" s="101">
        <v>0</v>
      </c>
      <c r="BW54" s="864">
        <v>0</v>
      </c>
      <c r="BX54" s="865">
        <v>0</v>
      </c>
      <c r="BY54" s="102">
        <f t="shared" ref="BY54:BY63" si="89">BW54+BX54</f>
        <v>0</v>
      </c>
      <c r="BZ54" s="101">
        <v>0</v>
      </c>
      <c r="CA54" s="864">
        <v>0</v>
      </c>
      <c r="CB54" s="865">
        <v>0</v>
      </c>
      <c r="CC54" s="102">
        <f t="shared" ref="CC54:CC63" si="90">CA54+CB54</f>
        <v>0</v>
      </c>
      <c r="CD54" s="101">
        <v>0</v>
      </c>
      <c r="CE54" s="864">
        <v>0</v>
      </c>
      <c r="CF54" s="865">
        <v>0</v>
      </c>
      <c r="CG54" s="102">
        <f t="shared" ref="CG54:CG63" si="91">CE54+CF54</f>
        <v>0</v>
      </c>
      <c r="CH54" s="101">
        <v>0</v>
      </c>
      <c r="CI54" s="864">
        <v>0</v>
      </c>
      <c r="CJ54" s="865">
        <v>0</v>
      </c>
      <c r="CK54" s="102">
        <f t="shared" ref="CK54:CK63" si="92">CI54+CJ54</f>
        <v>0</v>
      </c>
      <c r="CL54" s="88"/>
      <c r="CM54" s="437"/>
      <c r="CN54" s="91"/>
    </row>
    <row r="55" spans="1:92" ht="15.95" customHeight="1">
      <c r="A55" s="14"/>
      <c r="B55" s="22">
        <v>46</v>
      </c>
      <c r="C55" s="14" t="s">
        <v>49</v>
      </c>
      <c r="D55" s="14"/>
      <c r="E55" s="14"/>
      <c r="F55" s="421">
        <f t="shared" si="70"/>
        <v>0</v>
      </c>
      <c r="G55" s="422">
        <f t="shared" si="71"/>
        <v>0</v>
      </c>
      <c r="H55" s="422">
        <f t="shared" si="72"/>
        <v>0</v>
      </c>
      <c r="I55" s="423">
        <f t="shared" si="73"/>
        <v>0</v>
      </c>
      <c r="J55" s="101">
        <v>0</v>
      </c>
      <c r="K55" s="864">
        <v>0</v>
      </c>
      <c r="L55" s="865">
        <v>0</v>
      </c>
      <c r="M55" s="102">
        <f t="shared" si="25"/>
        <v>0</v>
      </c>
      <c r="N55" s="101">
        <v>0</v>
      </c>
      <c r="O55" s="864">
        <v>0</v>
      </c>
      <c r="P55" s="865">
        <v>0</v>
      </c>
      <c r="Q55" s="102">
        <f t="shared" si="74"/>
        <v>0</v>
      </c>
      <c r="R55" s="101">
        <v>0</v>
      </c>
      <c r="S55" s="864">
        <v>0</v>
      </c>
      <c r="T55" s="865">
        <v>0</v>
      </c>
      <c r="U55" s="102">
        <f t="shared" si="75"/>
        <v>0</v>
      </c>
      <c r="V55" s="101">
        <v>0</v>
      </c>
      <c r="W55" s="864">
        <v>0</v>
      </c>
      <c r="X55" s="865">
        <v>0</v>
      </c>
      <c r="Y55" s="102">
        <f t="shared" si="76"/>
        <v>0</v>
      </c>
      <c r="Z55" s="101">
        <v>0</v>
      </c>
      <c r="AA55" s="864">
        <v>0</v>
      </c>
      <c r="AB55" s="865">
        <v>0</v>
      </c>
      <c r="AC55" s="102">
        <f t="shared" si="77"/>
        <v>0</v>
      </c>
      <c r="AD55" s="101">
        <v>0</v>
      </c>
      <c r="AE55" s="864">
        <v>0</v>
      </c>
      <c r="AF55" s="865">
        <v>0</v>
      </c>
      <c r="AG55" s="102">
        <f t="shared" si="78"/>
        <v>0</v>
      </c>
      <c r="AH55" s="101">
        <v>0</v>
      </c>
      <c r="AI55" s="864">
        <v>0</v>
      </c>
      <c r="AJ55" s="865">
        <v>0</v>
      </c>
      <c r="AK55" s="102">
        <f t="shared" si="79"/>
        <v>0</v>
      </c>
      <c r="AL55" s="101">
        <v>0</v>
      </c>
      <c r="AM55" s="864">
        <v>0</v>
      </c>
      <c r="AN55" s="865">
        <v>0</v>
      </c>
      <c r="AO55" s="102">
        <f t="shared" si="80"/>
        <v>0</v>
      </c>
      <c r="AP55" s="101">
        <v>0</v>
      </c>
      <c r="AQ55" s="864">
        <v>0</v>
      </c>
      <c r="AR55" s="865">
        <v>0</v>
      </c>
      <c r="AS55" s="102">
        <f t="shared" si="81"/>
        <v>0</v>
      </c>
      <c r="AT55" s="101">
        <v>0</v>
      </c>
      <c r="AU55" s="864">
        <v>0</v>
      </c>
      <c r="AV55" s="865">
        <v>0</v>
      </c>
      <c r="AW55" s="102">
        <f t="shared" si="82"/>
        <v>0</v>
      </c>
      <c r="AX55" s="101">
        <v>0</v>
      </c>
      <c r="AY55" s="864">
        <v>0</v>
      </c>
      <c r="AZ55" s="865">
        <v>0</v>
      </c>
      <c r="BA55" s="102">
        <f t="shared" si="83"/>
        <v>0</v>
      </c>
      <c r="BB55" s="101">
        <v>0</v>
      </c>
      <c r="BC55" s="864">
        <v>0</v>
      </c>
      <c r="BD55" s="865">
        <v>0</v>
      </c>
      <c r="BE55" s="102">
        <f t="shared" si="84"/>
        <v>0</v>
      </c>
      <c r="BF55" s="101">
        <v>0</v>
      </c>
      <c r="BG55" s="864">
        <v>0</v>
      </c>
      <c r="BH55" s="865">
        <v>0</v>
      </c>
      <c r="BI55" s="102">
        <f t="shared" si="85"/>
        <v>0</v>
      </c>
      <c r="BJ55" s="101">
        <v>0</v>
      </c>
      <c r="BK55" s="864">
        <v>0</v>
      </c>
      <c r="BL55" s="865">
        <v>0</v>
      </c>
      <c r="BM55" s="102">
        <f t="shared" si="86"/>
        <v>0</v>
      </c>
      <c r="BN55" s="101">
        <v>0</v>
      </c>
      <c r="BO55" s="864">
        <v>0</v>
      </c>
      <c r="BP55" s="865">
        <v>0</v>
      </c>
      <c r="BQ55" s="102">
        <f t="shared" si="87"/>
        <v>0</v>
      </c>
      <c r="BR55" s="101">
        <v>0</v>
      </c>
      <c r="BS55" s="864">
        <v>0</v>
      </c>
      <c r="BT55" s="865">
        <v>0</v>
      </c>
      <c r="BU55" s="102">
        <f t="shared" si="88"/>
        <v>0</v>
      </c>
      <c r="BV55" s="101">
        <v>0</v>
      </c>
      <c r="BW55" s="864">
        <v>0</v>
      </c>
      <c r="BX55" s="865">
        <v>0</v>
      </c>
      <c r="BY55" s="102">
        <f t="shared" si="89"/>
        <v>0</v>
      </c>
      <c r="BZ55" s="101">
        <v>0</v>
      </c>
      <c r="CA55" s="864">
        <v>0</v>
      </c>
      <c r="CB55" s="865">
        <v>0</v>
      </c>
      <c r="CC55" s="102">
        <f t="shared" si="90"/>
        <v>0</v>
      </c>
      <c r="CD55" s="101">
        <v>0</v>
      </c>
      <c r="CE55" s="864">
        <v>0</v>
      </c>
      <c r="CF55" s="865">
        <v>0</v>
      </c>
      <c r="CG55" s="102">
        <f t="shared" si="91"/>
        <v>0</v>
      </c>
      <c r="CH55" s="101">
        <v>0</v>
      </c>
      <c r="CI55" s="864">
        <v>0</v>
      </c>
      <c r="CJ55" s="865">
        <v>0</v>
      </c>
      <c r="CK55" s="102">
        <f t="shared" si="92"/>
        <v>0</v>
      </c>
      <c r="CL55" s="88"/>
      <c r="CM55" s="91"/>
      <c r="CN55" s="439"/>
    </row>
    <row r="56" spans="1:92" ht="15.95" customHeight="1">
      <c r="A56" s="14"/>
      <c r="B56" s="22">
        <v>47</v>
      </c>
      <c r="C56" s="14" t="s">
        <v>50</v>
      </c>
      <c r="D56" s="14"/>
      <c r="E56" s="14"/>
      <c r="F56" s="421">
        <f t="shared" si="70"/>
        <v>0</v>
      </c>
      <c r="G56" s="422">
        <f t="shared" si="71"/>
        <v>0</v>
      </c>
      <c r="H56" s="422">
        <f t="shared" si="72"/>
        <v>0</v>
      </c>
      <c r="I56" s="423">
        <f t="shared" si="73"/>
        <v>0</v>
      </c>
      <c r="J56" s="101">
        <v>0</v>
      </c>
      <c r="K56" s="92">
        <v>0</v>
      </c>
      <c r="L56" s="87">
        <v>0</v>
      </c>
      <c r="M56" s="102">
        <f t="shared" si="25"/>
        <v>0</v>
      </c>
      <c r="N56" s="101">
        <v>0</v>
      </c>
      <c r="O56" s="92">
        <v>0</v>
      </c>
      <c r="P56" s="87">
        <v>0</v>
      </c>
      <c r="Q56" s="102">
        <f t="shared" si="74"/>
        <v>0</v>
      </c>
      <c r="R56" s="101">
        <v>0</v>
      </c>
      <c r="S56" s="92">
        <v>0</v>
      </c>
      <c r="T56" s="87">
        <v>0</v>
      </c>
      <c r="U56" s="102">
        <f t="shared" si="75"/>
        <v>0</v>
      </c>
      <c r="V56" s="101">
        <v>0</v>
      </c>
      <c r="W56" s="92">
        <v>0</v>
      </c>
      <c r="X56" s="87">
        <v>0</v>
      </c>
      <c r="Y56" s="102">
        <f t="shared" si="76"/>
        <v>0</v>
      </c>
      <c r="Z56" s="101">
        <v>0</v>
      </c>
      <c r="AA56" s="92">
        <v>0</v>
      </c>
      <c r="AB56" s="87">
        <v>0</v>
      </c>
      <c r="AC56" s="102">
        <f t="shared" si="77"/>
        <v>0</v>
      </c>
      <c r="AD56" s="101">
        <v>0</v>
      </c>
      <c r="AE56" s="92">
        <v>0</v>
      </c>
      <c r="AF56" s="87">
        <v>0</v>
      </c>
      <c r="AG56" s="102">
        <f t="shared" si="78"/>
        <v>0</v>
      </c>
      <c r="AH56" s="101">
        <v>0</v>
      </c>
      <c r="AI56" s="92">
        <v>0</v>
      </c>
      <c r="AJ56" s="87">
        <v>0</v>
      </c>
      <c r="AK56" s="102">
        <f t="shared" si="79"/>
        <v>0</v>
      </c>
      <c r="AL56" s="101">
        <v>0</v>
      </c>
      <c r="AM56" s="92">
        <v>0</v>
      </c>
      <c r="AN56" s="87">
        <v>0</v>
      </c>
      <c r="AO56" s="102">
        <f t="shared" si="80"/>
        <v>0</v>
      </c>
      <c r="AP56" s="101">
        <v>0</v>
      </c>
      <c r="AQ56" s="92">
        <v>0</v>
      </c>
      <c r="AR56" s="87">
        <v>0</v>
      </c>
      <c r="AS56" s="102">
        <f t="shared" si="81"/>
        <v>0</v>
      </c>
      <c r="AT56" s="101">
        <v>0</v>
      </c>
      <c r="AU56" s="92">
        <v>0</v>
      </c>
      <c r="AV56" s="87">
        <v>0</v>
      </c>
      <c r="AW56" s="102">
        <f t="shared" si="82"/>
        <v>0</v>
      </c>
      <c r="AX56" s="101">
        <v>0</v>
      </c>
      <c r="AY56" s="92">
        <v>0</v>
      </c>
      <c r="AZ56" s="87">
        <v>0</v>
      </c>
      <c r="BA56" s="102">
        <f t="shared" si="83"/>
        <v>0</v>
      </c>
      <c r="BB56" s="101">
        <v>0</v>
      </c>
      <c r="BC56" s="92">
        <v>0</v>
      </c>
      <c r="BD56" s="87">
        <v>0</v>
      </c>
      <c r="BE56" s="102">
        <f t="shared" si="84"/>
        <v>0</v>
      </c>
      <c r="BF56" s="101">
        <v>0</v>
      </c>
      <c r="BG56" s="92">
        <v>0</v>
      </c>
      <c r="BH56" s="87">
        <v>0</v>
      </c>
      <c r="BI56" s="102">
        <f t="shared" si="85"/>
        <v>0</v>
      </c>
      <c r="BJ56" s="101">
        <v>0</v>
      </c>
      <c r="BK56" s="92">
        <v>0</v>
      </c>
      <c r="BL56" s="87">
        <v>0</v>
      </c>
      <c r="BM56" s="102">
        <f t="shared" si="86"/>
        <v>0</v>
      </c>
      <c r="BN56" s="101">
        <v>0</v>
      </c>
      <c r="BO56" s="92">
        <v>0</v>
      </c>
      <c r="BP56" s="87">
        <v>0</v>
      </c>
      <c r="BQ56" s="102">
        <f t="shared" si="87"/>
        <v>0</v>
      </c>
      <c r="BR56" s="101">
        <v>0</v>
      </c>
      <c r="BS56" s="92">
        <v>0</v>
      </c>
      <c r="BT56" s="87">
        <v>0</v>
      </c>
      <c r="BU56" s="102">
        <f t="shared" si="88"/>
        <v>0</v>
      </c>
      <c r="BV56" s="101">
        <v>0</v>
      </c>
      <c r="BW56" s="92">
        <v>0</v>
      </c>
      <c r="BX56" s="87">
        <v>0</v>
      </c>
      <c r="BY56" s="102">
        <f t="shared" si="89"/>
        <v>0</v>
      </c>
      <c r="BZ56" s="101">
        <v>0</v>
      </c>
      <c r="CA56" s="92">
        <v>0</v>
      </c>
      <c r="CB56" s="87">
        <v>0</v>
      </c>
      <c r="CC56" s="102">
        <f t="shared" si="90"/>
        <v>0</v>
      </c>
      <c r="CD56" s="101">
        <v>0</v>
      </c>
      <c r="CE56" s="92">
        <v>0</v>
      </c>
      <c r="CF56" s="87">
        <v>0</v>
      </c>
      <c r="CG56" s="102">
        <f t="shared" si="91"/>
        <v>0</v>
      </c>
      <c r="CH56" s="101">
        <v>0</v>
      </c>
      <c r="CI56" s="92">
        <v>0</v>
      </c>
      <c r="CJ56" s="87">
        <v>0</v>
      </c>
      <c r="CK56" s="102">
        <f t="shared" si="92"/>
        <v>0</v>
      </c>
      <c r="CL56" s="88"/>
      <c r="CM56" s="437"/>
      <c r="CN56" s="91"/>
    </row>
    <row r="57" spans="1:92" ht="15.95" customHeight="1">
      <c r="A57" s="14"/>
      <c r="B57" s="22">
        <v>48</v>
      </c>
      <c r="C57" s="14" t="s">
        <v>51</v>
      </c>
      <c r="D57" s="14"/>
      <c r="E57" s="14"/>
      <c r="F57" s="421">
        <f t="shared" si="70"/>
        <v>0</v>
      </c>
      <c r="G57" s="422">
        <f t="shared" si="71"/>
        <v>0</v>
      </c>
      <c r="H57" s="422">
        <f t="shared" si="72"/>
        <v>0</v>
      </c>
      <c r="I57" s="423">
        <f t="shared" si="73"/>
        <v>0</v>
      </c>
      <c r="J57" s="101">
        <v>0</v>
      </c>
      <c r="K57" s="864">
        <v>0</v>
      </c>
      <c r="L57" s="865">
        <v>0</v>
      </c>
      <c r="M57" s="102">
        <f t="shared" si="25"/>
        <v>0</v>
      </c>
      <c r="N57" s="101">
        <v>0</v>
      </c>
      <c r="O57" s="864">
        <v>0</v>
      </c>
      <c r="P57" s="865">
        <v>0</v>
      </c>
      <c r="Q57" s="102">
        <f t="shared" si="74"/>
        <v>0</v>
      </c>
      <c r="R57" s="101">
        <v>0</v>
      </c>
      <c r="S57" s="864">
        <v>0</v>
      </c>
      <c r="T57" s="865">
        <v>0</v>
      </c>
      <c r="U57" s="102">
        <f t="shared" si="75"/>
        <v>0</v>
      </c>
      <c r="V57" s="101">
        <v>0</v>
      </c>
      <c r="W57" s="864">
        <v>0</v>
      </c>
      <c r="X57" s="865">
        <v>0</v>
      </c>
      <c r="Y57" s="102">
        <f t="shared" si="76"/>
        <v>0</v>
      </c>
      <c r="Z57" s="101">
        <v>0</v>
      </c>
      <c r="AA57" s="864">
        <v>0</v>
      </c>
      <c r="AB57" s="865">
        <v>0</v>
      </c>
      <c r="AC57" s="102">
        <f t="shared" si="77"/>
        <v>0</v>
      </c>
      <c r="AD57" s="101">
        <v>0</v>
      </c>
      <c r="AE57" s="864">
        <v>0</v>
      </c>
      <c r="AF57" s="865">
        <v>0</v>
      </c>
      <c r="AG57" s="102">
        <f t="shared" si="78"/>
        <v>0</v>
      </c>
      <c r="AH57" s="101">
        <v>0</v>
      </c>
      <c r="AI57" s="864">
        <v>0</v>
      </c>
      <c r="AJ57" s="865">
        <v>0</v>
      </c>
      <c r="AK57" s="102">
        <f t="shared" si="79"/>
        <v>0</v>
      </c>
      <c r="AL57" s="101">
        <v>0</v>
      </c>
      <c r="AM57" s="864">
        <v>0</v>
      </c>
      <c r="AN57" s="865">
        <v>0</v>
      </c>
      <c r="AO57" s="102">
        <f t="shared" si="80"/>
        <v>0</v>
      </c>
      <c r="AP57" s="101">
        <v>0</v>
      </c>
      <c r="AQ57" s="864">
        <v>0</v>
      </c>
      <c r="AR57" s="865">
        <v>0</v>
      </c>
      <c r="AS57" s="102">
        <f t="shared" si="81"/>
        <v>0</v>
      </c>
      <c r="AT57" s="101">
        <v>0</v>
      </c>
      <c r="AU57" s="864">
        <v>0</v>
      </c>
      <c r="AV57" s="865">
        <v>0</v>
      </c>
      <c r="AW57" s="102">
        <f t="shared" si="82"/>
        <v>0</v>
      </c>
      <c r="AX57" s="101">
        <v>0</v>
      </c>
      <c r="AY57" s="864">
        <v>0</v>
      </c>
      <c r="AZ57" s="865">
        <v>0</v>
      </c>
      <c r="BA57" s="102">
        <f t="shared" si="83"/>
        <v>0</v>
      </c>
      <c r="BB57" s="101">
        <v>0</v>
      </c>
      <c r="BC57" s="864">
        <v>0</v>
      </c>
      <c r="BD57" s="865">
        <v>0</v>
      </c>
      <c r="BE57" s="102">
        <f t="shared" si="84"/>
        <v>0</v>
      </c>
      <c r="BF57" s="101">
        <v>0</v>
      </c>
      <c r="BG57" s="864">
        <v>0</v>
      </c>
      <c r="BH57" s="865">
        <v>0</v>
      </c>
      <c r="BI57" s="102">
        <f t="shared" si="85"/>
        <v>0</v>
      </c>
      <c r="BJ57" s="101">
        <v>0</v>
      </c>
      <c r="BK57" s="864">
        <v>0</v>
      </c>
      <c r="BL57" s="865">
        <v>0</v>
      </c>
      <c r="BM57" s="102">
        <f t="shared" si="86"/>
        <v>0</v>
      </c>
      <c r="BN57" s="101">
        <v>0</v>
      </c>
      <c r="BO57" s="864">
        <v>0</v>
      </c>
      <c r="BP57" s="865">
        <v>0</v>
      </c>
      <c r="BQ57" s="102">
        <f t="shared" si="87"/>
        <v>0</v>
      </c>
      <c r="BR57" s="101">
        <v>0</v>
      </c>
      <c r="BS57" s="864">
        <v>0</v>
      </c>
      <c r="BT57" s="865">
        <v>0</v>
      </c>
      <c r="BU57" s="102">
        <f t="shared" si="88"/>
        <v>0</v>
      </c>
      <c r="BV57" s="101">
        <v>0</v>
      </c>
      <c r="BW57" s="864">
        <v>0</v>
      </c>
      <c r="BX57" s="865">
        <v>0</v>
      </c>
      <c r="BY57" s="102">
        <f t="shared" si="89"/>
        <v>0</v>
      </c>
      <c r="BZ57" s="101">
        <v>0</v>
      </c>
      <c r="CA57" s="864">
        <v>0</v>
      </c>
      <c r="CB57" s="865">
        <v>0</v>
      </c>
      <c r="CC57" s="102">
        <f t="shared" si="90"/>
        <v>0</v>
      </c>
      <c r="CD57" s="101">
        <v>0</v>
      </c>
      <c r="CE57" s="864">
        <v>0</v>
      </c>
      <c r="CF57" s="865">
        <v>0</v>
      </c>
      <c r="CG57" s="102">
        <f t="shared" si="91"/>
        <v>0</v>
      </c>
      <c r="CH57" s="101">
        <v>0</v>
      </c>
      <c r="CI57" s="864">
        <v>0</v>
      </c>
      <c r="CJ57" s="865">
        <v>0</v>
      </c>
      <c r="CK57" s="102">
        <f t="shared" si="92"/>
        <v>0</v>
      </c>
      <c r="CL57" s="88"/>
      <c r="CM57" s="437"/>
      <c r="CN57" s="91"/>
    </row>
    <row r="58" spans="1:92" ht="15.95" customHeight="1">
      <c r="A58" s="14"/>
      <c r="B58" s="22">
        <v>49</v>
      </c>
      <c r="C58" s="14" t="s">
        <v>52</v>
      </c>
      <c r="D58" s="14"/>
      <c r="E58" s="14"/>
      <c r="F58" s="421">
        <f t="shared" si="70"/>
        <v>0</v>
      </c>
      <c r="G58" s="422">
        <f t="shared" si="71"/>
        <v>0</v>
      </c>
      <c r="H58" s="422">
        <f t="shared" si="72"/>
        <v>0</v>
      </c>
      <c r="I58" s="423">
        <f t="shared" si="73"/>
        <v>0</v>
      </c>
      <c r="J58" s="101">
        <v>0</v>
      </c>
      <c r="K58" s="92">
        <v>0</v>
      </c>
      <c r="L58" s="87">
        <v>0</v>
      </c>
      <c r="M58" s="102">
        <f t="shared" si="25"/>
        <v>0</v>
      </c>
      <c r="N58" s="101">
        <v>0</v>
      </c>
      <c r="O58" s="92">
        <v>0</v>
      </c>
      <c r="P58" s="87">
        <v>0</v>
      </c>
      <c r="Q58" s="102">
        <f t="shared" si="74"/>
        <v>0</v>
      </c>
      <c r="R58" s="101">
        <v>0</v>
      </c>
      <c r="S58" s="92">
        <v>0</v>
      </c>
      <c r="T58" s="87">
        <v>0</v>
      </c>
      <c r="U58" s="102">
        <f t="shared" si="75"/>
        <v>0</v>
      </c>
      <c r="V58" s="101">
        <v>0</v>
      </c>
      <c r="W58" s="92">
        <v>0</v>
      </c>
      <c r="X58" s="87">
        <v>0</v>
      </c>
      <c r="Y58" s="102">
        <f t="shared" si="76"/>
        <v>0</v>
      </c>
      <c r="Z58" s="101">
        <v>0</v>
      </c>
      <c r="AA58" s="92">
        <v>0</v>
      </c>
      <c r="AB58" s="87">
        <v>0</v>
      </c>
      <c r="AC58" s="102">
        <f t="shared" si="77"/>
        <v>0</v>
      </c>
      <c r="AD58" s="101">
        <v>0</v>
      </c>
      <c r="AE58" s="92">
        <v>0</v>
      </c>
      <c r="AF58" s="87">
        <v>0</v>
      </c>
      <c r="AG58" s="102">
        <f t="shared" si="78"/>
        <v>0</v>
      </c>
      <c r="AH58" s="101">
        <v>0</v>
      </c>
      <c r="AI58" s="92">
        <v>0</v>
      </c>
      <c r="AJ58" s="87">
        <v>0</v>
      </c>
      <c r="AK58" s="102">
        <f t="shared" si="79"/>
        <v>0</v>
      </c>
      <c r="AL58" s="101">
        <v>0</v>
      </c>
      <c r="AM58" s="92">
        <v>0</v>
      </c>
      <c r="AN58" s="87">
        <v>0</v>
      </c>
      <c r="AO58" s="102">
        <f t="shared" si="80"/>
        <v>0</v>
      </c>
      <c r="AP58" s="101">
        <v>0</v>
      </c>
      <c r="AQ58" s="92">
        <v>0</v>
      </c>
      <c r="AR58" s="87">
        <v>0</v>
      </c>
      <c r="AS58" s="102">
        <f t="shared" si="81"/>
        <v>0</v>
      </c>
      <c r="AT58" s="101">
        <v>0</v>
      </c>
      <c r="AU58" s="92">
        <v>0</v>
      </c>
      <c r="AV58" s="87">
        <v>0</v>
      </c>
      <c r="AW58" s="102">
        <f t="shared" si="82"/>
        <v>0</v>
      </c>
      <c r="AX58" s="101">
        <v>0</v>
      </c>
      <c r="AY58" s="92">
        <v>0</v>
      </c>
      <c r="AZ58" s="87">
        <v>0</v>
      </c>
      <c r="BA58" s="102">
        <f t="shared" si="83"/>
        <v>0</v>
      </c>
      <c r="BB58" s="101">
        <v>0</v>
      </c>
      <c r="BC58" s="92">
        <v>0</v>
      </c>
      <c r="BD58" s="87">
        <v>0</v>
      </c>
      <c r="BE58" s="102">
        <f t="shared" si="84"/>
        <v>0</v>
      </c>
      <c r="BF58" s="101">
        <v>0</v>
      </c>
      <c r="BG58" s="92">
        <v>0</v>
      </c>
      <c r="BH58" s="87">
        <v>0</v>
      </c>
      <c r="BI58" s="102">
        <f t="shared" si="85"/>
        <v>0</v>
      </c>
      <c r="BJ58" s="101">
        <v>0</v>
      </c>
      <c r="BK58" s="92">
        <v>0</v>
      </c>
      <c r="BL58" s="87">
        <v>0</v>
      </c>
      <c r="BM58" s="102">
        <f t="shared" si="86"/>
        <v>0</v>
      </c>
      <c r="BN58" s="101">
        <v>0</v>
      </c>
      <c r="BO58" s="92">
        <v>0</v>
      </c>
      <c r="BP58" s="87">
        <v>0</v>
      </c>
      <c r="BQ58" s="102">
        <f t="shared" si="87"/>
        <v>0</v>
      </c>
      <c r="BR58" s="101">
        <v>0</v>
      </c>
      <c r="BS58" s="92">
        <v>0</v>
      </c>
      <c r="BT58" s="87">
        <v>0</v>
      </c>
      <c r="BU58" s="102">
        <f t="shared" si="88"/>
        <v>0</v>
      </c>
      <c r="BV58" s="101">
        <v>0</v>
      </c>
      <c r="BW58" s="92">
        <v>0</v>
      </c>
      <c r="BX58" s="87">
        <v>0</v>
      </c>
      <c r="BY58" s="102">
        <f t="shared" si="89"/>
        <v>0</v>
      </c>
      <c r="BZ58" s="101">
        <v>0</v>
      </c>
      <c r="CA58" s="92">
        <v>0</v>
      </c>
      <c r="CB58" s="87">
        <v>0</v>
      </c>
      <c r="CC58" s="102">
        <f t="shared" si="90"/>
        <v>0</v>
      </c>
      <c r="CD58" s="101">
        <v>0</v>
      </c>
      <c r="CE58" s="92">
        <v>0</v>
      </c>
      <c r="CF58" s="87">
        <v>0</v>
      </c>
      <c r="CG58" s="102">
        <f t="shared" si="91"/>
        <v>0</v>
      </c>
      <c r="CH58" s="101">
        <v>0</v>
      </c>
      <c r="CI58" s="92">
        <v>0</v>
      </c>
      <c r="CJ58" s="87">
        <v>0</v>
      </c>
      <c r="CK58" s="102">
        <f>CI58+CJ58</f>
        <v>0</v>
      </c>
      <c r="CL58" s="88"/>
      <c r="CM58" s="437"/>
      <c r="CN58" s="91"/>
    </row>
    <row r="59" spans="1:92" ht="15.95" customHeight="1">
      <c r="A59" s="14"/>
      <c r="B59" s="22">
        <v>50</v>
      </c>
      <c r="C59" s="14" t="s">
        <v>53</v>
      </c>
      <c r="D59" s="14"/>
      <c r="E59" s="14"/>
      <c r="F59" s="421">
        <f t="shared" si="70"/>
        <v>0</v>
      </c>
      <c r="G59" s="422">
        <f t="shared" si="71"/>
        <v>0</v>
      </c>
      <c r="H59" s="422">
        <f t="shared" si="72"/>
        <v>0</v>
      </c>
      <c r="I59" s="423">
        <f t="shared" si="73"/>
        <v>0</v>
      </c>
      <c r="J59" s="101">
        <v>0</v>
      </c>
      <c r="K59" s="864">
        <v>0</v>
      </c>
      <c r="L59" s="865">
        <v>0</v>
      </c>
      <c r="M59" s="102">
        <f t="shared" si="25"/>
        <v>0</v>
      </c>
      <c r="N59" s="101">
        <v>0</v>
      </c>
      <c r="O59" s="864">
        <v>0</v>
      </c>
      <c r="P59" s="865">
        <v>0</v>
      </c>
      <c r="Q59" s="102">
        <f t="shared" si="74"/>
        <v>0</v>
      </c>
      <c r="R59" s="101">
        <v>0</v>
      </c>
      <c r="S59" s="864">
        <v>0</v>
      </c>
      <c r="T59" s="865">
        <v>0</v>
      </c>
      <c r="U59" s="102">
        <f t="shared" si="75"/>
        <v>0</v>
      </c>
      <c r="V59" s="101">
        <v>0</v>
      </c>
      <c r="W59" s="864">
        <v>0</v>
      </c>
      <c r="X59" s="865">
        <v>0</v>
      </c>
      <c r="Y59" s="102">
        <f t="shared" si="76"/>
        <v>0</v>
      </c>
      <c r="Z59" s="101">
        <v>0</v>
      </c>
      <c r="AA59" s="864">
        <v>0</v>
      </c>
      <c r="AB59" s="865">
        <v>0</v>
      </c>
      <c r="AC59" s="102">
        <f t="shared" si="77"/>
        <v>0</v>
      </c>
      <c r="AD59" s="101">
        <v>0</v>
      </c>
      <c r="AE59" s="864">
        <v>0</v>
      </c>
      <c r="AF59" s="865">
        <v>0</v>
      </c>
      <c r="AG59" s="102">
        <f t="shared" si="78"/>
        <v>0</v>
      </c>
      <c r="AH59" s="101">
        <v>0</v>
      </c>
      <c r="AI59" s="864">
        <v>0</v>
      </c>
      <c r="AJ59" s="865">
        <v>0</v>
      </c>
      <c r="AK59" s="102">
        <f t="shared" si="79"/>
        <v>0</v>
      </c>
      <c r="AL59" s="101">
        <v>0</v>
      </c>
      <c r="AM59" s="864">
        <v>0</v>
      </c>
      <c r="AN59" s="865">
        <v>0</v>
      </c>
      <c r="AO59" s="102">
        <f t="shared" si="80"/>
        <v>0</v>
      </c>
      <c r="AP59" s="101">
        <v>0</v>
      </c>
      <c r="AQ59" s="864">
        <v>0</v>
      </c>
      <c r="AR59" s="865">
        <v>0</v>
      </c>
      <c r="AS59" s="102">
        <f t="shared" si="81"/>
        <v>0</v>
      </c>
      <c r="AT59" s="101">
        <v>0</v>
      </c>
      <c r="AU59" s="864">
        <v>0</v>
      </c>
      <c r="AV59" s="865">
        <v>0</v>
      </c>
      <c r="AW59" s="102">
        <f t="shared" si="82"/>
        <v>0</v>
      </c>
      <c r="AX59" s="101">
        <v>0</v>
      </c>
      <c r="AY59" s="864">
        <v>0</v>
      </c>
      <c r="AZ59" s="865">
        <v>0</v>
      </c>
      <c r="BA59" s="102">
        <f t="shared" si="83"/>
        <v>0</v>
      </c>
      <c r="BB59" s="101">
        <v>0</v>
      </c>
      <c r="BC59" s="864">
        <v>0</v>
      </c>
      <c r="BD59" s="865">
        <v>0</v>
      </c>
      <c r="BE59" s="102">
        <f t="shared" si="84"/>
        <v>0</v>
      </c>
      <c r="BF59" s="101">
        <v>0</v>
      </c>
      <c r="BG59" s="864">
        <v>0</v>
      </c>
      <c r="BH59" s="865">
        <v>0</v>
      </c>
      <c r="BI59" s="102">
        <f t="shared" si="85"/>
        <v>0</v>
      </c>
      <c r="BJ59" s="101">
        <v>0</v>
      </c>
      <c r="BK59" s="864">
        <v>0</v>
      </c>
      <c r="BL59" s="865">
        <v>0</v>
      </c>
      <c r="BM59" s="102">
        <f t="shared" si="86"/>
        <v>0</v>
      </c>
      <c r="BN59" s="101">
        <v>0</v>
      </c>
      <c r="BO59" s="864">
        <v>0</v>
      </c>
      <c r="BP59" s="865">
        <v>0</v>
      </c>
      <c r="BQ59" s="102">
        <f t="shared" si="87"/>
        <v>0</v>
      </c>
      <c r="BR59" s="101">
        <v>0</v>
      </c>
      <c r="BS59" s="864">
        <v>0</v>
      </c>
      <c r="BT59" s="865">
        <v>0</v>
      </c>
      <c r="BU59" s="102">
        <f t="shared" si="88"/>
        <v>0</v>
      </c>
      <c r="BV59" s="101">
        <v>0</v>
      </c>
      <c r="BW59" s="864">
        <v>0</v>
      </c>
      <c r="BX59" s="865">
        <v>0</v>
      </c>
      <c r="BY59" s="102">
        <f t="shared" si="89"/>
        <v>0</v>
      </c>
      <c r="BZ59" s="101">
        <v>0</v>
      </c>
      <c r="CA59" s="864">
        <v>0</v>
      </c>
      <c r="CB59" s="865">
        <v>0</v>
      </c>
      <c r="CC59" s="102">
        <f t="shared" si="90"/>
        <v>0</v>
      </c>
      <c r="CD59" s="101">
        <v>0</v>
      </c>
      <c r="CE59" s="864">
        <v>0</v>
      </c>
      <c r="CF59" s="865">
        <v>0</v>
      </c>
      <c r="CG59" s="102">
        <f t="shared" si="91"/>
        <v>0</v>
      </c>
      <c r="CH59" s="101">
        <v>0</v>
      </c>
      <c r="CI59" s="864">
        <v>0</v>
      </c>
      <c r="CJ59" s="865">
        <v>0</v>
      </c>
      <c r="CK59" s="102">
        <f t="shared" si="92"/>
        <v>0</v>
      </c>
      <c r="CL59" s="88"/>
      <c r="CM59" s="437"/>
      <c r="CN59" s="438"/>
    </row>
    <row r="60" spans="1:92" ht="15.95" customHeight="1">
      <c r="A60" s="14"/>
      <c r="B60" s="22">
        <v>51</v>
      </c>
      <c r="C60" s="14" t="s">
        <v>54</v>
      </c>
      <c r="D60" s="14"/>
      <c r="E60" s="14"/>
      <c r="F60" s="421">
        <f t="shared" si="70"/>
        <v>0</v>
      </c>
      <c r="G60" s="422">
        <f t="shared" si="71"/>
        <v>0</v>
      </c>
      <c r="H60" s="422">
        <f t="shared" si="72"/>
        <v>0</v>
      </c>
      <c r="I60" s="423">
        <f t="shared" si="73"/>
        <v>0</v>
      </c>
      <c r="J60" s="101">
        <v>0</v>
      </c>
      <c r="K60" s="864">
        <v>0</v>
      </c>
      <c r="L60" s="865">
        <v>0</v>
      </c>
      <c r="M60" s="102">
        <f t="shared" si="25"/>
        <v>0</v>
      </c>
      <c r="N60" s="101">
        <v>0</v>
      </c>
      <c r="O60" s="864">
        <v>0</v>
      </c>
      <c r="P60" s="865">
        <v>0</v>
      </c>
      <c r="Q60" s="102">
        <f t="shared" si="74"/>
        <v>0</v>
      </c>
      <c r="R60" s="101">
        <v>0</v>
      </c>
      <c r="S60" s="864">
        <v>0</v>
      </c>
      <c r="T60" s="865">
        <v>0</v>
      </c>
      <c r="U60" s="102">
        <f t="shared" si="75"/>
        <v>0</v>
      </c>
      <c r="V60" s="101">
        <v>0</v>
      </c>
      <c r="W60" s="864">
        <v>0</v>
      </c>
      <c r="X60" s="865">
        <v>0</v>
      </c>
      <c r="Y60" s="102">
        <f t="shared" si="76"/>
        <v>0</v>
      </c>
      <c r="Z60" s="101">
        <v>0</v>
      </c>
      <c r="AA60" s="864">
        <v>0</v>
      </c>
      <c r="AB60" s="865">
        <v>0</v>
      </c>
      <c r="AC60" s="102">
        <f t="shared" si="77"/>
        <v>0</v>
      </c>
      <c r="AD60" s="101">
        <v>0</v>
      </c>
      <c r="AE60" s="864">
        <v>0</v>
      </c>
      <c r="AF60" s="865">
        <v>0</v>
      </c>
      <c r="AG60" s="102">
        <f t="shared" si="78"/>
        <v>0</v>
      </c>
      <c r="AH60" s="101">
        <v>0</v>
      </c>
      <c r="AI60" s="864">
        <v>0</v>
      </c>
      <c r="AJ60" s="865">
        <v>0</v>
      </c>
      <c r="AK60" s="102">
        <f t="shared" si="79"/>
        <v>0</v>
      </c>
      <c r="AL60" s="101">
        <v>0</v>
      </c>
      <c r="AM60" s="864">
        <v>0</v>
      </c>
      <c r="AN60" s="865">
        <v>0</v>
      </c>
      <c r="AO60" s="102">
        <f t="shared" si="80"/>
        <v>0</v>
      </c>
      <c r="AP60" s="101">
        <v>0</v>
      </c>
      <c r="AQ60" s="864">
        <v>0</v>
      </c>
      <c r="AR60" s="865">
        <v>0</v>
      </c>
      <c r="AS60" s="102">
        <f t="shared" si="81"/>
        <v>0</v>
      </c>
      <c r="AT60" s="101">
        <v>0</v>
      </c>
      <c r="AU60" s="864">
        <v>0</v>
      </c>
      <c r="AV60" s="865">
        <v>0</v>
      </c>
      <c r="AW60" s="102">
        <f t="shared" si="82"/>
        <v>0</v>
      </c>
      <c r="AX60" s="101">
        <v>0</v>
      </c>
      <c r="AY60" s="864">
        <v>0</v>
      </c>
      <c r="AZ60" s="865">
        <v>0</v>
      </c>
      <c r="BA60" s="102">
        <f t="shared" si="83"/>
        <v>0</v>
      </c>
      <c r="BB60" s="101">
        <v>0</v>
      </c>
      <c r="BC60" s="864">
        <v>0</v>
      </c>
      <c r="BD60" s="865">
        <v>0</v>
      </c>
      <c r="BE60" s="102">
        <f t="shared" si="84"/>
        <v>0</v>
      </c>
      <c r="BF60" s="101">
        <v>0</v>
      </c>
      <c r="BG60" s="864">
        <v>0</v>
      </c>
      <c r="BH60" s="865">
        <v>0</v>
      </c>
      <c r="BI60" s="102">
        <f t="shared" si="85"/>
        <v>0</v>
      </c>
      <c r="BJ60" s="101">
        <v>0</v>
      </c>
      <c r="BK60" s="864">
        <v>0</v>
      </c>
      <c r="BL60" s="865">
        <v>0</v>
      </c>
      <c r="BM60" s="102">
        <f t="shared" si="86"/>
        <v>0</v>
      </c>
      <c r="BN60" s="101">
        <v>0</v>
      </c>
      <c r="BO60" s="864">
        <v>0</v>
      </c>
      <c r="BP60" s="865">
        <v>0</v>
      </c>
      <c r="BQ60" s="102">
        <f t="shared" si="87"/>
        <v>0</v>
      </c>
      <c r="BR60" s="101">
        <v>0</v>
      </c>
      <c r="BS60" s="864">
        <v>0</v>
      </c>
      <c r="BT60" s="865">
        <v>0</v>
      </c>
      <c r="BU60" s="102">
        <f t="shared" si="88"/>
        <v>0</v>
      </c>
      <c r="BV60" s="101">
        <v>0</v>
      </c>
      <c r="BW60" s="864">
        <v>0</v>
      </c>
      <c r="BX60" s="865">
        <v>0</v>
      </c>
      <c r="BY60" s="102">
        <f t="shared" si="89"/>
        <v>0</v>
      </c>
      <c r="BZ60" s="101">
        <v>0</v>
      </c>
      <c r="CA60" s="864">
        <v>0</v>
      </c>
      <c r="CB60" s="865">
        <v>0</v>
      </c>
      <c r="CC60" s="102">
        <f t="shared" si="90"/>
        <v>0</v>
      </c>
      <c r="CD60" s="101">
        <v>0</v>
      </c>
      <c r="CE60" s="864">
        <v>0</v>
      </c>
      <c r="CF60" s="865">
        <v>0</v>
      </c>
      <c r="CG60" s="102">
        <f t="shared" si="91"/>
        <v>0</v>
      </c>
      <c r="CH60" s="101">
        <v>0</v>
      </c>
      <c r="CI60" s="864">
        <v>0</v>
      </c>
      <c r="CJ60" s="865">
        <v>0</v>
      </c>
      <c r="CK60" s="102">
        <f t="shared" si="92"/>
        <v>0</v>
      </c>
      <c r="CL60" s="88"/>
      <c r="CM60" s="440"/>
      <c r="CN60" s="91"/>
    </row>
    <row r="61" spans="1:92" ht="15.95" customHeight="1">
      <c r="A61" s="14"/>
      <c r="B61" s="22">
        <v>52</v>
      </c>
      <c r="C61" s="14" t="s">
        <v>55</v>
      </c>
      <c r="D61" s="14"/>
      <c r="E61" s="14"/>
      <c r="F61" s="421">
        <f t="shared" si="70"/>
        <v>0</v>
      </c>
      <c r="G61" s="422">
        <f t="shared" si="71"/>
        <v>0</v>
      </c>
      <c r="H61" s="422">
        <f t="shared" si="72"/>
        <v>0</v>
      </c>
      <c r="I61" s="423">
        <f t="shared" si="73"/>
        <v>0</v>
      </c>
      <c r="J61" s="101">
        <v>0</v>
      </c>
      <c r="K61" s="92">
        <v>0</v>
      </c>
      <c r="L61" s="87">
        <v>0</v>
      </c>
      <c r="M61" s="102">
        <f t="shared" si="25"/>
        <v>0</v>
      </c>
      <c r="N61" s="101">
        <v>0</v>
      </c>
      <c r="O61" s="92">
        <v>0</v>
      </c>
      <c r="P61" s="87">
        <v>0</v>
      </c>
      <c r="Q61" s="102">
        <f t="shared" si="74"/>
        <v>0</v>
      </c>
      <c r="R61" s="101">
        <v>0</v>
      </c>
      <c r="S61" s="92">
        <v>0</v>
      </c>
      <c r="T61" s="87">
        <v>0</v>
      </c>
      <c r="U61" s="102">
        <f t="shared" si="75"/>
        <v>0</v>
      </c>
      <c r="V61" s="101">
        <v>0</v>
      </c>
      <c r="W61" s="92">
        <v>0</v>
      </c>
      <c r="X61" s="87">
        <v>0</v>
      </c>
      <c r="Y61" s="102">
        <f t="shared" si="76"/>
        <v>0</v>
      </c>
      <c r="Z61" s="101">
        <v>0</v>
      </c>
      <c r="AA61" s="92">
        <v>0</v>
      </c>
      <c r="AB61" s="87">
        <v>0</v>
      </c>
      <c r="AC61" s="102">
        <f t="shared" si="77"/>
        <v>0</v>
      </c>
      <c r="AD61" s="101">
        <v>0</v>
      </c>
      <c r="AE61" s="92">
        <v>0</v>
      </c>
      <c r="AF61" s="87">
        <v>0</v>
      </c>
      <c r="AG61" s="102">
        <f t="shared" si="78"/>
        <v>0</v>
      </c>
      <c r="AH61" s="101">
        <v>0</v>
      </c>
      <c r="AI61" s="92">
        <v>0</v>
      </c>
      <c r="AJ61" s="87">
        <v>0</v>
      </c>
      <c r="AK61" s="102">
        <f t="shared" si="79"/>
        <v>0</v>
      </c>
      <c r="AL61" s="101">
        <v>0</v>
      </c>
      <c r="AM61" s="92">
        <v>0</v>
      </c>
      <c r="AN61" s="87">
        <v>0</v>
      </c>
      <c r="AO61" s="102">
        <f t="shared" si="80"/>
        <v>0</v>
      </c>
      <c r="AP61" s="101">
        <v>0</v>
      </c>
      <c r="AQ61" s="92">
        <v>0</v>
      </c>
      <c r="AR61" s="87">
        <v>0</v>
      </c>
      <c r="AS61" s="102">
        <f t="shared" si="81"/>
        <v>0</v>
      </c>
      <c r="AT61" s="101">
        <v>0</v>
      </c>
      <c r="AU61" s="92">
        <v>0</v>
      </c>
      <c r="AV61" s="87">
        <v>0</v>
      </c>
      <c r="AW61" s="102">
        <f t="shared" si="82"/>
        <v>0</v>
      </c>
      <c r="AX61" s="101">
        <v>0</v>
      </c>
      <c r="AY61" s="92">
        <v>0</v>
      </c>
      <c r="AZ61" s="87">
        <v>0</v>
      </c>
      <c r="BA61" s="102">
        <f t="shared" si="83"/>
        <v>0</v>
      </c>
      <c r="BB61" s="101">
        <v>0</v>
      </c>
      <c r="BC61" s="92">
        <v>0</v>
      </c>
      <c r="BD61" s="87">
        <v>0</v>
      </c>
      <c r="BE61" s="102">
        <f t="shared" si="84"/>
        <v>0</v>
      </c>
      <c r="BF61" s="101">
        <v>0</v>
      </c>
      <c r="BG61" s="92">
        <v>0</v>
      </c>
      <c r="BH61" s="87">
        <v>0</v>
      </c>
      <c r="BI61" s="102">
        <f t="shared" si="85"/>
        <v>0</v>
      </c>
      <c r="BJ61" s="101">
        <v>0</v>
      </c>
      <c r="BK61" s="92">
        <v>0</v>
      </c>
      <c r="BL61" s="87">
        <v>0</v>
      </c>
      <c r="BM61" s="102">
        <f t="shared" si="86"/>
        <v>0</v>
      </c>
      <c r="BN61" s="101">
        <v>0</v>
      </c>
      <c r="BO61" s="92">
        <v>0</v>
      </c>
      <c r="BP61" s="87">
        <v>0</v>
      </c>
      <c r="BQ61" s="102">
        <f t="shared" si="87"/>
        <v>0</v>
      </c>
      <c r="BR61" s="101">
        <v>0</v>
      </c>
      <c r="BS61" s="92">
        <v>0</v>
      </c>
      <c r="BT61" s="87">
        <v>0</v>
      </c>
      <c r="BU61" s="102">
        <f t="shared" si="88"/>
        <v>0</v>
      </c>
      <c r="BV61" s="101">
        <v>0</v>
      </c>
      <c r="BW61" s="92">
        <v>0</v>
      </c>
      <c r="BX61" s="87">
        <v>0</v>
      </c>
      <c r="BY61" s="102">
        <f t="shared" si="89"/>
        <v>0</v>
      </c>
      <c r="BZ61" s="101">
        <v>0</v>
      </c>
      <c r="CA61" s="92">
        <v>0</v>
      </c>
      <c r="CB61" s="87">
        <v>0</v>
      </c>
      <c r="CC61" s="102">
        <f t="shared" si="90"/>
        <v>0</v>
      </c>
      <c r="CD61" s="101">
        <v>0</v>
      </c>
      <c r="CE61" s="92">
        <v>0</v>
      </c>
      <c r="CF61" s="87">
        <v>0</v>
      </c>
      <c r="CG61" s="102">
        <f t="shared" si="91"/>
        <v>0</v>
      </c>
      <c r="CH61" s="101">
        <v>0</v>
      </c>
      <c r="CI61" s="92">
        <v>0</v>
      </c>
      <c r="CJ61" s="87">
        <v>0</v>
      </c>
      <c r="CK61" s="102">
        <f t="shared" si="92"/>
        <v>0</v>
      </c>
      <c r="CL61" s="88"/>
      <c r="CM61" s="440"/>
      <c r="CN61" s="91"/>
    </row>
    <row r="62" spans="1:92" ht="15.95" customHeight="1">
      <c r="A62" s="14"/>
      <c r="B62" s="22">
        <v>53</v>
      </c>
      <c r="C62" s="14" t="s">
        <v>56</v>
      </c>
      <c r="D62" s="14"/>
      <c r="E62" s="14"/>
      <c r="F62" s="421">
        <f t="shared" si="70"/>
        <v>0</v>
      </c>
      <c r="G62" s="422">
        <f t="shared" si="71"/>
        <v>0</v>
      </c>
      <c r="H62" s="422">
        <f t="shared" si="72"/>
        <v>0</v>
      </c>
      <c r="I62" s="423">
        <f t="shared" si="73"/>
        <v>0</v>
      </c>
      <c r="J62" s="101">
        <v>0</v>
      </c>
      <c r="K62" s="864">
        <v>0</v>
      </c>
      <c r="L62" s="865">
        <v>0</v>
      </c>
      <c r="M62" s="102">
        <f t="shared" si="25"/>
        <v>0</v>
      </c>
      <c r="N62" s="101">
        <v>0</v>
      </c>
      <c r="O62" s="864">
        <v>0</v>
      </c>
      <c r="P62" s="865">
        <v>0</v>
      </c>
      <c r="Q62" s="102">
        <f t="shared" si="74"/>
        <v>0</v>
      </c>
      <c r="R62" s="101">
        <v>0</v>
      </c>
      <c r="S62" s="864">
        <v>0</v>
      </c>
      <c r="T62" s="865">
        <v>0</v>
      </c>
      <c r="U62" s="102">
        <f t="shared" si="75"/>
        <v>0</v>
      </c>
      <c r="V62" s="101">
        <v>0</v>
      </c>
      <c r="W62" s="864">
        <v>0</v>
      </c>
      <c r="X62" s="865">
        <v>0</v>
      </c>
      <c r="Y62" s="102">
        <f t="shared" si="76"/>
        <v>0</v>
      </c>
      <c r="Z62" s="101">
        <v>0</v>
      </c>
      <c r="AA62" s="864">
        <v>0</v>
      </c>
      <c r="AB62" s="865">
        <v>0</v>
      </c>
      <c r="AC62" s="102">
        <f t="shared" si="77"/>
        <v>0</v>
      </c>
      <c r="AD62" s="101">
        <v>0</v>
      </c>
      <c r="AE62" s="864">
        <v>0</v>
      </c>
      <c r="AF62" s="865">
        <v>0</v>
      </c>
      <c r="AG62" s="102">
        <f t="shared" si="78"/>
        <v>0</v>
      </c>
      <c r="AH62" s="101">
        <v>0</v>
      </c>
      <c r="AI62" s="864">
        <v>0</v>
      </c>
      <c r="AJ62" s="865">
        <v>0</v>
      </c>
      <c r="AK62" s="102">
        <f t="shared" si="79"/>
        <v>0</v>
      </c>
      <c r="AL62" s="101">
        <v>0</v>
      </c>
      <c r="AM62" s="864">
        <v>0</v>
      </c>
      <c r="AN62" s="865">
        <v>0</v>
      </c>
      <c r="AO62" s="102">
        <f t="shared" si="80"/>
        <v>0</v>
      </c>
      <c r="AP62" s="101">
        <v>0</v>
      </c>
      <c r="AQ62" s="864">
        <v>0</v>
      </c>
      <c r="AR62" s="865">
        <v>0</v>
      </c>
      <c r="AS62" s="102">
        <f t="shared" si="81"/>
        <v>0</v>
      </c>
      <c r="AT62" s="101">
        <v>0</v>
      </c>
      <c r="AU62" s="864">
        <v>0</v>
      </c>
      <c r="AV62" s="865">
        <v>0</v>
      </c>
      <c r="AW62" s="102">
        <f t="shared" si="82"/>
        <v>0</v>
      </c>
      <c r="AX62" s="101">
        <v>0</v>
      </c>
      <c r="AY62" s="864">
        <v>0</v>
      </c>
      <c r="AZ62" s="865">
        <v>0</v>
      </c>
      <c r="BA62" s="102">
        <f t="shared" si="83"/>
        <v>0</v>
      </c>
      <c r="BB62" s="101">
        <v>0</v>
      </c>
      <c r="BC62" s="864">
        <v>0</v>
      </c>
      <c r="BD62" s="865">
        <v>0</v>
      </c>
      <c r="BE62" s="102">
        <f t="shared" si="84"/>
        <v>0</v>
      </c>
      <c r="BF62" s="101">
        <v>0</v>
      </c>
      <c r="BG62" s="864">
        <v>0</v>
      </c>
      <c r="BH62" s="865">
        <v>0</v>
      </c>
      <c r="BI62" s="102">
        <f t="shared" si="85"/>
        <v>0</v>
      </c>
      <c r="BJ62" s="101">
        <v>0</v>
      </c>
      <c r="BK62" s="864">
        <v>0</v>
      </c>
      <c r="BL62" s="865">
        <v>0</v>
      </c>
      <c r="BM62" s="102">
        <f t="shared" si="86"/>
        <v>0</v>
      </c>
      <c r="BN62" s="101">
        <v>0</v>
      </c>
      <c r="BO62" s="864">
        <v>0</v>
      </c>
      <c r="BP62" s="865">
        <v>0</v>
      </c>
      <c r="BQ62" s="102">
        <f t="shared" si="87"/>
        <v>0</v>
      </c>
      <c r="BR62" s="101">
        <v>0</v>
      </c>
      <c r="BS62" s="864">
        <v>0</v>
      </c>
      <c r="BT62" s="865">
        <v>0</v>
      </c>
      <c r="BU62" s="102">
        <f t="shared" si="88"/>
        <v>0</v>
      </c>
      <c r="BV62" s="101">
        <v>0</v>
      </c>
      <c r="BW62" s="864">
        <v>0</v>
      </c>
      <c r="BX62" s="865">
        <v>0</v>
      </c>
      <c r="BY62" s="102">
        <f t="shared" si="89"/>
        <v>0</v>
      </c>
      <c r="BZ62" s="101">
        <v>0</v>
      </c>
      <c r="CA62" s="864">
        <v>0</v>
      </c>
      <c r="CB62" s="865">
        <v>0</v>
      </c>
      <c r="CC62" s="102">
        <f t="shared" si="90"/>
        <v>0</v>
      </c>
      <c r="CD62" s="101">
        <v>0</v>
      </c>
      <c r="CE62" s="864">
        <v>0</v>
      </c>
      <c r="CF62" s="865">
        <v>0</v>
      </c>
      <c r="CG62" s="102">
        <f t="shared" si="91"/>
        <v>0</v>
      </c>
      <c r="CH62" s="101">
        <v>0</v>
      </c>
      <c r="CI62" s="864">
        <v>0</v>
      </c>
      <c r="CJ62" s="865">
        <v>0</v>
      </c>
      <c r="CK62" s="102">
        <f t="shared" si="92"/>
        <v>0</v>
      </c>
      <c r="CL62" s="115"/>
      <c r="CM62" s="440"/>
      <c r="CN62" s="91"/>
    </row>
    <row r="63" spans="1:92" s="349" customFormat="1" ht="15.95" customHeight="1">
      <c r="A63" s="344"/>
      <c r="B63" s="22">
        <v>54</v>
      </c>
      <c r="C63" s="931" t="s">
        <v>31</v>
      </c>
      <c r="D63" s="931"/>
      <c r="E63" s="932"/>
      <c r="F63" s="424">
        <f t="shared" si="70"/>
        <v>0</v>
      </c>
      <c r="G63" s="425">
        <f t="shared" si="71"/>
        <v>0</v>
      </c>
      <c r="H63" s="425">
        <f t="shared" si="72"/>
        <v>0</v>
      </c>
      <c r="I63" s="426">
        <f t="shared" si="73"/>
        <v>0</v>
      </c>
      <c r="J63" s="103">
        <v>0</v>
      </c>
      <c r="K63" s="345">
        <v>0</v>
      </c>
      <c r="L63" s="346">
        <v>0</v>
      </c>
      <c r="M63" s="347">
        <f t="shared" si="25"/>
        <v>0</v>
      </c>
      <c r="N63" s="103">
        <v>0</v>
      </c>
      <c r="O63" s="345">
        <v>0</v>
      </c>
      <c r="P63" s="346">
        <v>0</v>
      </c>
      <c r="Q63" s="347">
        <f t="shared" si="74"/>
        <v>0</v>
      </c>
      <c r="R63" s="103">
        <v>0</v>
      </c>
      <c r="S63" s="345">
        <v>0</v>
      </c>
      <c r="T63" s="346">
        <v>0</v>
      </c>
      <c r="U63" s="347">
        <f t="shared" si="75"/>
        <v>0</v>
      </c>
      <c r="V63" s="103">
        <v>0</v>
      </c>
      <c r="W63" s="345">
        <v>0</v>
      </c>
      <c r="X63" s="346">
        <v>0</v>
      </c>
      <c r="Y63" s="347">
        <f t="shared" si="76"/>
        <v>0</v>
      </c>
      <c r="Z63" s="103">
        <v>0</v>
      </c>
      <c r="AA63" s="345">
        <v>0</v>
      </c>
      <c r="AB63" s="346">
        <v>0</v>
      </c>
      <c r="AC63" s="347">
        <f t="shared" si="77"/>
        <v>0</v>
      </c>
      <c r="AD63" s="103">
        <v>0</v>
      </c>
      <c r="AE63" s="345">
        <v>0</v>
      </c>
      <c r="AF63" s="346">
        <v>0</v>
      </c>
      <c r="AG63" s="347">
        <f t="shared" si="78"/>
        <v>0</v>
      </c>
      <c r="AH63" s="103">
        <v>0</v>
      </c>
      <c r="AI63" s="345">
        <v>0</v>
      </c>
      <c r="AJ63" s="346">
        <v>0</v>
      </c>
      <c r="AK63" s="347">
        <f t="shared" si="79"/>
        <v>0</v>
      </c>
      <c r="AL63" s="103">
        <v>0</v>
      </c>
      <c r="AM63" s="345">
        <v>0</v>
      </c>
      <c r="AN63" s="346">
        <v>0</v>
      </c>
      <c r="AO63" s="347">
        <f t="shared" si="80"/>
        <v>0</v>
      </c>
      <c r="AP63" s="103">
        <v>0</v>
      </c>
      <c r="AQ63" s="345">
        <v>0</v>
      </c>
      <c r="AR63" s="346">
        <v>0</v>
      </c>
      <c r="AS63" s="347">
        <f t="shared" si="81"/>
        <v>0</v>
      </c>
      <c r="AT63" s="103">
        <v>0</v>
      </c>
      <c r="AU63" s="345">
        <v>0</v>
      </c>
      <c r="AV63" s="346">
        <v>0</v>
      </c>
      <c r="AW63" s="347">
        <f t="shared" si="82"/>
        <v>0</v>
      </c>
      <c r="AX63" s="103">
        <v>0</v>
      </c>
      <c r="AY63" s="345">
        <v>0</v>
      </c>
      <c r="AZ63" s="346">
        <v>0</v>
      </c>
      <c r="BA63" s="347">
        <f t="shared" si="83"/>
        <v>0</v>
      </c>
      <c r="BB63" s="103">
        <v>0</v>
      </c>
      <c r="BC63" s="345">
        <v>0</v>
      </c>
      <c r="BD63" s="346">
        <v>0</v>
      </c>
      <c r="BE63" s="347">
        <f t="shared" si="84"/>
        <v>0</v>
      </c>
      <c r="BF63" s="103">
        <v>0</v>
      </c>
      <c r="BG63" s="345">
        <v>0</v>
      </c>
      <c r="BH63" s="346">
        <v>0</v>
      </c>
      <c r="BI63" s="347">
        <f t="shared" si="85"/>
        <v>0</v>
      </c>
      <c r="BJ63" s="103">
        <v>0</v>
      </c>
      <c r="BK63" s="345">
        <v>0</v>
      </c>
      <c r="BL63" s="346">
        <v>0</v>
      </c>
      <c r="BM63" s="347">
        <f t="shared" si="86"/>
        <v>0</v>
      </c>
      <c r="BN63" s="103">
        <v>0</v>
      </c>
      <c r="BO63" s="345">
        <v>0</v>
      </c>
      <c r="BP63" s="346">
        <v>0</v>
      </c>
      <c r="BQ63" s="347">
        <f t="shared" si="87"/>
        <v>0</v>
      </c>
      <c r="BR63" s="103">
        <v>0</v>
      </c>
      <c r="BS63" s="345">
        <v>0</v>
      </c>
      <c r="BT63" s="346">
        <v>0</v>
      </c>
      <c r="BU63" s="347">
        <f t="shared" si="88"/>
        <v>0</v>
      </c>
      <c r="BV63" s="103">
        <v>0</v>
      </c>
      <c r="BW63" s="345">
        <v>0</v>
      </c>
      <c r="BX63" s="346">
        <v>0</v>
      </c>
      <c r="BY63" s="347">
        <f t="shared" si="89"/>
        <v>0</v>
      </c>
      <c r="BZ63" s="103">
        <v>0</v>
      </c>
      <c r="CA63" s="345">
        <v>0</v>
      </c>
      <c r="CB63" s="346">
        <v>0</v>
      </c>
      <c r="CC63" s="347">
        <f t="shared" si="90"/>
        <v>0</v>
      </c>
      <c r="CD63" s="103">
        <v>0</v>
      </c>
      <c r="CE63" s="345">
        <v>0</v>
      </c>
      <c r="CF63" s="346">
        <v>0</v>
      </c>
      <c r="CG63" s="347">
        <f t="shared" si="91"/>
        <v>0</v>
      </c>
      <c r="CH63" s="103">
        <v>0</v>
      </c>
      <c r="CI63" s="345">
        <v>0</v>
      </c>
      <c r="CJ63" s="346">
        <v>0</v>
      </c>
      <c r="CK63" s="347">
        <f t="shared" si="92"/>
        <v>0</v>
      </c>
      <c r="CL63" s="115"/>
      <c r="CM63" s="441"/>
      <c r="CN63" s="434"/>
    </row>
    <row r="64" spans="1:92" s="45" customFormat="1" ht="15.95" customHeight="1">
      <c r="A64" s="23" t="s">
        <v>24</v>
      </c>
      <c r="B64" s="47">
        <v>55</v>
      </c>
      <c r="C64" s="23"/>
      <c r="D64" s="23"/>
      <c r="E64" s="23" t="s">
        <v>32</v>
      </c>
      <c r="F64" s="427">
        <f t="shared" si="70"/>
        <v>0</v>
      </c>
      <c r="G64" s="428">
        <f t="shared" si="71"/>
        <v>0</v>
      </c>
      <c r="H64" s="428">
        <f t="shared" si="72"/>
        <v>0</v>
      </c>
      <c r="I64" s="429">
        <f t="shared" si="73"/>
        <v>0</v>
      </c>
      <c r="J64" s="108">
        <f>SUM(J54:J63)</f>
        <v>0</v>
      </c>
      <c r="K64" s="42">
        <f>SUM(K54:K63)</f>
        <v>0</v>
      </c>
      <c r="L64" s="43">
        <f>SUM(L54:L63)</f>
        <v>0</v>
      </c>
      <c r="M64" s="105">
        <f>K64+L64</f>
        <v>0</v>
      </c>
      <c r="N64" s="108">
        <f>SUM(N54:N63)</f>
        <v>0</v>
      </c>
      <c r="O64" s="42">
        <f>SUM(O54:O63)</f>
        <v>0</v>
      </c>
      <c r="P64" s="43">
        <f>SUM(P54:P63)</f>
        <v>0</v>
      </c>
      <c r="Q64" s="105">
        <f>O64+P64</f>
        <v>0</v>
      </c>
      <c r="R64" s="108">
        <f>SUM(R54:R63)</f>
        <v>0</v>
      </c>
      <c r="S64" s="42">
        <f>SUM(S54:S63)</f>
        <v>0</v>
      </c>
      <c r="T64" s="43">
        <f>SUM(T54:T63)</f>
        <v>0</v>
      </c>
      <c r="U64" s="105">
        <f>S64+T64</f>
        <v>0</v>
      </c>
      <c r="V64" s="108">
        <f>SUM(V54:V63)</f>
        <v>0</v>
      </c>
      <c r="W64" s="42">
        <f>SUM(W54:W63)</f>
        <v>0</v>
      </c>
      <c r="X64" s="43">
        <f>SUM(X54:X63)</f>
        <v>0</v>
      </c>
      <c r="Y64" s="105">
        <f>W64+X64</f>
        <v>0</v>
      </c>
      <c r="Z64" s="108">
        <f>SUM(Z54:Z63)</f>
        <v>0</v>
      </c>
      <c r="AA64" s="42">
        <f>SUM(AA54:AA63)</f>
        <v>0</v>
      </c>
      <c r="AB64" s="43">
        <f>SUM(AB54:AB63)</f>
        <v>0</v>
      </c>
      <c r="AC64" s="105">
        <f>AA64+AB64</f>
        <v>0</v>
      </c>
      <c r="AD64" s="108">
        <f>SUM(AD54:AD63)</f>
        <v>0</v>
      </c>
      <c r="AE64" s="42">
        <f>SUM(AE54:AE63)</f>
        <v>0</v>
      </c>
      <c r="AF64" s="43">
        <f>SUM(AF54:AF63)</f>
        <v>0</v>
      </c>
      <c r="AG64" s="105">
        <f>AE64+AF64</f>
        <v>0</v>
      </c>
      <c r="AH64" s="108">
        <f>SUM(AH54:AH63)</f>
        <v>0</v>
      </c>
      <c r="AI64" s="42">
        <f>SUM(AI54:AI63)</f>
        <v>0</v>
      </c>
      <c r="AJ64" s="43">
        <f>SUM(AJ54:AJ63)</f>
        <v>0</v>
      </c>
      <c r="AK64" s="105">
        <f>AI64+AJ64</f>
        <v>0</v>
      </c>
      <c r="AL64" s="108">
        <f>SUM(AL54:AL63)</f>
        <v>0</v>
      </c>
      <c r="AM64" s="42">
        <f>SUM(AM54:AM63)</f>
        <v>0</v>
      </c>
      <c r="AN64" s="43">
        <f>SUM(AN54:AN63)</f>
        <v>0</v>
      </c>
      <c r="AO64" s="105">
        <f>AM64+AN64</f>
        <v>0</v>
      </c>
      <c r="AP64" s="108">
        <f>SUM(AP54:AP63)</f>
        <v>0</v>
      </c>
      <c r="AQ64" s="42">
        <f>SUM(AQ54:AQ63)</f>
        <v>0</v>
      </c>
      <c r="AR64" s="43">
        <f>SUM(AR54:AR63)</f>
        <v>0</v>
      </c>
      <c r="AS64" s="105">
        <f>AQ64+AR64</f>
        <v>0</v>
      </c>
      <c r="AT64" s="108">
        <f>SUM(AT54:AT63)</f>
        <v>0</v>
      </c>
      <c r="AU64" s="42">
        <f>SUM(AU54:AU63)</f>
        <v>0</v>
      </c>
      <c r="AV64" s="43">
        <f>SUM(AV54:AV63)</f>
        <v>0</v>
      </c>
      <c r="AW64" s="105">
        <f>AU64+AV64</f>
        <v>0</v>
      </c>
      <c r="AX64" s="108">
        <f>SUM(AX54:AX63)</f>
        <v>0</v>
      </c>
      <c r="AY64" s="42">
        <f>SUM(AY54:AY63)</f>
        <v>0</v>
      </c>
      <c r="AZ64" s="43">
        <f>SUM(AZ54:AZ63)</f>
        <v>0</v>
      </c>
      <c r="BA64" s="105">
        <f>AY64+AZ64</f>
        <v>0</v>
      </c>
      <c r="BB64" s="108">
        <f>SUM(BB54:BB63)</f>
        <v>0</v>
      </c>
      <c r="BC64" s="42">
        <f>SUM(BC54:BC63)</f>
        <v>0</v>
      </c>
      <c r="BD64" s="43">
        <f>SUM(BD54:BD63)</f>
        <v>0</v>
      </c>
      <c r="BE64" s="105">
        <f>BC64+BD64</f>
        <v>0</v>
      </c>
      <c r="BF64" s="108">
        <f>SUM(BF54:BF63)</f>
        <v>0</v>
      </c>
      <c r="BG64" s="42">
        <f>SUM(BG54:BG63)</f>
        <v>0</v>
      </c>
      <c r="BH64" s="43">
        <f>SUM(BH54:BH63)</f>
        <v>0</v>
      </c>
      <c r="BI64" s="105">
        <f>BG64+BH64</f>
        <v>0</v>
      </c>
      <c r="BJ64" s="108">
        <f>SUM(BJ54:BJ63)</f>
        <v>0</v>
      </c>
      <c r="BK64" s="42">
        <f>SUM(BK54:BK63)</f>
        <v>0</v>
      </c>
      <c r="BL64" s="43">
        <f>SUM(BL54:BL63)</f>
        <v>0</v>
      </c>
      <c r="BM64" s="105">
        <f>BK64+BL64</f>
        <v>0</v>
      </c>
      <c r="BN64" s="108">
        <f>SUM(BN54:BN63)</f>
        <v>0</v>
      </c>
      <c r="BO64" s="42">
        <f>SUM(BO54:BO63)</f>
        <v>0</v>
      </c>
      <c r="BP64" s="43">
        <f>SUM(BP54:BP63)</f>
        <v>0</v>
      </c>
      <c r="BQ64" s="105">
        <f>BO64+BP64</f>
        <v>0</v>
      </c>
      <c r="BR64" s="108">
        <f>SUM(BR54:BR63)</f>
        <v>0</v>
      </c>
      <c r="BS64" s="42">
        <f>SUM(BS54:BS63)</f>
        <v>0</v>
      </c>
      <c r="BT64" s="43">
        <f>SUM(BT54:BT63)</f>
        <v>0</v>
      </c>
      <c r="BU64" s="105">
        <f>BS64+BT64</f>
        <v>0</v>
      </c>
      <c r="BV64" s="108">
        <f>SUM(BV54:BV63)</f>
        <v>0</v>
      </c>
      <c r="BW64" s="42">
        <f>SUM(BW54:BW63)</f>
        <v>0</v>
      </c>
      <c r="BX64" s="43">
        <f>SUM(BX54:BX63)</f>
        <v>0</v>
      </c>
      <c r="BY64" s="105">
        <f>BW64+BX64</f>
        <v>0</v>
      </c>
      <c r="BZ64" s="108">
        <f>SUM(BZ54:BZ63)</f>
        <v>0</v>
      </c>
      <c r="CA64" s="42">
        <f>SUM(CA54:CA63)</f>
        <v>0</v>
      </c>
      <c r="CB64" s="43">
        <f>SUM(CB54:CB63)</f>
        <v>0</v>
      </c>
      <c r="CC64" s="105">
        <f>CA64+CB64</f>
        <v>0</v>
      </c>
      <c r="CD64" s="108">
        <f>SUM(CD54:CD63)</f>
        <v>0</v>
      </c>
      <c r="CE64" s="42">
        <f>SUM(CE54:CE63)</f>
        <v>0</v>
      </c>
      <c r="CF64" s="43">
        <f>SUM(CF54:CF63)</f>
        <v>0</v>
      </c>
      <c r="CG64" s="105">
        <f>CE64+CF64</f>
        <v>0</v>
      </c>
      <c r="CH64" s="108">
        <f>SUM(CH54:CH63)</f>
        <v>0</v>
      </c>
      <c r="CI64" s="42">
        <f>SUM(CI54:CI63)</f>
        <v>0</v>
      </c>
      <c r="CJ64" s="43">
        <f>SUM(CJ54:CJ63)</f>
        <v>0</v>
      </c>
      <c r="CK64" s="105">
        <f>CI64+CJ64</f>
        <v>0</v>
      </c>
      <c r="CL64" s="116"/>
      <c r="CM64" s="442"/>
      <c r="CN64" s="438"/>
    </row>
    <row r="65" spans="1:92" ht="18" customHeight="1">
      <c r="A65" s="19" t="s">
        <v>57</v>
      </c>
      <c r="B65" s="22"/>
      <c r="C65" s="14"/>
      <c r="D65" s="14"/>
      <c r="E65" s="14"/>
      <c r="F65" s="421"/>
      <c r="G65" s="422"/>
      <c r="H65" s="422"/>
      <c r="I65" s="423"/>
      <c r="J65" s="106"/>
      <c r="K65" s="93"/>
      <c r="L65" s="88"/>
      <c r="M65" s="102"/>
      <c r="N65" s="106"/>
      <c r="O65" s="93"/>
      <c r="P65" s="88"/>
      <c r="Q65" s="102"/>
      <c r="R65" s="106"/>
      <c r="S65" s="93"/>
      <c r="T65" s="88"/>
      <c r="U65" s="102"/>
      <c r="V65" s="106"/>
      <c r="W65" s="93"/>
      <c r="X65" s="88"/>
      <c r="Y65" s="102"/>
      <c r="Z65" s="106"/>
      <c r="AA65" s="93"/>
      <c r="AB65" s="88"/>
      <c r="AC65" s="102"/>
      <c r="AD65" s="106"/>
      <c r="AE65" s="93"/>
      <c r="AF65" s="88"/>
      <c r="AG65" s="102"/>
      <c r="AH65" s="106"/>
      <c r="AI65" s="93"/>
      <c r="AJ65" s="88"/>
      <c r="AK65" s="102"/>
      <c r="AL65" s="106"/>
      <c r="AM65" s="93"/>
      <c r="AN65" s="88"/>
      <c r="AO65" s="102"/>
      <c r="AP65" s="106"/>
      <c r="AQ65" s="93"/>
      <c r="AR65" s="88"/>
      <c r="AS65" s="102"/>
      <c r="AT65" s="106"/>
      <c r="AU65" s="93"/>
      <c r="AV65" s="88"/>
      <c r="AW65" s="102"/>
      <c r="AX65" s="106"/>
      <c r="AY65" s="93"/>
      <c r="AZ65" s="88"/>
      <c r="BA65" s="102"/>
      <c r="BB65" s="106"/>
      <c r="BC65" s="93"/>
      <c r="BD65" s="88"/>
      <c r="BE65" s="102"/>
      <c r="BF65" s="106"/>
      <c r="BG65" s="93"/>
      <c r="BH65" s="88"/>
      <c r="BI65" s="102"/>
      <c r="BJ65" s="106"/>
      <c r="BK65" s="93"/>
      <c r="BL65" s="88"/>
      <c r="BM65" s="102"/>
      <c r="BN65" s="106"/>
      <c r="BO65" s="93"/>
      <c r="BP65" s="88"/>
      <c r="BQ65" s="102"/>
      <c r="BR65" s="106"/>
      <c r="BS65" s="93"/>
      <c r="BT65" s="88"/>
      <c r="BU65" s="102"/>
      <c r="BV65" s="106"/>
      <c r="BW65" s="93"/>
      <c r="BX65" s="88"/>
      <c r="BY65" s="102"/>
      <c r="BZ65" s="106"/>
      <c r="CA65" s="93"/>
      <c r="CB65" s="88"/>
      <c r="CC65" s="102"/>
      <c r="CD65" s="106"/>
      <c r="CE65" s="93"/>
      <c r="CF65" s="88"/>
      <c r="CG65" s="102"/>
      <c r="CH65" s="106"/>
      <c r="CI65" s="93"/>
      <c r="CJ65" s="88"/>
      <c r="CK65" s="102"/>
      <c r="CL65" s="85"/>
      <c r="CM65" s="443"/>
      <c r="CN65" s="91"/>
    </row>
    <row r="66" spans="1:92" ht="18" customHeight="1">
      <c r="A66" s="14"/>
      <c r="B66" s="22">
        <v>56</v>
      </c>
      <c r="C66" s="14" t="s">
        <v>58</v>
      </c>
      <c r="D66" s="14"/>
      <c r="E66" s="14"/>
      <c r="F66" s="421">
        <f t="shared" ref="F66:I69" si="93">J66+N66+R66+V66+Z66+AD66+AH66+AL66+AP66+AT66+AX66+BB66+BF66+BJ66+BN66+BR66+BV66+BZ66+CD66+CH66</f>
        <v>0</v>
      </c>
      <c r="G66" s="422">
        <f t="shared" si="93"/>
        <v>0</v>
      </c>
      <c r="H66" s="422">
        <f t="shared" si="93"/>
        <v>0</v>
      </c>
      <c r="I66" s="423">
        <f t="shared" si="93"/>
        <v>0</v>
      </c>
      <c r="J66" s="101">
        <v>0</v>
      </c>
      <c r="K66" s="864">
        <v>0</v>
      </c>
      <c r="L66" s="865">
        <v>0</v>
      </c>
      <c r="M66" s="102">
        <f t="shared" si="25"/>
        <v>0</v>
      </c>
      <c r="N66" s="101">
        <v>0</v>
      </c>
      <c r="O66" s="864">
        <v>0</v>
      </c>
      <c r="P66" s="865">
        <v>0</v>
      </c>
      <c r="Q66" s="102">
        <f>O66+P66</f>
        <v>0</v>
      </c>
      <c r="R66" s="101">
        <v>0</v>
      </c>
      <c r="S66" s="864">
        <v>0</v>
      </c>
      <c r="T66" s="865">
        <v>0</v>
      </c>
      <c r="U66" s="102">
        <f>S66+T66</f>
        <v>0</v>
      </c>
      <c r="V66" s="101">
        <v>0</v>
      </c>
      <c r="W66" s="864">
        <v>0</v>
      </c>
      <c r="X66" s="865">
        <v>0</v>
      </c>
      <c r="Y66" s="102">
        <f>W66+X66</f>
        <v>0</v>
      </c>
      <c r="Z66" s="101">
        <v>0</v>
      </c>
      <c r="AA66" s="864">
        <v>0</v>
      </c>
      <c r="AB66" s="865">
        <v>0</v>
      </c>
      <c r="AC66" s="102">
        <f>AA66+AB66</f>
        <v>0</v>
      </c>
      <c r="AD66" s="101">
        <v>0</v>
      </c>
      <c r="AE66" s="864">
        <v>0</v>
      </c>
      <c r="AF66" s="865">
        <v>0</v>
      </c>
      <c r="AG66" s="102">
        <f>AE66+AF66</f>
        <v>0</v>
      </c>
      <c r="AH66" s="101">
        <v>0</v>
      </c>
      <c r="AI66" s="864">
        <v>0</v>
      </c>
      <c r="AJ66" s="865">
        <v>0</v>
      </c>
      <c r="AK66" s="102">
        <f>AI66+AJ66</f>
        <v>0</v>
      </c>
      <c r="AL66" s="101">
        <v>0</v>
      </c>
      <c r="AM66" s="864">
        <v>0</v>
      </c>
      <c r="AN66" s="865">
        <v>0</v>
      </c>
      <c r="AO66" s="102">
        <f>AM66+AN66</f>
        <v>0</v>
      </c>
      <c r="AP66" s="101">
        <v>0</v>
      </c>
      <c r="AQ66" s="864">
        <v>0</v>
      </c>
      <c r="AR66" s="865">
        <v>0</v>
      </c>
      <c r="AS66" s="102">
        <f>AQ66+AR66</f>
        <v>0</v>
      </c>
      <c r="AT66" s="101">
        <v>0</v>
      </c>
      <c r="AU66" s="864">
        <v>0</v>
      </c>
      <c r="AV66" s="865">
        <v>0</v>
      </c>
      <c r="AW66" s="102">
        <f>AU66+AV66</f>
        <v>0</v>
      </c>
      <c r="AX66" s="101">
        <v>0</v>
      </c>
      <c r="AY66" s="864">
        <v>0</v>
      </c>
      <c r="AZ66" s="865">
        <v>0</v>
      </c>
      <c r="BA66" s="102">
        <f>AY66+AZ66</f>
        <v>0</v>
      </c>
      <c r="BB66" s="101">
        <v>0</v>
      </c>
      <c r="BC66" s="864">
        <v>0</v>
      </c>
      <c r="BD66" s="865">
        <v>0</v>
      </c>
      <c r="BE66" s="102">
        <f>BC66+BD66</f>
        <v>0</v>
      </c>
      <c r="BF66" s="101">
        <v>0</v>
      </c>
      <c r="BG66" s="864">
        <v>0</v>
      </c>
      <c r="BH66" s="865">
        <v>0</v>
      </c>
      <c r="BI66" s="102">
        <f>BG66+BH66</f>
        <v>0</v>
      </c>
      <c r="BJ66" s="101">
        <v>0</v>
      </c>
      <c r="BK66" s="864">
        <v>0</v>
      </c>
      <c r="BL66" s="865">
        <v>0</v>
      </c>
      <c r="BM66" s="102">
        <f>BK66+BL66</f>
        <v>0</v>
      </c>
      <c r="BN66" s="101">
        <v>0</v>
      </c>
      <c r="BO66" s="864">
        <v>0</v>
      </c>
      <c r="BP66" s="865">
        <v>0</v>
      </c>
      <c r="BQ66" s="102">
        <f>BO66+BP66</f>
        <v>0</v>
      </c>
      <c r="BR66" s="101">
        <v>0</v>
      </c>
      <c r="BS66" s="864">
        <v>0</v>
      </c>
      <c r="BT66" s="865">
        <v>0</v>
      </c>
      <c r="BU66" s="102">
        <f>BS66+BT66</f>
        <v>0</v>
      </c>
      <c r="BV66" s="101">
        <v>0</v>
      </c>
      <c r="BW66" s="864">
        <v>0</v>
      </c>
      <c r="BX66" s="865">
        <v>0</v>
      </c>
      <c r="BY66" s="102">
        <f>BW66+BX66</f>
        <v>0</v>
      </c>
      <c r="BZ66" s="101">
        <v>0</v>
      </c>
      <c r="CA66" s="864">
        <v>0</v>
      </c>
      <c r="CB66" s="865">
        <v>0</v>
      </c>
      <c r="CC66" s="102">
        <f>CA66+CB66</f>
        <v>0</v>
      </c>
      <c r="CD66" s="101">
        <v>0</v>
      </c>
      <c r="CE66" s="864">
        <v>0</v>
      </c>
      <c r="CF66" s="865">
        <v>0</v>
      </c>
      <c r="CG66" s="102">
        <f>CE66+CF66</f>
        <v>0</v>
      </c>
      <c r="CH66" s="101">
        <v>0</v>
      </c>
      <c r="CI66" s="864">
        <v>0</v>
      </c>
      <c r="CJ66" s="865">
        <v>0</v>
      </c>
      <c r="CK66" s="102">
        <f>CI66+CJ66</f>
        <v>0</v>
      </c>
      <c r="CL66" s="88"/>
      <c r="CM66" s="440"/>
      <c r="CN66" s="91"/>
    </row>
    <row r="67" spans="1:92" ht="15.95" customHeight="1">
      <c r="A67" s="14"/>
      <c r="B67" s="22">
        <v>57</v>
      </c>
      <c r="C67" s="14" t="s">
        <v>59</v>
      </c>
      <c r="D67" s="14"/>
      <c r="E67" s="14"/>
      <c r="F67" s="421">
        <f t="shared" si="93"/>
        <v>0</v>
      </c>
      <c r="G67" s="422">
        <f t="shared" si="93"/>
        <v>0</v>
      </c>
      <c r="H67" s="422">
        <f t="shared" si="93"/>
        <v>0</v>
      </c>
      <c r="I67" s="423">
        <f t="shared" si="93"/>
        <v>0</v>
      </c>
      <c r="J67" s="101">
        <v>0</v>
      </c>
      <c r="K67" s="864">
        <v>0</v>
      </c>
      <c r="L67" s="865">
        <v>0</v>
      </c>
      <c r="M67" s="102">
        <f t="shared" si="25"/>
        <v>0</v>
      </c>
      <c r="N67" s="101">
        <v>0</v>
      </c>
      <c r="O67" s="864">
        <v>0</v>
      </c>
      <c r="P67" s="865">
        <v>0</v>
      </c>
      <c r="Q67" s="102">
        <f>O67+P67</f>
        <v>0</v>
      </c>
      <c r="R67" s="101">
        <v>0</v>
      </c>
      <c r="S67" s="864">
        <v>0</v>
      </c>
      <c r="T67" s="865">
        <v>0</v>
      </c>
      <c r="U67" s="102">
        <f>S67+T67</f>
        <v>0</v>
      </c>
      <c r="V67" s="101">
        <v>0</v>
      </c>
      <c r="W67" s="864">
        <v>0</v>
      </c>
      <c r="X67" s="865">
        <v>0</v>
      </c>
      <c r="Y67" s="102">
        <f>W67+X67</f>
        <v>0</v>
      </c>
      <c r="Z67" s="101">
        <v>0</v>
      </c>
      <c r="AA67" s="864">
        <v>0</v>
      </c>
      <c r="AB67" s="865">
        <v>0</v>
      </c>
      <c r="AC67" s="102">
        <f>AA67+AB67</f>
        <v>0</v>
      </c>
      <c r="AD67" s="101">
        <v>0</v>
      </c>
      <c r="AE67" s="864">
        <v>0</v>
      </c>
      <c r="AF67" s="865">
        <v>0</v>
      </c>
      <c r="AG67" s="102">
        <f>AE67+AF67</f>
        <v>0</v>
      </c>
      <c r="AH67" s="101">
        <v>0</v>
      </c>
      <c r="AI67" s="864">
        <v>0</v>
      </c>
      <c r="AJ67" s="865">
        <v>0</v>
      </c>
      <c r="AK67" s="102">
        <f>AI67+AJ67</f>
        <v>0</v>
      </c>
      <c r="AL67" s="101">
        <v>0</v>
      </c>
      <c r="AM67" s="864">
        <v>0</v>
      </c>
      <c r="AN67" s="865">
        <v>0</v>
      </c>
      <c r="AO67" s="102">
        <f>AM67+AN67</f>
        <v>0</v>
      </c>
      <c r="AP67" s="101">
        <v>0</v>
      </c>
      <c r="AQ67" s="864">
        <v>0</v>
      </c>
      <c r="AR67" s="865">
        <v>0</v>
      </c>
      <c r="AS67" s="102">
        <f>AQ67+AR67</f>
        <v>0</v>
      </c>
      <c r="AT67" s="101">
        <v>0</v>
      </c>
      <c r="AU67" s="864">
        <v>0</v>
      </c>
      <c r="AV67" s="865">
        <v>0</v>
      </c>
      <c r="AW67" s="102">
        <f>AU67+AV67</f>
        <v>0</v>
      </c>
      <c r="AX67" s="101">
        <v>0</v>
      </c>
      <c r="AY67" s="864">
        <v>0</v>
      </c>
      <c r="AZ67" s="865">
        <v>0</v>
      </c>
      <c r="BA67" s="102">
        <f>AY67+AZ67</f>
        <v>0</v>
      </c>
      <c r="BB67" s="101">
        <v>0</v>
      </c>
      <c r="BC67" s="864">
        <v>0</v>
      </c>
      <c r="BD67" s="865">
        <v>0</v>
      </c>
      <c r="BE67" s="102">
        <f>BC67+BD67</f>
        <v>0</v>
      </c>
      <c r="BF67" s="101">
        <v>0</v>
      </c>
      <c r="BG67" s="864">
        <v>0</v>
      </c>
      <c r="BH67" s="865">
        <v>0</v>
      </c>
      <c r="BI67" s="102">
        <f>BG67+BH67</f>
        <v>0</v>
      </c>
      <c r="BJ67" s="101">
        <v>0</v>
      </c>
      <c r="BK67" s="864">
        <v>0</v>
      </c>
      <c r="BL67" s="865">
        <v>0</v>
      </c>
      <c r="BM67" s="102">
        <f>BK67+BL67</f>
        <v>0</v>
      </c>
      <c r="BN67" s="101">
        <v>0</v>
      </c>
      <c r="BO67" s="864">
        <v>0</v>
      </c>
      <c r="BP67" s="865">
        <v>0</v>
      </c>
      <c r="BQ67" s="102">
        <f>BO67+BP67</f>
        <v>0</v>
      </c>
      <c r="BR67" s="101">
        <v>0</v>
      </c>
      <c r="BS67" s="864">
        <v>0</v>
      </c>
      <c r="BT67" s="865">
        <v>0</v>
      </c>
      <c r="BU67" s="102">
        <f>BS67+BT67</f>
        <v>0</v>
      </c>
      <c r="BV67" s="101">
        <v>0</v>
      </c>
      <c r="BW67" s="864">
        <v>0</v>
      </c>
      <c r="BX67" s="865">
        <v>0</v>
      </c>
      <c r="BY67" s="102">
        <f>BW67+BX67</f>
        <v>0</v>
      </c>
      <c r="BZ67" s="101">
        <v>0</v>
      </c>
      <c r="CA67" s="864">
        <v>0</v>
      </c>
      <c r="CB67" s="865">
        <v>0</v>
      </c>
      <c r="CC67" s="102">
        <f>CA67+CB67</f>
        <v>0</v>
      </c>
      <c r="CD67" s="101">
        <v>0</v>
      </c>
      <c r="CE67" s="864">
        <v>0</v>
      </c>
      <c r="CF67" s="865">
        <v>0</v>
      </c>
      <c r="CG67" s="102">
        <f>CE67+CF67</f>
        <v>0</v>
      </c>
      <c r="CH67" s="101">
        <v>0</v>
      </c>
      <c r="CI67" s="864">
        <v>0</v>
      </c>
      <c r="CJ67" s="865">
        <v>0</v>
      </c>
      <c r="CK67" s="102">
        <f>CI67+CJ67</f>
        <v>0</v>
      </c>
      <c r="CL67" s="88"/>
      <c r="CM67" s="440"/>
      <c r="CN67" s="91"/>
    </row>
    <row r="68" spans="1:92" s="349" customFormat="1" ht="15.95" customHeight="1">
      <c r="A68" s="344"/>
      <c r="B68" s="22">
        <v>58</v>
      </c>
      <c r="C68" s="931" t="s">
        <v>31</v>
      </c>
      <c r="D68" s="931"/>
      <c r="E68" s="932"/>
      <c r="F68" s="424">
        <f t="shared" si="93"/>
        <v>0</v>
      </c>
      <c r="G68" s="425">
        <f t="shared" si="93"/>
        <v>0</v>
      </c>
      <c r="H68" s="425">
        <f t="shared" si="93"/>
        <v>0</v>
      </c>
      <c r="I68" s="426">
        <f t="shared" si="93"/>
        <v>0</v>
      </c>
      <c r="J68" s="103">
        <v>0</v>
      </c>
      <c r="K68" s="868">
        <v>0</v>
      </c>
      <c r="L68" s="869">
        <v>0</v>
      </c>
      <c r="M68" s="347">
        <f t="shared" si="25"/>
        <v>0</v>
      </c>
      <c r="N68" s="103">
        <v>0</v>
      </c>
      <c r="O68" s="868">
        <v>0</v>
      </c>
      <c r="P68" s="869">
        <v>0</v>
      </c>
      <c r="Q68" s="347">
        <f>O68+P68</f>
        <v>0</v>
      </c>
      <c r="R68" s="103">
        <v>0</v>
      </c>
      <c r="S68" s="868">
        <v>0</v>
      </c>
      <c r="T68" s="869">
        <v>0</v>
      </c>
      <c r="U68" s="347">
        <f>S68+T68</f>
        <v>0</v>
      </c>
      <c r="V68" s="103">
        <v>0</v>
      </c>
      <c r="W68" s="868">
        <v>0</v>
      </c>
      <c r="X68" s="869">
        <v>0</v>
      </c>
      <c r="Y68" s="347">
        <f>W68+X68</f>
        <v>0</v>
      </c>
      <c r="Z68" s="103">
        <v>0</v>
      </c>
      <c r="AA68" s="868">
        <v>0</v>
      </c>
      <c r="AB68" s="869">
        <v>0</v>
      </c>
      <c r="AC68" s="347">
        <f>AA68+AB68</f>
        <v>0</v>
      </c>
      <c r="AD68" s="103">
        <v>0</v>
      </c>
      <c r="AE68" s="868">
        <v>0</v>
      </c>
      <c r="AF68" s="869">
        <v>0</v>
      </c>
      <c r="AG68" s="347">
        <f>AE68+AF68</f>
        <v>0</v>
      </c>
      <c r="AH68" s="103">
        <v>0</v>
      </c>
      <c r="AI68" s="868">
        <v>0</v>
      </c>
      <c r="AJ68" s="869">
        <v>0</v>
      </c>
      <c r="AK68" s="347">
        <f>AI68+AJ68</f>
        <v>0</v>
      </c>
      <c r="AL68" s="103">
        <v>0</v>
      </c>
      <c r="AM68" s="868">
        <v>0</v>
      </c>
      <c r="AN68" s="869">
        <v>0</v>
      </c>
      <c r="AO68" s="347">
        <f>AM68+AN68</f>
        <v>0</v>
      </c>
      <c r="AP68" s="103">
        <v>0</v>
      </c>
      <c r="AQ68" s="868">
        <v>0</v>
      </c>
      <c r="AR68" s="869">
        <v>0</v>
      </c>
      <c r="AS68" s="347">
        <f>AQ68+AR68</f>
        <v>0</v>
      </c>
      <c r="AT68" s="103">
        <v>0</v>
      </c>
      <c r="AU68" s="868">
        <v>0</v>
      </c>
      <c r="AV68" s="869">
        <v>0</v>
      </c>
      <c r="AW68" s="347">
        <f>AU68+AV68</f>
        <v>0</v>
      </c>
      <c r="AX68" s="103">
        <v>0</v>
      </c>
      <c r="AY68" s="868">
        <v>0</v>
      </c>
      <c r="AZ68" s="869">
        <v>0</v>
      </c>
      <c r="BA68" s="347">
        <f>AY68+AZ68</f>
        <v>0</v>
      </c>
      <c r="BB68" s="103">
        <v>0</v>
      </c>
      <c r="BC68" s="868">
        <v>0</v>
      </c>
      <c r="BD68" s="869">
        <v>0</v>
      </c>
      <c r="BE68" s="347">
        <f>BC68+BD68</f>
        <v>0</v>
      </c>
      <c r="BF68" s="103">
        <v>0</v>
      </c>
      <c r="BG68" s="868">
        <v>0</v>
      </c>
      <c r="BH68" s="869">
        <v>0</v>
      </c>
      <c r="BI68" s="347">
        <f>BG68+BH68</f>
        <v>0</v>
      </c>
      <c r="BJ68" s="103">
        <v>0</v>
      </c>
      <c r="BK68" s="868">
        <v>0</v>
      </c>
      <c r="BL68" s="869">
        <v>0</v>
      </c>
      <c r="BM68" s="347">
        <f>BK68+BL68</f>
        <v>0</v>
      </c>
      <c r="BN68" s="103">
        <v>0</v>
      </c>
      <c r="BO68" s="868">
        <v>0</v>
      </c>
      <c r="BP68" s="869">
        <v>0</v>
      </c>
      <c r="BQ68" s="347">
        <f>BO68+BP68</f>
        <v>0</v>
      </c>
      <c r="BR68" s="103">
        <v>0</v>
      </c>
      <c r="BS68" s="868">
        <v>0</v>
      </c>
      <c r="BT68" s="869">
        <v>0</v>
      </c>
      <c r="BU68" s="347">
        <f>BS68+BT68</f>
        <v>0</v>
      </c>
      <c r="BV68" s="103">
        <v>0</v>
      </c>
      <c r="BW68" s="868">
        <v>0</v>
      </c>
      <c r="BX68" s="869">
        <v>0</v>
      </c>
      <c r="BY68" s="347">
        <f>BW68+BX68</f>
        <v>0</v>
      </c>
      <c r="BZ68" s="103">
        <v>0</v>
      </c>
      <c r="CA68" s="868">
        <v>0</v>
      </c>
      <c r="CB68" s="869">
        <v>0</v>
      </c>
      <c r="CC68" s="347">
        <f>CA68+CB68</f>
        <v>0</v>
      </c>
      <c r="CD68" s="103">
        <v>0</v>
      </c>
      <c r="CE68" s="868">
        <v>0</v>
      </c>
      <c r="CF68" s="869">
        <v>0</v>
      </c>
      <c r="CG68" s="347">
        <f>CE68+CF68</f>
        <v>0</v>
      </c>
      <c r="CH68" s="103">
        <v>0</v>
      </c>
      <c r="CI68" s="868">
        <v>0</v>
      </c>
      <c r="CJ68" s="869">
        <v>0</v>
      </c>
      <c r="CK68" s="347">
        <f>CI68+CJ68</f>
        <v>0</v>
      </c>
      <c r="CL68" s="115"/>
      <c r="CM68" s="444"/>
      <c r="CN68" s="434"/>
    </row>
    <row r="69" spans="1:92" s="45" customFormat="1" ht="15.95" customHeight="1">
      <c r="A69" s="23"/>
      <c r="B69" s="47">
        <v>59</v>
      </c>
      <c r="C69" s="23"/>
      <c r="D69" s="23"/>
      <c r="E69" s="23" t="s">
        <v>32</v>
      </c>
      <c r="F69" s="427">
        <f t="shared" si="93"/>
        <v>0</v>
      </c>
      <c r="G69" s="428">
        <f t="shared" si="93"/>
        <v>0</v>
      </c>
      <c r="H69" s="428">
        <f t="shared" si="93"/>
        <v>0</v>
      </c>
      <c r="I69" s="429">
        <f t="shared" si="93"/>
        <v>0</v>
      </c>
      <c r="J69" s="108">
        <f>SUM(J66:J68)</f>
        <v>0</v>
      </c>
      <c r="K69" s="42">
        <f>SUM(K66:K68)</f>
        <v>0</v>
      </c>
      <c r="L69" s="43">
        <f>SUM(L66:L68)</f>
        <v>0</v>
      </c>
      <c r="M69" s="105">
        <f>K69+L69</f>
        <v>0</v>
      </c>
      <c r="N69" s="108">
        <f>SUM(N66:N68)</f>
        <v>0</v>
      </c>
      <c r="O69" s="42">
        <f>SUM(O66:O68)</f>
        <v>0</v>
      </c>
      <c r="P69" s="43">
        <f>SUM(P66:P68)</f>
        <v>0</v>
      </c>
      <c r="Q69" s="105">
        <f>O69+P69</f>
        <v>0</v>
      </c>
      <c r="R69" s="108">
        <f>SUM(R66:R68)</f>
        <v>0</v>
      </c>
      <c r="S69" s="42">
        <f>SUM(S66:S68)</f>
        <v>0</v>
      </c>
      <c r="T69" s="43">
        <f>SUM(T66:T68)</f>
        <v>0</v>
      </c>
      <c r="U69" s="105">
        <f>S69+T69</f>
        <v>0</v>
      </c>
      <c r="V69" s="108">
        <f>SUM(V66:V68)</f>
        <v>0</v>
      </c>
      <c r="W69" s="42">
        <f>SUM(W66:W68)</f>
        <v>0</v>
      </c>
      <c r="X69" s="43">
        <f>SUM(X66:X68)</f>
        <v>0</v>
      </c>
      <c r="Y69" s="105">
        <f>W69+X69</f>
        <v>0</v>
      </c>
      <c r="Z69" s="108">
        <f>SUM(Z66:Z68)</f>
        <v>0</v>
      </c>
      <c r="AA69" s="42">
        <f>SUM(AA66:AA68)</f>
        <v>0</v>
      </c>
      <c r="AB69" s="43">
        <f>SUM(AB66:AB68)</f>
        <v>0</v>
      </c>
      <c r="AC69" s="105">
        <f>AA69+AB69</f>
        <v>0</v>
      </c>
      <c r="AD69" s="108">
        <f>SUM(AD66:AD68)</f>
        <v>0</v>
      </c>
      <c r="AE69" s="42">
        <f>SUM(AE66:AE68)</f>
        <v>0</v>
      </c>
      <c r="AF69" s="43">
        <f>SUM(AF66:AF68)</f>
        <v>0</v>
      </c>
      <c r="AG69" s="105">
        <f>AE69+AF69</f>
        <v>0</v>
      </c>
      <c r="AH69" s="108">
        <f>SUM(AH66:AH68)</f>
        <v>0</v>
      </c>
      <c r="AI69" s="42">
        <f>SUM(AI66:AI68)</f>
        <v>0</v>
      </c>
      <c r="AJ69" s="43">
        <f>SUM(AJ66:AJ68)</f>
        <v>0</v>
      </c>
      <c r="AK69" s="105">
        <f>AI69+AJ69</f>
        <v>0</v>
      </c>
      <c r="AL69" s="108">
        <f>SUM(AL66:AL68)</f>
        <v>0</v>
      </c>
      <c r="AM69" s="42">
        <f>SUM(AM66:AM68)</f>
        <v>0</v>
      </c>
      <c r="AN69" s="43">
        <f>SUM(AN66:AN68)</f>
        <v>0</v>
      </c>
      <c r="AO69" s="105">
        <f>AM69+AN69</f>
        <v>0</v>
      </c>
      <c r="AP69" s="108">
        <f>SUM(AP66:AP68)</f>
        <v>0</v>
      </c>
      <c r="AQ69" s="42">
        <f>SUM(AQ66:AQ68)</f>
        <v>0</v>
      </c>
      <c r="AR69" s="43">
        <f>SUM(AR66:AR68)</f>
        <v>0</v>
      </c>
      <c r="AS69" s="105">
        <f>AQ69+AR69</f>
        <v>0</v>
      </c>
      <c r="AT69" s="108">
        <f>SUM(AT66:AT68)</f>
        <v>0</v>
      </c>
      <c r="AU69" s="42">
        <f>SUM(AU66:AU68)</f>
        <v>0</v>
      </c>
      <c r="AV69" s="43">
        <f>SUM(AV66:AV68)</f>
        <v>0</v>
      </c>
      <c r="AW69" s="105">
        <f>AU69+AV69</f>
        <v>0</v>
      </c>
      <c r="AX69" s="108">
        <f>SUM(AX66:AX68)</f>
        <v>0</v>
      </c>
      <c r="AY69" s="42">
        <f>SUM(AY66:AY68)</f>
        <v>0</v>
      </c>
      <c r="AZ69" s="43">
        <f>SUM(AZ66:AZ68)</f>
        <v>0</v>
      </c>
      <c r="BA69" s="105">
        <f>AY69+AZ69</f>
        <v>0</v>
      </c>
      <c r="BB69" s="108">
        <f>SUM(BB66:BB68)</f>
        <v>0</v>
      </c>
      <c r="BC69" s="42">
        <f>SUM(BC66:BC68)</f>
        <v>0</v>
      </c>
      <c r="BD69" s="43">
        <f>SUM(BD66:BD68)</f>
        <v>0</v>
      </c>
      <c r="BE69" s="105">
        <f>BC69+BD69</f>
        <v>0</v>
      </c>
      <c r="BF69" s="108">
        <f>SUM(BF66:BF68)</f>
        <v>0</v>
      </c>
      <c r="BG69" s="42">
        <f>SUM(BG66:BG68)</f>
        <v>0</v>
      </c>
      <c r="BH69" s="43">
        <f>SUM(BH66:BH68)</f>
        <v>0</v>
      </c>
      <c r="BI69" s="105">
        <f>BG69+BH69</f>
        <v>0</v>
      </c>
      <c r="BJ69" s="108">
        <f>SUM(BJ66:BJ68)</f>
        <v>0</v>
      </c>
      <c r="BK69" s="42">
        <f>SUM(BK66:BK68)</f>
        <v>0</v>
      </c>
      <c r="BL69" s="43">
        <f>SUM(BL66:BL68)</f>
        <v>0</v>
      </c>
      <c r="BM69" s="105">
        <f>BK69+BL69</f>
        <v>0</v>
      </c>
      <c r="BN69" s="108">
        <f>SUM(BN66:BN68)</f>
        <v>0</v>
      </c>
      <c r="BO69" s="42">
        <f>SUM(BO66:BO68)</f>
        <v>0</v>
      </c>
      <c r="BP69" s="43">
        <f>SUM(BP66:BP68)</f>
        <v>0</v>
      </c>
      <c r="BQ69" s="105">
        <f>BO69+BP69</f>
        <v>0</v>
      </c>
      <c r="BR69" s="108">
        <f>SUM(BR66:BR68)</f>
        <v>0</v>
      </c>
      <c r="BS69" s="42">
        <f>SUM(BS66:BS68)</f>
        <v>0</v>
      </c>
      <c r="BT69" s="43">
        <f>SUM(BT66:BT68)</f>
        <v>0</v>
      </c>
      <c r="BU69" s="105">
        <f>BS69+BT69</f>
        <v>0</v>
      </c>
      <c r="BV69" s="108">
        <f>SUM(BV66:BV68)</f>
        <v>0</v>
      </c>
      <c r="BW69" s="42">
        <f>SUM(BW66:BW68)</f>
        <v>0</v>
      </c>
      <c r="BX69" s="43">
        <f>SUM(BX66:BX68)</f>
        <v>0</v>
      </c>
      <c r="BY69" s="105">
        <f>BW69+BX69</f>
        <v>0</v>
      </c>
      <c r="BZ69" s="108">
        <f>SUM(BZ66:BZ68)</f>
        <v>0</v>
      </c>
      <c r="CA69" s="42">
        <f>SUM(CA66:CA68)</f>
        <v>0</v>
      </c>
      <c r="CB69" s="43">
        <f>SUM(CB66:CB68)</f>
        <v>0</v>
      </c>
      <c r="CC69" s="105">
        <f>CA69+CB69</f>
        <v>0</v>
      </c>
      <c r="CD69" s="108">
        <f>SUM(CD66:CD68)</f>
        <v>0</v>
      </c>
      <c r="CE69" s="42">
        <f>SUM(CE66:CE68)</f>
        <v>0</v>
      </c>
      <c r="CF69" s="43">
        <f>SUM(CF66:CF68)</f>
        <v>0</v>
      </c>
      <c r="CG69" s="105">
        <f>CE69+CF69</f>
        <v>0</v>
      </c>
      <c r="CH69" s="108">
        <f>SUM(CH66:CH68)</f>
        <v>0</v>
      </c>
      <c r="CI69" s="42">
        <f>SUM(CI66:CI68)</f>
        <v>0</v>
      </c>
      <c r="CJ69" s="43">
        <f>SUM(CJ66:CJ68)</f>
        <v>0</v>
      </c>
      <c r="CK69" s="105">
        <f>CI69+CJ69</f>
        <v>0</v>
      </c>
      <c r="CL69" s="43"/>
      <c r="CM69" s="442"/>
      <c r="CN69" s="438"/>
    </row>
    <row r="70" spans="1:92" ht="15.95" customHeight="1">
      <c r="A70" s="14"/>
      <c r="B70" s="22"/>
      <c r="C70" s="14"/>
      <c r="D70" s="14"/>
      <c r="E70" s="14"/>
      <c r="F70" s="421"/>
      <c r="G70" s="422"/>
      <c r="H70" s="422"/>
      <c r="I70" s="423"/>
      <c r="J70" s="109"/>
      <c r="K70" s="94"/>
      <c r="L70" s="85"/>
      <c r="M70" s="102"/>
      <c r="N70" s="109"/>
      <c r="O70" s="94"/>
      <c r="P70" s="85"/>
      <c r="Q70" s="102"/>
      <c r="R70" s="109"/>
      <c r="S70" s="94"/>
      <c r="T70" s="85"/>
      <c r="U70" s="102"/>
      <c r="V70" s="109"/>
      <c r="W70" s="94"/>
      <c r="X70" s="85"/>
      <c r="Y70" s="102"/>
      <c r="Z70" s="109"/>
      <c r="AA70" s="94"/>
      <c r="AB70" s="85"/>
      <c r="AC70" s="102"/>
      <c r="AD70" s="109"/>
      <c r="AE70" s="94"/>
      <c r="AF70" s="85"/>
      <c r="AG70" s="102"/>
      <c r="AH70" s="109"/>
      <c r="AI70" s="94"/>
      <c r="AJ70" s="85"/>
      <c r="AK70" s="102"/>
      <c r="AL70" s="109"/>
      <c r="AM70" s="94"/>
      <c r="AN70" s="85"/>
      <c r="AO70" s="102"/>
      <c r="AP70" s="109"/>
      <c r="AQ70" s="94"/>
      <c r="AR70" s="85"/>
      <c r="AS70" s="102"/>
      <c r="AT70" s="109"/>
      <c r="AU70" s="94"/>
      <c r="AV70" s="85"/>
      <c r="AW70" s="102"/>
      <c r="AX70" s="109"/>
      <c r="AY70" s="94"/>
      <c r="AZ70" s="85"/>
      <c r="BA70" s="102"/>
      <c r="BB70" s="109"/>
      <c r="BC70" s="94"/>
      <c r="BD70" s="85"/>
      <c r="BE70" s="102"/>
      <c r="BF70" s="109"/>
      <c r="BG70" s="94"/>
      <c r="BH70" s="85"/>
      <c r="BI70" s="102"/>
      <c r="BJ70" s="109"/>
      <c r="BK70" s="94"/>
      <c r="BL70" s="85"/>
      <c r="BM70" s="102"/>
      <c r="BN70" s="109"/>
      <c r="BO70" s="94"/>
      <c r="BP70" s="85"/>
      <c r="BQ70" s="102"/>
      <c r="BR70" s="109"/>
      <c r="BS70" s="94"/>
      <c r="BT70" s="85"/>
      <c r="BU70" s="102"/>
      <c r="BV70" s="109"/>
      <c r="BW70" s="94"/>
      <c r="BX70" s="85"/>
      <c r="BY70" s="102"/>
      <c r="BZ70" s="109"/>
      <c r="CA70" s="94"/>
      <c r="CB70" s="85"/>
      <c r="CC70" s="102"/>
      <c r="CD70" s="109"/>
      <c r="CE70" s="94"/>
      <c r="CF70" s="85"/>
      <c r="CG70" s="102"/>
      <c r="CH70" s="109"/>
      <c r="CI70" s="94"/>
      <c r="CJ70" s="85"/>
      <c r="CK70" s="102"/>
      <c r="CL70" s="85"/>
      <c r="CM70" s="445"/>
      <c r="CN70" s="91"/>
    </row>
    <row r="71" spans="1:92" ht="18" customHeight="1" thickBot="1">
      <c r="A71" s="49" t="s">
        <v>390</v>
      </c>
      <c r="B71" s="50"/>
      <c r="C71" s="51"/>
      <c r="D71" s="51"/>
      <c r="E71" s="51"/>
      <c r="F71" s="110">
        <f>J71+N71+R71+V71+Z71+AD71+AH71+AL71+AP71+AT71+AX71+BB71+BF71+BJ71+BN71+BR71+BV71+BZ71+CD71+CH71</f>
        <v>0</v>
      </c>
      <c r="G71" s="111">
        <f>K71+O71+S71+W71+AA71+AE71+AI71+AM71+AQ71+AU71+AY71+BC71+BG71+BK71+BO71+BS71+BW71+CA71+CE71+CI71</f>
        <v>0</v>
      </c>
      <c r="H71" s="111">
        <f>L71+P71+T71+X71+AB71+AF71+AJ71+AN71+AR71+AV71+AZ71+BD71+BH71+BL71+BP71+BT71+BX71+CB71+CF71+CJ71</f>
        <v>0</v>
      </c>
      <c r="I71" s="112">
        <f>M71+Q71+U71+Y71+AC71+AG71+AK71+AO71+AS71+AW71+BA71+BE71+BI71+BM71+BQ71+BU71+BY71+CC71+CG71+CK71</f>
        <v>0</v>
      </c>
      <c r="J71" s="110">
        <f>J12+J48+J52+J64+J69</f>
        <v>0</v>
      </c>
      <c r="K71" s="111">
        <f>K12+K48+K52+K64+K69</f>
        <v>0</v>
      </c>
      <c r="L71" s="111">
        <f>L12+L48+L52+L64+L69</f>
        <v>0</v>
      </c>
      <c r="M71" s="112">
        <f>K71+L71</f>
        <v>0</v>
      </c>
      <c r="N71" s="110">
        <f>N12+N48+N52+N64+N69</f>
        <v>0</v>
      </c>
      <c r="O71" s="111">
        <f>O12+O48+O52+O64+O69</f>
        <v>0</v>
      </c>
      <c r="P71" s="111">
        <f>P12+P48+P52+P64+P69</f>
        <v>0</v>
      </c>
      <c r="Q71" s="112">
        <f>O71+P71</f>
        <v>0</v>
      </c>
      <c r="R71" s="110">
        <f>R12+R48+R52+R64+R69</f>
        <v>0</v>
      </c>
      <c r="S71" s="111">
        <f>S12+S48+S52+S64+S69</f>
        <v>0</v>
      </c>
      <c r="T71" s="111">
        <f>T12+T48+T52+T64+T69</f>
        <v>0</v>
      </c>
      <c r="U71" s="112">
        <f>S71+T71</f>
        <v>0</v>
      </c>
      <c r="V71" s="110">
        <f>V12+V48+V52+V64+V69</f>
        <v>0</v>
      </c>
      <c r="W71" s="111">
        <f>W12+W48+W52+W64+W69</f>
        <v>0</v>
      </c>
      <c r="X71" s="111">
        <f>X12+X48+X52+X64+X69</f>
        <v>0</v>
      </c>
      <c r="Y71" s="112">
        <f>W71+X71</f>
        <v>0</v>
      </c>
      <c r="Z71" s="110">
        <f>Z12+Z48+Z52+Z64+Z69</f>
        <v>0</v>
      </c>
      <c r="AA71" s="111">
        <f>AA12+AA48+AA52+AA64+AA69</f>
        <v>0</v>
      </c>
      <c r="AB71" s="111">
        <f>AB12+AB48+AB52+AB64+AB69</f>
        <v>0</v>
      </c>
      <c r="AC71" s="112">
        <f>AA71+AB71</f>
        <v>0</v>
      </c>
      <c r="AD71" s="110">
        <f>AD12+AD48+AD52+AD64+AD69</f>
        <v>0</v>
      </c>
      <c r="AE71" s="111">
        <f>AE12+AE48+AE52+AE64+AE69</f>
        <v>0</v>
      </c>
      <c r="AF71" s="111">
        <f>AF12+AF48+AF52+AF64+AF69</f>
        <v>0</v>
      </c>
      <c r="AG71" s="112">
        <f>AE71+AF71</f>
        <v>0</v>
      </c>
      <c r="AH71" s="110">
        <f>AH12+AH48+AH52+AH64+AH69</f>
        <v>0</v>
      </c>
      <c r="AI71" s="111">
        <f>AI12+AI48+AI52+AI64+AI69</f>
        <v>0</v>
      </c>
      <c r="AJ71" s="111">
        <f>AJ12+AJ48+AJ52+AJ64+AJ69</f>
        <v>0</v>
      </c>
      <c r="AK71" s="112">
        <f>AI71+AJ71</f>
        <v>0</v>
      </c>
      <c r="AL71" s="110">
        <f>AL12+AL48+AL52+AL64+AL69</f>
        <v>0</v>
      </c>
      <c r="AM71" s="111">
        <f>AM12+AM48+AM52+AM64+AM69</f>
        <v>0</v>
      </c>
      <c r="AN71" s="111">
        <f>AN12+AN48+AN52+AN64+AN69</f>
        <v>0</v>
      </c>
      <c r="AO71" s="112">
        <f>AM71+AN71</f>
        <v>0</v>
      </c>
      <c r="AP71" s="110">
        <f>AP12+AP48+AP52+AP64+AP69</f>
        <v>0</v>
      </c>
      <c r="AQ71" s="111">
        <f>AQ12+AQ48+AQ52+AQ64+AQ69</f>
        <v>0</v>
      </c>
      <c r="AR71" s="111">
        <f>AR12+AR48+AR52+AR64+AR69</f>
        <v>0</v>
      </c>
      <c r="AS71" s="112">
        <f>AQ71+AR71</f>
        <v>0</v>
      </c>
      <c r="AT71" s="110">
        <f>AT12+AT48+AT52+AT64+AT69</f>
        <v>0</v>
      </c>
      <c r="AU71" s="111">
        <f>AU12+AU48+AU52+AU64+AU69</f>
        <v>0</v>
      </c>
      <c r="AV71" s="111">
        <f>AV12+AV48+AV52+AV64+AV69</f>
        <v>0</v>
      </c>
      <c r="AW71" s="112">
        <f>AU71+AV71</f>
        <v>0</v>
      </c>
      <c r="AX71" s="110">
        <f>AX12+AX48+AX52+AX64+AX69</f>
        <v>0</v>
      </c>
      <c r="AY71" s="111">
        <f>AY12+AY48+AY52+AY64+AY69</f>
        <v>0</v>
      </c>
      <c r="AZ71" s="111">
        <f>AZ12+AZ48+AZ52+AZ64+AZ69</f>
        <v>0</v>
      </c>
      <c r="BA71" s="112">
        <f>AY71+AZ71</f>
        <v>0</v>
      </c>
      <c r="BB71" s="110">
        <f>BB12+BB48+BB52+BB64+BB69</f>
        <v>0</v>
      </c>
      <c r="BC71" s="111">
        <f>BC12+BC48+BC52+BC64+BC69</f>
        <v>0</v>
      </c>
      <c r="BD71" s="111">
        <f>BD12+BD48+BD52+BD64+BD69</f>
        <v>0</v>
      </c>
      <c r="BE71" s="112">
        <f>BC71+BD71</f>
        <v>0</v>
      </c>
      <c r="BF71" s="110">
        <f>BF12+BF48+BF52+BF64+BF69</f>
        <v>0</v>
      </c>
      <c r="BG71" s="111">
        <f>BG12+BG48+BG52+BG64+BG69</f>
        <v>0</v>
      </c>
      <c r="BH71" s="111">
        <f>BH12+BH48+BH52+BH64+BH69</f>
        <v>0</v>
      </c>
      <c r="BI71" s="112">
        <f>BG71+BH71</f>
        <v>0</v>
      </c>
      <c r="BJ71" s="110">
        <f>BJ12+BJ48+BJ52+BJ64+BJ69</f>
        <v>0</v>
      </c>
      <c r="BK71" s="111">
        <f>BK12+BK48+BK52+BK64+BK69</f>
        <v>0</v>
      </c>
      <c r="BL71" s="111">
        <f>BL12+BL48+BL52+BL64+BL69</f>
        <v>0</v>
      </c>
      <c r="BM71" s="112">
        <f>BK71+BL71</f>
        <v>0</v>
      </c>
      <c r="BN71" s="110">
        <f>BN12+BN48+BN52+BN64+BN69</f>
        <v>0</v>
      </c>
      <c r="BO71" s="111">
        <f>BO12+BO48+BO52+BO64+BO69</f>
        <v>0</v>
      </c>
      <c r="BP71" s="111">
        <f>BP12+BP48+BP52+BP64+BP69</f>
        <v>0</v>
      </c>
      <c r="BQ71" s="112">
        <f>BO71+BP71</f>
        <v>0</v>
      </c>
      <c r="BR71" s="110">
        <f>BR12+BR48+BR52+BR64+BR69</f>
        <v>0</v>
      </c>
      <c r="BS71" s="111">
        <f>BS12+BS48+BS52+BS64+BS69</f>
        <v>0</v>
      </c>
      <c r="BT71" s="111">
        <f>BT12+BT48+BT52+BT64+BT69</f>
        <v>0</v>
      </c>
      <c r="BU71" s="112">
        <f>BS71+BT71</f>
        <v>0</v>
      </c>
      <c r="BV71" s="110">
        <f>BV12+BV48+BV52+BV64+BV69</f>
        <v>0</v>
      </c>
      <c r="BW71" s="111">
        <f>BW12+BW48+BW52+BW64+BW69</f>
        <v>0</v>
      </c>
      <c r="BX71" s="111">
        <f>BX12+BX48+BX52+BX64+BX69</f>
        <v>0</v>
      </c>
      <c r="BY71" s="112">
        <f>BW71+BX71</f>
        <v>0</v>
      </c>
      <c r="BZ71" s="110">
        <f>BZ12+BZ48+BZ52+BZ64+BZ69</f>
        <v>0</v>
      </c>
      <c r="CA71" s="111">
        <f>CA12+CA48+CA52+CA64+CA69</f>
        <v>0</v>
      </c>
      <c r="CB71" s="111">
        <f>CB12+CB48+CB52+CB64+CB69</f>
        <v>0</v>
      </c>
      <c r="CC71" s="112">
        <f>CA71+CB71</f>
        <v>0</v>
      </c>
      <c r="CD71" s="110">
        <f>CD12+CD48+CD52+CD64+CD69</f>
        <v>0</v>
      </c>
      <c r="CE71" s="111">
        <f>CE12+CE48+CE52+CE64+CE69</f>
        <v>0</v>
      </c>
      <c r="CF71" s="111">
        <f>CF12+CF48+CF52+CF64+CF69</f>
        <v>0</v>
      </c>
      <c r="CG71" s="112">
        <f>CE71+CF71</f>
        <v>0</v>
      </c>
      <c r="CH71" s="110">
        <f>CH12+CH48+CH52+CH64+CH69</f>
        <v>0</v>
      </c>
      <c r="CI71" s="111">
        <f>CI12+CI48+CI52+CI64+CI69</f>
        <v>0</v>
      </c>
      <c r="CJ71" s="111">
        <f>CJ12+CJ48+CJ52+CJ64+CJ69</f>
        <v>0</v>
      </c>
      <c r="CK71" s="112">
        <f>CI71+CJ71</f>
        <v>0</v>
      </c>
      <c r="CL71" s="43"/>
      <c r="CM71" s="446"/>
      <c r="CN71" s="91"/>
    </row>
    <row r="72" spans="1:92" ht="12.75" customHeight="1">
      <c r="A72" s="14"/>
      <c r="B72" s="14"/>
      <c r="C72" s="14"/>
      <c r="D72" s="14"/>
      <c r="E72" s="14"/>
      <c r="F72" s="14"/>
      <c r="G72" s="14"/>
      <c r="H72" s="14"/>
      <c r="I72" s="14"/>
      <c r="J72" s="20"/>
      <c r="K72" s="20"/>
      <c r="L72" s="20"/>
      <c r="M72" s="20"/>
      <c r="N72" s="88"/>
      <c r="O72" s="88"/>
      <c r="P72" s="88"/>
      <c r="Q72" s="88"/>
      <c r="R72" s="88"/>
      <c r="S72" s="88"/>
      <c r="T72" s="88"/>
      <c r="U72" s="88"/>
      <c r="V72" s="88"/>
      <c r="W72" s="85"/>
      <c r="X72" s="85"/>
      <c r="Y72" s="88"/>
      <c r="Z72" s="85"/>
      <c r="AA72" s="85"/>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c r="BC72" s="88"/>
      <c r="BD72" s="88"/>
      <c r="BE72" s="88"/>
      <c r="BF72" s="88"/>
      <c r="BG72" s="88"/>
      <c r="BH72" s="88"/>
      <c r="BI72" s="88"/>
      <c r="BJ72" s="88"/>
      <c r="BK72" s="88"/>
      <c r="BL72" s="88"/>
      <c r="BM72" s="88"/>
      <c r="BN72" s="88"/>
      <c r="BO72" s="88"/>
      <c r="BP72" s="88"/>
      <c r="BQ72" s="88"/>
      <c r="BR72" s="88"/>
      <c r="BS72" s="88"/>
      <c r="BT72" s="88"/>
      <c r="BU72" s="88"/>
      <c r="BV72" s="88"/>
      <c r="BW72" s="88"/>
      <c r="BX72" s="88"/>
      <c r="BY72" s="88"/>
      <c r="BZ72" s="88"/>
      <c r="CA72" s="88"/>
      <c r="CB72" s="88"/>
      <c r="CC72" s="88"/>
      <c r="CD72" s="88"/>
      <c r="CE72" s="88"/>
      <c r="CF72" s="88"/>
      <c r="CG72" s="88"/>
      <c r="CH72" s="88"/>
      <c r="CI72" s="88"/>
      <c r="CJ72" s="88"/>
      <c r="CK72" s="88"/>
      <c r="CL72" s="14"/>
      <c r="CM72" s="83"/>
    </row>
    <row r="73" spans="1:92" ht="12.75" customHeight="1">
      <c r="A73" s="7"/>
      <c r="B73" s="11"/>
      <c r="C73" s="7"/>
      <c r="D73" s="7"/>
      <c r="E73" s="7"/>
      <c r="F73" s="7"/>
      <c r="G73" s="7"/>
      <c r="H73" s="7"/>
      <c r="I73" s="7"/>
      <c r="L73" s="9"/>
      <c r="M73" s="9"/>
      <c r="N73" s="89"/>
      <c r="O73" s="89"/>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7"/>
      <c r="CM73" s="7"/>
    </row>
    <row r="74" spans="1:92">
      <c r="A74" s="7"/>
      <c r="B74" s="11"/>
      <c r="C74" s="10"/>
      <c r="D74" s="10"/>
      <c r="E74" s="7"/>
      <c r="F74" s="7"/>
      <c r="G74" s="7"/>
      <c r="H74" s="7"/>
      <c r="I74" s="7"/>
      <c r="J74" s="7"/>
      <c r="K74" s="7"/>
      <c r="L74" s="7"/>
      <c r="M74" s="7"/>
      <c r="N74" s="90"/>
      <c r="O74" s="90"/>
      <c r="P74" s="90"/>
      <c r="Q74" s="90"/>
      <c r="R74" s="90"/>
      <c r="S74" s="90"/>
      <c r="T74" s="90"/>
      <c r="U74" s="90"/>
      <c r="V74" s="90"/>
      <c r="W74" s="89"/>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c r="BE74" s="89"/>
      <c r="BF74" s="89"/>
      <c r="BG74" s="89"/>
      <c r="BH74" s="89"/>
      <c r="BI74" s="89"/>
      <c r="BJ74" s="89"/>
      <c r="BK74" s="89"/>
      <c r="BL74" s="89"/>
      <c r="BM74" s="89"/>
      <c r="BN74" s="89"/>
      <c r="BO74" s="89"/>
      <c r="BP74" s="89"/>
      <c r="BQ74" s="89"/>
      <c r="BR74" s="89"/>
      <c r="BS74" s="89"/>
      <c r="BT74" s="89"/>
      <c r="BU74" s="89"/>
      <c r="BV74" s="89"/>
      <c r="BW74" s="89"/>
      <c r="BX74" s="89"/>
      <c r="BY74" s="89"/>
      <c r="BZ74" s="89"/>
      <c r="CA74" s="89"/>
      <c r="CB74" s="89"/>
      <c r="CC74" s="89"/>
      <c r="CD74" s="89"/>
      <c r="CE74" s="89"/>
      <c r="CF74" s="89"/>
      <c r="CG74" s="89"/>
      <c r="CH74" s="89"/>
      <c r="CI74" s="89"/>
      <c r="CJ74" s="89"/>
      <c r="CK74" s="89"/>
      <c r="CL74" s="7"/>
      <c r="CM74" s="7"/>
    </row>
    <row r="75" spans="1:92">
      <c r="A75" s="7"/>
      <c r="B75" s="11"/>
      <c r="C75" s="7"/>
      <c r="D75" s="7"/>
      <c r="E75" s="7"/>
      <c r="F75" s="7"/>
      <c r="G75" s="7"/>
      <c r="H75" s="7"/>
      <c r="I75" s="7"/>
      <c r="J75" s="7"/>
      <c r="K75" s="7"/>
      <c r="L75" s="7"/>
      <c r="M75" s="7"/>
      <c r="N75" s="90"/>
      <c r="O75" s="90"/>
      <c r="P75" s="90"/>
      <c r="Q75" s="90"/>
      <c r="R75" s="90"/>
      <c r="S75" s="90"/>
      <c r="T75" s="90"/>
      <c r="U75" s="90"/>
      <c r="V75" s="90"/>
      <c r="W75" s="89"/>
      <c r="X75" s="89"/>
      <c r="Y75" s="89"/>
      <c r="Z75" s="89"/>
      <c r="AA75" s="89"/>
      <c r="AB75" s="89"/>
      <c r="AC75" s="89"/>
      <c r="AD75" s="89"/>
      <c r="AE75" s="89"/>
      <c r="AF75" s="89"/>
      <c r="AG75" s="89"/>
      <c r="AH75" s="89"/>
      <c r="AI75" s="89"/>
      <c r="AJ75" s="89"/>
      <c r="AK75" s="89"/>
      <c r="AL75" s="89"/>
      <c r="AM75" s="89"/>
      <c r="AN75" s="89"/>
      <c r="AO75" s="89"/>
      <c r="AP75" s="89"/>
      <c r="AQ75" s="89"/>
      <c r="AR75" s="89"/>
      <c r="AS75" s="89"/>
      <c r="AT75" s="89"/>
      <c r="AU75" s="89"/>
      <c r="AV75" s="89"/>
      <c r="AW75" s="89"/>
      <c r="AX75" s="89"/>
      <c r="AY75" s="89"/>
      <c r="AZ75" s="89"/>
      <c r="BA75" s="89"/>
      <c r="BB75" s="89"/>
      <c r="BC75" s="89"/>
      <c r="BD75" s="89"/>
      <c r="BE75" s="89"/>
      <c r="BF75" s="89"/>
      <c r="BG75" s="89"/>
      <c r="BH75" s="89"/>
      <c r="BI75" s="89"/>
      <c r="BJ75" s="89"/>
      <c r="BK75" s="89"/>
      <c r="BL75" s="89"/>
      <c r="BM75" s="89"/>
      <c r="BN75" s="89"/>
      <c r="BO75" s="89"/>
      <c r="BP75" s="89"/>
      <c r="BQ75" s="89"/>
      <c r="BR75" s="89"/>
      <c r="BS75" s="89"/>
      <c r="BT75" s="89"/>
      <c r="BU75" s="89"/>
      <c r="BV75" s="89"/>
      <c r="BW75" s="89"/>
      <c r="BX75" s="89"/>
      <c r="BY75" s="89"/>
      <c r="BZ75" s="89"/>
      <c r="CA75" s="89"/>
      <c r="CB75" s="89"/>
      <c r="CC75" s="89"/>
      <c r="CD75" s="89"/>
      <c r="CE75" s="89"/>
      <c r="CF75" s="89"/>
      <c r="CG75" s="89"/>
      <c r="CH75" s="89"/>
      <c r="CI75" s="89"/>
      <c r="CJ75" s="89"/>
      <c r="CK75" s="89"/>
      <c r="CL75" s="7"/>
      <c r="CM75" s="7"/>
    </row>
    <row r="76" spans="1:92">
      <c r="A76" s="7"/>
      <c r="B76" s="11"/>
      <c r="C76" s="7"/>
      <c r="D76" s="7"/>
      <c r="E76" s="7"/>
      <c r="F76" s="7"/>
      <c r="G76" s="7"/>
      <c r="H76" s="7"/>
      <c r="I76" s="7"/>
      <c r="J76" s="7"/>
      <c r="K76" s="7"/>
      <c r="L76" s="7"/>
      <c r="M76" s="7"/>
      <c r="N76" s="90"/>
      <c r="O76" s="90"/>
      <c r="P76" s="90"/>
      <c r="Q76" s="90"/>
      <c r="R76" s="90"/>
      <c r="S76" s="90"/>
      <c r="T76" s="90"/>
      <c r="U76" s="90"/>
      <c r="V76" s="90"/>
      <c r="W76" s="89"/>
      <c r="X76" s="89"/>
      <c r="Y76" s="89"/>
      <c r="Z76" s="89"/>
      <c r="AA76" s="89"/>
      <c r="AB76" s="89"/>
      <c r="AC76" s="89"/>
      <c r="AD76" s="89"/>
      <c r="AE76" s="89"/>
      <c r="AF76" s="89"/>
      <c r="AG76" s="89"/>
      <c r="AH76" s="89"/>
      <c r="AI76" s="89"/>
      <c r="AJ76" s="89"/>
      <c r="AK76" s="89"/>
      <c r="AL76" s="89"/>
      <c r="AM76" s="89"/>
      <c r="AN76" s="89"/>
      <c r="AO76" s="89"/>
      <c r="AP76" s="89"/>
      <c r="AQ76" s="89"/>
      <c r="AR76" s="89"/>
      <c r="AS76" s="89"/>
      <c r="AT76" s="89"/>
      <c r="AU76" s="89"/>
      <c r="AV76" s="89"/>
      <c r="AW76" s="89"/>
      <c r="AX76" s="89"/>
      <c r="AY76" s="89"/>
      <c r="AZ76" s="89"/>
      <c r="BA76" s="89"/>
      <c r="BB76" s="89"/>
      <c r="BC76" s="89"/>
      <c r="BD76" s="89"/>
      <c r="BE76" s="89"/>
      <c r="BF76" s="89"/>
      <c r="BG76" s="89"/>
      <c r="BH76" s="89"/>
      <c r="BI76" s="89"/>
      <c r="BJ76" s="89"/>
      <c r="BK76" s="89"/>
      <c r="BL76" s="89"/>
      <c r="BM76" s="89"/>
      <c r="BN76" s="89"/>
      <c r="BO76" s="89"/>
      <c r="BP76" s="89"/>
      <c r="BQ76" s="89"/>
      <c r="BR76" s="89"/>
      <c r="BS76" s="89"/>
      <c r="BT76" s="89"/>
      <c r="BU76" s="89"/>
      <c r="BV76" s="89"/>
      <c r="BW76" s="89"/>
      <c r="BX76" s="89"/>
      <c r="BY76" s="89"/>
      <c r="BZ76" s="89"/>
      <c r="CA76" s="89"/>
      <c r="CB76" s="89"/>
      <c r="CC76" s="89"/>
      <c r="CD76" s="89"/>
      <c r="CE76" s="89"/>
      <c r="CF76" s="89"/>
      <c r="CG76" s="89"/>
      <c r="CH76" s="89"/>
      <c r="CI76" s="89"/>
      <c r="CJ76" s="89"/>
      <c r="CK76" s="89"/>
      <c r="CL76" s="7"/>
      <c r="CM76" s="7"/>
    </row>
    <row r="77" spans="1:92">
      <c r="A77" s="7"/>
      <c r="B77" s="11"/>
      <c r="C77" s="7"/>
      <c r="D77" s="7"/>
      <c r="E77" s="7"/>
      <c r="F77" s="7"/>
      <c r="G77" s="7"/>
      <c r="H77" s="7"/>
      <c r="I77" s="7"/>
      <c r="J77" s="7"/>
      <c r="K77" s="7"/>
      <c r="L77" s="7"/>
      <c r="M77" s="7"/>
      <c r="N77" s="90"/>
      <c r="O77" s="90"/>
      <c r="P77" s="90"/>
      <c r="Q77" s="90"/>
      <c r="R77" s="90"/>
      <c r="S77" s="90"/>
      <c r="T77" s="90"/>
      <c r="U77" s="90"/>
      <c r="V77" s="90"/>
      <c r="W77" s="89"/>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c r="AY77" s="89"/>
      <c r="AZ77" s="89"/>
      <c r="BA77" s="89"/>
      <c r="BB77" s="89"/>
      <c r="BC77" s="89"/>
      <c r="BD77" s="89"/>
      <c r="BE77" s="89"/>
      <c r="BF77" s="89"/>
      <c r="BG77" s="89"/>
      <c r="BH77" s="89"/>
      <c r="BI77" s="89"/>
      <c r="BJ77" s="89"/>
      <c r="BK77" s="89"/>
      <c r="BL77" s="89"/>
      <c r="BM77" s="89"/>
      <c r="BN77" s="89"/>
      <c r="BO77" s="89"/>
      <c r="BP77" s="89"/>
      <c r="BQ77" s="89"/>
      <c r="BR77" s="89"/>
      <c r="BS77" s="89"/>
      <c r="BT77" s="89"/>
      <c r="BU77" s="89"/>
      <c r="BV77" s="89"/>
      <c r="BW77" s="89"/>
      <c r="BX77" s="89"/>
      <c r="BY77" s="89"/>
      <c r="BZ77" s="89"/>
      <c r="CA77" s="89"/>
      <c r="CB77" s="89"/>
      <c r="CC77" s="89"/>
      <c r="CD77" s="89"/>
      <c r="CE77" s="89"/>
      <c r="CF77" s="89"/>
      <c r="CG77" s="89"/>
      <c r="CH77" s="89"/>
      <c r="CI77" s="89"/>
      <c r="CJ77" s="89"/>
      <c r="CK77" s="89"/>
      <c r="CL77" s="7"/>
      <c r="CM77" s="7"/>
    </row>
    <row r="78" spans="1:92">
      <c r="A78" s="7"/>
      <c r="B78" s="11"/>
      <c r="C78" s="7"/>
      <c r="D78" s="7"/>
      <c r="E78" s="7"/>
      <c r="F78" s="7"/>
      <c r="G78" s="7"/>
      <c r="H78" s="7"/>
      <c r="I78" s="7"/>
      <c r="J78" s="7"/>
      <c r="K78" s="7"/>
      <c r="L78" s="7"/>
      <c r="M78" s="7"/>
      <c r="N78" s="90"/>
      <c r="O78" s="90"/>
      <c r="P78" s="90"/>
      <c r="Q78" s="90"/>
      <c r="R78" s="90"/>
      <c r="S78" s="90"/>
      <c r="T78" s="90"/>
      <c r="U78" s="90"/>
      <c r="V78" s="90"/>
      <c r="W78" s="89"/>
      <c r="X78" s="89"/>
      <c r="Y78" s="89"/>
      <c r="Z78" s="89"/>
      <c r="AA78" s="89"/>
      <c r="AB78" s="89"/>
      <c r="AC78" s="89"/>
      <c r="AD78" s="89"/>
      <c r="AE78" s="89"/>
      <c r="AF78" s="89"/>
      <c r="AG78" s="89"/>
      <c r="AH78" s="89"/>
      <c r="AI78" s="89"/>
      <c r="AJ78" s="89"/>
      <c r="AK78" s="89"/>
      <c r="AL78" s="89"/>
      <c r="AM78" s="89"/>
      <c r="AN78" s="89"/>
      <c r="AO78" s="89"/>
      <c r="AP78" s="89"/>
      <c r="AQ78" s="89"/>
      <c r="AR78" s="89"/>
      <c r="AS78" s="89"/>
      <c r="AT78" s="89"/>
      <c r="AU78" s="89"/>
      <c r="AV78" s="89"/>
      <c r="AW78" s="89"/>
      <c r="AX78" s="89"/>
      <c r="AY78" s="89"/>
      <c r="AZ78" s="89"/>
      <c r="BA78" s="89"/>
      <c r="BB78" s="89"/>
      <c r="BC78" s="89"/>
      <c r="BD78" s="89"/>
      <c r="BE78" s="89"/>
      <c r="BF78" s="89"/>
      <c r="BG78" s="89"/>
      <c r="BH78" s="89"/>
      <c r="BI78" s="89"/>
      <c r="BJ78" s="89"/>
      <c r="BK78" s="89"/>
      <c r="BL78" s="89"/>
      <c r="BM78" s="89"/>
      <c r="BN78" s="89"/>
      <c r="BO78" s="89"/>
      <c r="BP78" s="89"/>
      <c r="BQ78" s="89"/>
      <c r="BR78" s="89"/>
      <c r="BS78" s="89"/>
      <c r="BT78" s="89"/>
      <c r="BU78" s="89"/>
      <c r="BV78" s="89"/>
      <c r="BW78" s="89"/>
      <c r="BX78" s="89"/>
      <c r="BY78" s="89"/>
      <c r="BZ78" s="89"/>
      <c r="CA78" s="89"/>
      <c r="CB78" s="89"/>
      <c r="CC78" s="89"/>
      <c r="CD78" s="89"/>
      <c r="CE78" s="89"/>
      <c r="CF78" s="89"/>
      <c r="CG78" s="89"/>
      <c r="CH78" s="89"/>
      <c r="CI78" s="89"/>
      <c r="CJ78" s="89"/>
      <c r="CK78" s="89"/>
      <c r="CL78" s="7"/>
      <c r="CM78" s="7"/>
    </row>
    <row r="79" spans="1:92">
      <c r="A79" s="7"/>
      <c r="B79" s="11"/>
      <c r="C79" s="7"/>
      <c r="D79" s="7"/>
      <c r="E79" s="7"/>
      <c r="F79" s="7"/>
      <c r="G79" s="7"/>
      <c r="H79" s="7"/>
      <c r="I79" s="7"/>
      <c r="J79" s="7"/>
      <c r="K79" s="7"/>
      <c r="L79" s="7"/>
      <c r="M79" s="7"/>
      <c r="N79" s="90"/>
      <c r="O79" s="90"/>
      <c r="P79" s="90"/>
      <c r="Q79" s="90"/>
      <c r="R79" s="90"/>
      <c r="S79" s="90"/>
      <c r="T79" s="90"/>
      <c r="U79" s="90"/>
      <c r="V79" s="90"/>
      <c r="W79" s="89"/>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89"/>
      <c r="AY79" s="89"/>
      <c r="AZ79" s="89"/>
      <c r="BA79" s="89"/>
      <c r="BB79" s="89"/>
      <c r="BC79" s="89"/>
      <c r="BD79" s="89"/>
      <c r="BE79" s="89"/>
      <c r="BF79" s="89"/>
      <c r="BG79" s="89"/>
      <c r="BH79" s="89"/>
      <c r="BI79" s="89"/>
      <c r="BJ79" s="89"/>
      <c r="BK79" s="89"/>
      <c r="BL79" s="89"/>
      <c r="BM79" s="89"/>
      <c r="BN79" s="89"/>
      <c r="BO79" s="89"/>
      <c r="BP79" s="89"/>
      <c r="BQ79" s="89"/>
      <c r="BR79" s="89"/>
      <c r="BS79" s="89"/>
      <c r="BT79" s="89"/>
      <c r="BU79" s="89"/>
      <c r="BV79" s="89"/>
      <c r="BW79" s="89"/>
      <c r="BX79" s="89"/>
      <c r="BY79" s="89"/>
      <c r="BZ79" s="89"/>
      <c r="CA79" s="89"/>
      <c r="CB79" s="89"/>
      <c r="CC79" s="89"/>
      <c r="CD79" s="89"/>
      <c r="CE79" s="89"/>
      <c r="CF79" s="89"/>
      <c r="CG79" s="89"/>
      <c r="CH79" s="89"/>
      <c r="CI79" s="89"/>
      <c r="CJ79" s="89"/>
      <c r="CK79" s="89"/>
      <c r="CL79" s="7"/>
      <c r="CM79" s="7"/>
    </row>
    <row r="80" spans="1:92">
      <c r="A80" s="7"/>
      <c r="B80" s="7"/>
      <c r="C80" s="7"/>
      <c r="D80" s="7"/>
      <c r="E80" s="7"/>
      <c r="F80" s="7"/>
      <c r="G80" s="7"/>
      <c r="H80" s="7"/>
      <c r="I80" s="7"/>
      <c r="J80" s="7"/>
      <c r="K80" s="7"/>
      <c r="L80" s="7"/>
      <c r="M80" s="7"/>
      <c r="N80" s="90"/>
      <c r="O80" s="90"/>
      <c r="P80" s="90"/>
      <c r="Q80" s="90"/>
      <c r="R80" s="90"/>
      <c r="S80" s="90"/>
      <c r="T80" s="90"/>
      <c r="U80" s="90"/>
      <c r="V80" s="90"/>
      <c r="W80" s="89"/>
      <c r="X80" s="89"/>
      <c r="Y80" s="89"/>
      <c r="Z80" s="89"/>
      <c r="AA80" s="89"/>
      <c r="AB80" s="89"/>
      <c r="AC80" s="89"/>
      <c r="AD80" s="89"/>
      <c r="AE80" s="89"/>
      <c r="AF80" s="89"/>
      <c r="AG80" s="89"/>
      <c r="AH80" s="89"/>
      <c r="AI80" s="89"/>
      <c r="AJ80" s="89"/>
      <c r="AK80" s="89"/>
      <c r="AL80" s="89"/>
      <c r="AM80" s="89"/>
      <c r="AN80" s="89"/>
      <c r="AO80" s="89"/>
      <c r="AP80" s="89"/>
      <c r="AQ80" s="89"/>
      <c r="AR80" s="89"/>
      <c r="AS80" s="89"/>
      <c r="AT80" s="89"/>
      <c r="AU80" s="89"/>
      <c r="AV80" s="89"/>
      <c r="AW80" s="89"/>
      <c r="AX80" s="89"/>
      <c r="AY80" s="89"/>
      <c r="AZ80" s="89"/>
      <c r="BA80" s="89"/>
      <c r="BB80" s="89"/>
      <c r="BC80" s="89"/>
      <c r="BD80" s="89"/>
      <c r="BE80" s="89"/>
      <c r="BF80" s="89"/>
      <c r="BG80" s="89"/>
      <c r="BH80" s="89"/>
      <c r="BI80" s="89"/>
      <c r="BJ80" s="89"/>
      <c r="BK80" s="89"/>
      <c r="BL80" s="89"/>
      <c r="BM80" s="89"/>
      <c r="BN80" s="89"/>
      <c r="BO80" s="89"/>
      <c r="BP80" s="89"/>
      <c r="BQ80" s="89"/>
      <c r="BR80" s="89"/>
      <c r="BS80" s="89"/>
      <c r="BT80" s="89"/>
      <c r="BU80" s="89"/>
      <c r="BV80" s="89"/>
      <c r="BW80" s="89"/>
      <c r="BX80" s="89"/>
      <c r="BY80" s="89"/>
      <c r="BZ80" s="89"/>
      <c r="CA80" s="89"/>
      <c r="CB80" s="89"/>
      <c r="CC80" s="89"/>
      <c r="CD80" s="89"/>
      <c r="CE80" s="89"/>
      <c r="CF80" s="89"/>
      <c r="CG80" s="89"/>
      <c r="CH80" s="89"/>
      <c r="CI80" s="89"/>
      <c r="CJ80" s="89"/>
      <c r="CK80" s="89"/>
      <c r="CL80" s="7"/>
      <c r="CM80" s="7"/>
    </row>
    <row r="81" spans="1:91">
      <c r="A81" s="7"/>
      <c r="B81" s="7"/>
      <c r="C81" s="7"/>
      <c r="D81" s="7"/>
      <c r="E81" s="7"/>
      <c r="F81" s="7"/>
      <c r="G81" s="7"/>
      <c r="H81" s="7"/>
      <c r="I81" s="7"/>
      <c r="J81" s="7"/>
      <c r="K81" s="7"/>
      <c r="L81" s="7"/>
      <c r="M81" s="7"/>
      <c r="N81" s="90"/>
      <c r="O81" s="90"/>
      <c r="P81" s="90"/>
      <c r="Q81" s="90"/>
      <c r="R81" s="90"/>
      <c r="S81" s="90"/>
      <c r="T81" s="90"/>
      <c r="U81" s="90"/>
      <c r="V81" s="90"/>
      <c r="W81" s="89"/>
      <c r="X81" s="89"/>
      <c r="Y81" s="89"/>
      <c r="Z81" s="89"/>
      <c r="AA81" s="89"/>
      <c r="AB81" s="89"/>
      <c r="AC81" s="89"/>
      <c r="AD81" s="89"/>
      <c r="AE81" s="89"/>
      <c r="AF81" s="89"/>
      <c r="AG81" s="89"/>
      <c r="AH81" s="89"/>
      <c r="AI81" s="89"/>
      <c r="AJ81" s="89"/>
      <c r="AK81" s="89"/>
      <c r="AL81" s="89"/>
      <c r="AM81" s="89"/>
      <c r="AN81" s="89"/>
      <c r="AO81" s="89"/>
      <c r="AP81" s="89"/>
      <c r="AQ81" s="89"/>
      <c r="AR81" s="89"/>
      <c r="AS81" s="89"/>
      <c r="AT81" s="89"/>
      <c r="AU81" s="89"/>
      <c r="AV81" s="89"/>
      <c r="AW81" s="89"/>
      <c r="AX81" s="89"/>
      <c r="AY81" s="89"/>
      <c r="AZ81" s="89"/>
      <c r="BA81" s="89"/>
      <c r="BB81" s="89"/>
      <c r="BC81" s="89"/>
      <c r="BD81" s="89"/>
      <c r="BE81" s="89"/>
      <c r="BF81" s="89"/>
      <c r="BG81" s="89"/>
      <c r="BH81" s="89"/>
      <c r="BI81" s="89"/>
      <c r="BJ81" s="89"/>
      <c r="BK81" s="89"/>
      <c r="BL81" s="89"/>
      <c r="BM81" s="89"/>
      <c r="BN81" s="89"/>
      <c r="BO81" s="89"/>
      <c r="BP81" s="89"/>
      <c r="BQ81" s="89"/>
      <c r="BR81" s="89"/>
      <c r="BS81" s="89"/>
      <c r="BT81" s="89"/>
      <c r="BU81" s="89"/>
      <c r="BV81" s="89"/>
      <c r="BW81" s="89"/>
      <c r="BX81" s="89"/>
      <c r="BY81" s="89"/>
      <c r="BZ81" s="89"/>
      <c r="CA81" s="89"/>
      <c r="CB81" s="89"/>
      <c r="CC81" s="89"/>
      <c r="CD81" s="89"/>
      <c r="CE81" s="89"/>
      <c r="CF81" s="89"/>
      <c r="CG81" s="89"/>
      <c r="CH81" s="89"/>
      <c r="CI81" s="89"/>
      <c r="CJ81" s="89"/>
      <c r="CK81" s="89"/>
      <c r="CL81" s="7"/>
      <c r="CM81" s="7"/>
    </row>
    <row r="82" spans="1:91">
      <c r="A82" s="7"/>
      <c r="B82" s="7"/>
      <c r="C82" s="7"/>
      <c r="D82" s="7"/>
      <c r="E82" s="7"/>
      <c r="F82" s="7"/>
      <c r="G82" s="7"/>
      <c r="H82" s="7"/>
      <c r="I82" s="7"/>
      <c r="J82" s="7"/>
      <c r="K82" s="7"/>
      <c r="L82" s="7"/>
      <c r="M82" s="7"/>
      <c r="N82" s="90"/>
      <c r="O82" s="90"/>
      <c r="P82" s="90"/>
      <c r="Q82" s="90"/>
      <c r="R82" s="90"/>
      <c r="S82" s="90"/>
      <c r="T82" s="90"/>
      <c r="U82" s="90"/>
      <c r="V82" s="90"/>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7"/>
      <c r="CM82" s="7"/>
    </row>
    <row r="83" spans="1:91">
      <c r="A83" s="7"/>
      <c r="B83" s="7"/>
      <c r="C83" s="7"/>
      <c r="D83" s="7"/>
      <c r="E83" s="7"/>
      <c r="F83" s="7"/>
      <c r="G83" s="7"/>
      <c r="H83" s="7"/>
      <c r="I83" s="7"/>
      <c r="J83" s="7"/>
      <c r="K83" s="7"/>
      <c r="L83" s="7"/>
      <c r="M83" s="7"/>
      <c r="N83" s="90"/>
      <c r="O83" s="90"/>
      <c r="P83" s="90"/>
      <c r="Q83" s="90"/>
      <c r="R83" s="90"/>
      <c r="S83" s="90"/>
      <c r="T83" s="90"/>
      <c r="U83" s="90"/>
      <c r="V83" s="90"/>
      <c r="W83" s="89"/>
      <c r="X83" s="89"/>
      <c r="Y83" s="89"/>
      <c r="Z83" s="89"/>
      <c r="AA83" s="89"/>
      <c r="AB83" s="89"/>
      <c r="AC83" s="89"/>
      <c r="AD83" s="89"/>
      <c r="AE83" s="89"/>
      <c r="AF83" s="89"/>
      <c r="AG83" s="89"/>
      <c r="AH83" s="89"/>
      <c r="AI83" s="89"/>
      <c r="AJ83" s="89"/>
      <c r="AK83" s="89"/>
      <c r="AL83" s="89"/>
      <c r="AM83" s="89"/>
      <c r="AN83" s="89"/>
      <c r="AO83" s="89"/>
      <c r="AP83" s="89"/>
      <c r="AQ83" s="89"/>
      <c r="AR83" s="89"/>
      <c r="AS83" s="89"/>
      <c r="AT83" s="89"/>
      <c r="AU83" s="89"/>
      <c r="AV83" s="89"/>
      <c r="AW83" s="89"/>
      <c r="AX83" s="89"/>
      <c r="AY83" s="89"/>
      <c r="AZ83" s="89"/>
      <c r="BA83" s="89"/>
      <c r="BB83" s="89"/>
      <c r="BC83" s="89"/>
      <c r="BD83" s="89"/>
      <c r="BE83" s="89"/>
      <c r="BF83" s="89"/>
      <c r="BG83" s="89"/>
      <c r="BH83" s="89"/>
      <c r="BI83" s="89"/>
      <c r="BJ83" s="89"/>
      <c r="BK83" s="89"/>
      <c r="BL83" s="89"/>
      <c r="BM83" s="89"/>
      <c r="BN83" s="89"/>
      <c r="BO83" s="89"/>
      <c r="BP83" s="89"/>
      <c r="BQ83" s="89"/>
      <c r="BR83" s="89"/>
      <c r="BS83" s="89"/>
      <c r="BT83" s="89"/>
      <c r="BU83" s="89"/>
      <c r="BV83" s="89"/>
      <c r="BW83" s="89"/>
      <c r="BX83" s="89"/>
      <c r="BY83" s="89"/>
      <c r="BZ83" s="89"/>
      <c r="CA83" s="89"/>
      <c r="CB83" s="89"/>
      <c r="CC83" s="89"/>
      <c r="CD83" s="89"/>
      <c r="CE83" s="89"/>
      <c r="CF83" s="89"/>
      <c r="CG83" s="89"/>
      <c r="CH83" s="89"/>
      <c r="CI83" s="89"/>
      <c r="CJ83" s="89"/>
      <c r="CK83" s="89"/>
      <c r="CL83" s="7"/>
      <c r="CM83" s="7"/>
    </row>
    <row r="84" spans="1:91">
      <c r="A84" s="7"/>
      <c r="B84" s="7"/>
      <c r="C84" s="7"/>
      <c r="D84" s="7"/>
      <c r="E84" s="7"/>
      <c r="F84" s="7"/>
      <c r="G84" s="7"/>
      <c r="H84" s="7"/>
      <c r="I84" s="7"/>
      <c r="J84" s="7"/>
      <c r="K84" s="7"/>
      <c r="L84" s="7"/>
      <c r="M84" s="7"/>
      <c r="N84" s="90"/>
      <c r="O84" s="90"/>
      <c r="P84" s="90"/>
      <c r="Q84" s="90"/>
      <c r="R84" s="90"/>
      <c r="S84" s="90"/>
      <c r="T84" s="90"/>
      <c r="U84" s="90"/>
      <c r="V84" s="90"/>
      <c r="W84" s="89"/>
      <c r="X84" s="89"/>
      <c r="Y84" s="89"/>
      <c r="Z84" s="89"/>
      <c r="AA84" s="89"/>
      <c r="AB84" s="89"/>
      <c r="AC84" s="89"/>
      <c r="AD84" s="89"/>
      <c r="AE84" s="89"/>
      <c r="AF84" s="89"/>
      <c r="AG84" s="89"/>
      <c r="AH84" s="89"/>
      <c r="AI84" s="89"/>
      <c r="AJ84" s="89"/>
      <c r="AK84" s="89"/>
      <c r="AL84" s="89"/>
      <c r="AM84" s="89"/>
      <c r="AN84" s="89"/>
      <c r="AO84" s="89"/>
      <c r="AP84" s="89"/>
      <c r="AQ84" s="89"/>
      <c r="AR84" s="89"/>
      <c r="AS84" s="89"/>
      <c r="AT84" s="89"/>
      <c r="AU84" s="89"/>
      <c r="AV84" s="89"/>
      <c r="AW84" s="89"/>
      <c r="AX84" s="89"/>
      <c r="AY84" s="89"/>
      <c r="AZ84" s="89"/>
      <c r="BA84" s="89"/>
      <c r="BB84" s="89"/>
      <c r="BC84" s="89"/>
      <c r="BD84" s="89"/>
      <c r="BE84" s="89"/>
      <c r="BF84" s="89"/>
      <c r="BG84" s="89"/>
      <c r="BH84" s="89"/>
      <c r="BI84" s="89"/>
      <c r="BJ84" s="89"/>
      <c r="BK84" s="89"/>
      <c r="BL84" s="89"/>
      <c r="BM84" s="89"/>
      <c r="BN84" s="89"/>
      <c r="BO84" s="89"/>
      <c r="BP84" s="89"/>
      <c r="BQ84" s="89"/>
      <c r="BR84" s="89"/>
      <c r="BS84" s="89"/>
      <c r="BT84" s="89"/>
      <c r="BU84" s="89"/>
      <c r="BV84" s="89"/>
      <c r="BW84" s="89"/>
      <c r="BX84" s="89"/>
      <c r="BY84" s="89"/>
      <c r="BZ84" s="89"/>
      <c r="CA84" s="89"/>
      <c r="CB84" s="89"/>
      <c r="CC84" s="89"/>
      <c r="CD84" s="89"/>
      <c r="CE84" s="89"/>
      <c r="CF84" s="89"/>
      <c r="CG84" s="89"/>
      <c r="CH84" s="89"/>
      <c r="CI84" s="89"/>
      <c r="CJ84" s="89"/>
      <c r="CK84" s="89"/>
      <c r="CL84" s="7"/>
      <c r="CM84" s="7"/>
    </row>
    <row r="85" spans="1:91">
      <c r="A85" s="7"/>
      <c r="B85" s="7"/>
      <c r="C85" s="7"/>
      <c r="D85" s="7"/>
      <c r="E85" s="7"/>
      <c r="F85" s="7"/>
      <c r="G85" s="7"/>
      <c r="H85" s="7"/>
      <c r="I85" s="7"/>
      <c r="J85" s="7"/>
      <c r="K85" s="7"/>
      <c r="L85" s="7"/>
      <c r="M85" s="7"/>
      <c r="N85" s="90"/>
      <c r="O85" s="90"/>
      <c r="P85" s="90"/>
      <c r="Q85" s="90"/>
      <c r="R85" s="90"/>
      <c r="S85" s="90"/>
      <c r="T85" s="90"/>
      <c r="U85" s="90"/>
      <c r="V85" s="90"/>
      <c r="W85" s="89"/>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c r="BD85" s="89"/>
      <c r="BE85" s="89"/>
      <c r="BF85" s="89"/>
      <c r="BG85" s="89"/>
      <c r="BH85" s="89"/>
      <c r="BI85" s="89"/>
      <c r="BJ85" s="89"/>
      <c r="BK85" s="89"/>
      <c r="BL85" s="89"/>
      <c r="BM85" s="89"/>
      <c r="BN85" s="89"/>
      <c r="BO85" s="89"/>
      <c r="BP85" s="89"/>
      <c r="BQ85" s="89"/>
      <c r="BR85" s="89"/>
      <c r="BS85" s="89"/>
      <c r="BT85" s="89"/>
      <c r="BU85" s="89"/>
      <c r="BV85" s="89"/>
      <c r="BW85" s="89"/>
      <c r="BX85" s="89"/>
      <c r="BY85" s="89"/>
      <c r="BZ85" s="89"/>
      <c r="CA85" s="89"/>
      <c r="CB85" s="89"/>
      <c r="CC85" s="89"/>
      <c r="CD85" s="89"/>
      <c r="CE85" s="89"/>
      <c r="CF85" s="89"/>
      <c r="CG85" s="89"/>
      <c r="CH85" s="89"/>
      <c r="CI85" s="89"/>
      <c r="CJ85" s="89"/>
      <c r="CK85" s="89"/>
      <c r="CL85" s="7"/>
      <c r="CM85" s="7"/>
    </row>
    <row r="86" spans="1:91">
      <c r="A86" s="7"/>
      <c r="B86" s="7"/>
      <c r="C86" s="7"/>
      <c r="D86" s="7"/>
      <c r="E86" s="7"/>
      <c r="F86" s="7"/>
      <c r="G86" s="7"/>
      <c r="H86" s="7"/>
      <c r="I86" s="7"/>
      <c r="J86" s="7"/>
      <c r="K86" s="7"/>
      <c r="L86" s="7"/>
      <c r="M86" s="7"/>
      <c r="N86" s="90"/>
      <c r="O86" s="90"/>
      <c r="P86" s="90"/>
      <c r="Q86" s="90"/>
      <c r="R86" s="90"/>
      <c r="S86" s="90"/>
      <c r="T86" s="90"/>
      <c r="U86" s="90"/>
      <c r="V86" s="90"/>
      <c r="W86" s="89"/>
      <c r="X86" s="89"/>
      <c r="Y86" s="89"/>
      <c r="Z86" s="89"/>
      <c r="AA86" s="89"/>
      <c r="AB86" s="89"/>
      <c r="AC86" s="89"/>
      <c r="AD86" s="89"/>
      <c r="AE86" s="89"/>
      <c r="AF86" s="89"/>
      <c r="AG86" s="89"/>
      <c r="AH86" s="89"/>
      <c r="AI86" s="89"/>
      <c r="AJ86" s="89"/>
      <c r="AK86" s="89"/>
      <c r="AL86" s="89"/>
      <c r="AM86" s="89"/>
      <c r="AN86" s="89"/>
      <c r="AO86" s="89"/>
      <c r="AP86" s="89"/>
      <c r="AQ86" s="89"/>
      <c r="AR86" s="89"/>
      <c r="AS86" s="89"/>
      <c r="AT86" s="89"/>
      <c r="AU86" s="89"/>
      <c r="AV86" s="89"/>
      <c r="AW86" s="89"/>
      <c r="AX86" s="89"/>
      <c r="AY86" s="89"/>
      <c r="AZ86" s="89"/>
      <c r="BA86" s="89"/>
      <c r="BB86" s="89"/>
      <c r="BC86" s="89"/>
      <c r="BD86" s="89"/>
      <c r="BE86" s="89"/>
      <c r="BF86" s="89"/>
      <c r="BG86" s="89"/>
      <c r="BH86" s="89"/>
      <c r="BI86" s="89"/>
      <c r="BJ86" s="89"/>
      <c r="BK86" s="89"/>
      <c r="BL86" s="89"/>
      <c r="BM86" s="89"/>
      <c r="BN86" s="89"/>
      <c r="BO86" s="89"/>
      <c r="BP86" s="89"/>
      <c r="BQ86" s="89"/>
      <c r="BR86" s="89"/>
      <c r="BS86" s="89"/>
      <c r="BT86" s="89"/>
      <c r="BU86" s="89"/>
      <c r="BV86" s="89"/>
      <c r="BW86" s="89"/>
      <c r="BX86" s="89"/>
      <c r="BY86" s="89"/>
      <c r="BZ86" s="89"/>
      <c r="CA86" s="89"/>
      <c r="CB86" s="89"/>
      <c r="CC86" s="89"/>
      <c r="CD86" s="89"/>
      <c r="CE86" s="89"/>
      <c r="CF86" s="89"/>
      <c r="CG86" s="89"/>
      <c r="CH86" s="89"/>
      <c r="CI86" s="89"/>
      <c r="CJ86" s="89"/>
      <c r="CK86" s="89"/>
      <c r="CL86" s="7"/>
      <c r="CM86" s="7"/>
    </row>
    <row r="87" spans="1:91">
      <c r="A87" s="7"/>
      <c r="B87" s="7"/>
      <c r="C87" s="7"/>
      <c r="D87" s="7"/>
      <c r="E87" s="7"/>
      <c r="F87" s="7"/>
      <c r="G87" s="7"/>
      <c r="H87" s="7"/>
      <c r="I87" s="7"/>
      <c r="J87" s="7"/>
      <c r="K87" s="7"/>
      <c r="L87" s="7"/>
      <c r="M87" s="7"/>
      <c r="N87" s="90"/>
      <c r="O87" s="90"/>
      <c r="P87" s="90"/>
      <c r="Q87" s="90"/>
      <c r="R87" s="90"/>
      <c r="S87" s="90"/>
      <c r="T87" s="90"/>
      <c r="U87" s="90"/>
      <c r="V87" s="90"/>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7"/>
      <c r="CM87" s="7"/>
    </row>
    <row r="88" spans="1:91">
      <c r="A88" s="7"/>
      <c r="B88" s="7"/>
      <c r="C88" s="7"/>
      <c r="D88" s="7"/>
      <c r="E88" s="7"/>
      <c r="F88" s="7"/>
      <c r="G88" s="7"/>
      <c r="H88" s="7"/>
      <c r="I88" s="7"/>
      <c r="J88" s="7"/>
      <c r="K88" s="7"/>
      <c r="L88" s="7"/>
      <c r="M88" s="7"/>
      <c r="N88" s="90"/>
      <c r="O88" s="90"/>
      <c r="P88" s="90"/>
      <c r="Q88" s="90"/>
      <c r="R88" s="90"/>
      <c r="S88" s="90"/>
      <c r="T88" s="90"/>
      <c r="U88" s="90"/>
      <c r="V88" s="90"/>
      <c r="W88" s="89"/>
      <c r="X88" s="89"/>
      <c r="Y88" s="89"/>
      <c r="Z88" s="89"/>
      <c r="AA88" s="89"/>
      <c r="AB88" s="89"/>
      <c r="AC88" s="89"/>
      <c r="AD88" s="89"/>
      <c r="AE88" s="89"/>
      <c r="AF88" s="89"/>
      <c r="AG88" s="89"/>
      <c r="AH88" s="89"/>
      <c r="AI88" s="89"/>
      <c r="AJ88" s="89"/>
      <c r="AK88" s="89"/>
      <c r="AL88" s="89"/>
      <c r="AM88" s="89"/>
      <c r="AN88" s="89"/>
      <c r="AO88" s="89"/>
      <c r="AP88" s="89"/>
      <c r="AQ88" s="89"/>
      <c r="AR88" s="89"/>
      <c r="AS88" s="89"/>
      <c r="AT88" s="89"/>
      <c r="AU88" s="89"/>
      <c r="AV88" s="89"/>
      <c r="AW88" s="89"/>
      <c r="AX88" s="89"/>
      <c r="AY88" s="89"/>
      <c r="AZ88" s="89"/>
      <c r="BA88" s="89"/>
      <c r="BB88" s="89"/>
      <c r="BC88" s="89"/>
      <c r="BD88" s="89"/>
      <c r="BE88" s="89"/>
      <c r="BF88" s="89"/>
      <c r="BG88" s="89"/>
      <c r="BH88" s="89"/>
      <c r="BI88" s="89"/>
      <c r="BJ88" s="89"/>
      <c r="BK88" s="89"/>
      <c r="BL88" s="89"/>
      <c r="BM88" s="89"/>
      <c r="BN88" s="89"/>
      <c r="BO88" s="89"/>
      <c r="BP88" s="89"/>
      <c r="BQ88" s="89"/>
      <c r="BR88" s="89"/>
      <c r="BS88" s="89"/>
      <c r="BT88" s="89"/>
      <c r="BU88" s="89"/>
      <c r="BV88" s="89"/>
      <c r="BW88" s="89"/>
      <c r="BX88" s="89"/>
      <c r="BY88" s="89"/>
      <c r="BZ88" s="89"/>
      <c r="CA88" s="89"/>
      <c r="CB88" s="89"/>
      <c r="CC88" s="89"/>
      <c r="CD88" s="89"/>
      <c r="CE88" s="89"/>
      <c r="CF88" s="89"/>
      <c r="CG88" s="89"/>
      <c r="CH88" s="89"/>
      <c r="CI88" s="89"/>
      <c r="CJ88" s="89"/>
      <c r="CK88" s="89"/>
      <c r="CL88" s="7"/>
      <c r="CM88" s="7"/>
    </row>
    <row r="89" spans="1:91">
      <c r="A89" s="7"/>
      <c r="B89" s="7"/>
      <c r="C89" s="7"/>
      <c r="D89" s="7"/>
      <c r="E89" s="7"/>
      <c r="F89" s="7"/>
      <c r="G89" s="7"/>
      <c r="H89" s="7"/>
      <c r="I89" s="7"/>
      <c r="J89" s="7"/>
      <c r="K89" s="7"/>
      <c r="L89" s="7"/>
      <c r="M89" s="7"/>
      <c r="N89" s="90"/>
      <c r="O89" s="90"/>
      <c r="P89" s="90"/>
      <c r="Q89" s="90"/>
      <c r="R89" s="90"/>
      <c r="S89" s="90"/>
      <c r="T89" s="90"/>
      <c r="U89" s="90"/>
      <c r="V89" s="90"/>
      <c r="W89" s="89"/>
      <c r="X89" s="89"/>
      <c r="Y89" s="89"/>
      <c r="Z89" s="89"/>
      <c r="AA89" s="89"/>
      <c r="AB89" s="89"/>
      <c r="AC89" s="89"/>
      <c r="AD89" s="89"/>
      <c r="AE89" s="89"/>
      <c r="AF89" s="89"/>
      <c r="AG89" s="89"/>
      <c r="AH89" s="89"/>
      <c r="AI89" s="89"/>
      <c r="AJ89" s="89"/>
      <c r="AK89" s="89"/>
      <c r="AL89" s="89"/>
      <c r="AM89" s="89"/>
      <c r="AN89" s="89"/>
      <c r="AO89" s="89"/>
      <c r="AP89" s="89"/>
      <c r="AQ89" s="89"/>
      <c r="AR89" s="89"/>
      <c r="AS89" s="89"/>
      <c r="AT89" s="89"/>
      <c r="AU89" s="89"/>
      <c r="AV89" s="89"/>
      <c r="AW89" s="89"/>
      <c r="AX89" s="89"/>
      <c r="AY89" s="89"/>
      <c r="AZ89" s="89"/>
      <c r="BA89" s="89"/>
      <c r="BB89" s="89"/>
      <c r="BC89" s="89"/>
      <c r="BD89" s="89"/>
      <c r="BE89" s="89"/>
      <c r="BF89" s="89"/>
      <c r="BG89" s="89"/>
      <c r="BH89" s="89"/>
      <c r="BI89" s="89"/>
      <c r="BJ89" s="89"/>
      <c r="BK89" s="89"/>
      <c r="BL89" s="89"/>
      <c r="BM89" s="89"/>
      <c r="BN89" s="89"/>
      <c r="BO89" s="89"/>
      <c r="BP89" s="89"/>
      <c r="BQ89" s="89"/>
      <c r="BR89" s="89"/>
      <c r="BS89" s="89"/>
      <c r="BT89" s="89"/>
      <c r="BU89" s="89"/>
      <c r="BV89" s="89"/>
      <c r="BW89" s="89"/>
      <c r="BX89" s="89"/>
      <c r="BY89" s="89"/>
      <c r="BZ89" s="89"/>
      <c r="CA89" s="89"/>
      <c r="CB89" s="89"/>
      <c r="CC89" s="89"/>
      <c r="CD89" s="89"/>
      <c r="CE89" s="89"/>
      <c r="CF89" s="89"/>
      <c r="CG89" s="89"/>
      <c r="CH89" s="89"/>
      <c r="CI89" s="89"/>
      <c r="CJ89" s="89"/>
      <c r="CK89" s="89"/>
      <c r="CL89" s="7"/>
      <c r="CM89" s="7"/>
    </row>
    <row r="90" spans="1:91">
      <c r="A90" s="7"/>
      <c r="B90" s="7"/>
      <c r="C90" s="7"/>
      <c r="D90" s="7"/>
      <c r="E90" s="7"/>
      <c r="F90" s="7"/>
      <c r="G90" s="7"/>
      <c r="H90" s="7"/>
      <c r="I90" s="7"/>
      <c r="J90" s="7"/>
      <c r="K90" s="7"/>
      <c r="L90" s="7"/>
      <c r="M90" s="7"/>
      <c r="N90" s="90"/>
      <c r="O90" s="90"/>
      <c r="P90" s="90"/>
      <c r="Q90" s="90"/>
      <c r="R90" s="90"/>
      <c r="S90" s="90"/>
      <c r="T90" s="90"/>
      <c r="U90" s="90"/>
      <c r="V90" s="90"/>
      <c r="W90" s="89"/>
      <c r="X90" s="89"/>
      <c r="Y90" s="89"/>
      <c r="Z90" s="89"/>
      <c r="AA90" s="89"/>
      <c r="AB90" s="89"/>
      <c r="AC90" s="89"/>
      <c r="AD90" s="89"/>
      <c r="AE90" s="89"/>
      <c r="AF90" s="89"/>
      <c r="AG90" s="89"/>
      <c r="AH90" s="89"/>
      <c r="AI90" s="89"/>
      <c r="AJ90" s="89"/>
      <c r="AK90" s="89"/>
      <c r="AL90" s="89"/>
      <c r="AM90" s="89"/>
      <c r="AN90" s="89"/>
      <c r="AO90" s="89"/>
      <c r="AP90" s="89"/>
      <c r="AQ90" s="89"/>
      <c r="AR90" s="89"/>
      <c r="AS90" s="89"/>
      <c r="AT90" s="89"/>
      <c r="AU90" s="89"/>
      <c r="AV90" s="89"/>
      <c r="AW90" s="89"/>
      <c r="AX90" s="89"/>
      <c r="AY90" s="89"/>
      <c r="AZ90" s="89"/>
      <c r="BA90" s="89"/>
      <c r="BB90" s="89"/>
      <c r="BC90" s="89"/>
      <c r="BD90" s="89"/>
      <c r="BE90" s="89"/>
      <c r="BF90" s="89"/>
      <c r="BG90" s="89"/>
      <c r="BH90" s="89"/>
      <c r="BI90" s="89"/>
      <c r="BJ90" s="89"/>
      <c r="BK90" s="89"/>
      <c r="BL90" s="89"/>
      <c r="BM90" s="89"/>
      <c r="BN90" s="89"/>
      <c r="BO90" s="89"/>
      <c r="BP90" s="89"/>
      <c r="BQ90" s="89"/>
      <c r="BR90" s="89"/>
      <c r="BS90" s="89"/>
      <c r="BT90" s="89"/>
      <c r="BU90" s="89"/>
      <c r="BV90" s="89"/>
      <c r="BW90" s="89"/>
      <c r="BX90" s="89"/>
      <c r="BY90" s="89"/>
      <c r="BZ90" s="89"/>
      <c r="CA90" s="89"/>
      <c r="CB90" s="89"/>
      <c r="CC90" s="89"/>
      <c r="CD90" s="89"/>
      <c r="CE90" s="89"/>
      <c r="CF90" s="89"/>
      <c r="CG90" s="89"/>
      <c r="CH90" s="89"/>
      <c r="CI90" s="89"/>
      <c r="CJ90" s="89"/>
      <c r="CK90" s="89"/>
      <c r="CL90" s="7"/>
      <c r="CM90" s="7"/>
    </row>
    <row r="91" spans="1:91">
      <c r="A91" s="7"/>
      <c r="B91" s="7"/>
      <c r="C91" s="7"/>
      <c r="D91" s="7"/>
      <c r="E91" s="7"/>
      <c r="F91" s="7"/>
      <c r="G91" s="7"/>
      <c r="H91" s="7"/>
      <c r="I91" s="7"/>
      <c r="J91" s="7"/>
      <c r="K91" s="7"/>
      <c r="L91" s="7"/>
      <c r="M91" s="7"/>
      <c r="N91" s="90"/>
      <c r="O91" s="90"/>
      <c r="P91" s="90"/>
      <c r="Q91" s="90"/>
      <c r="R91" s="90"/>
      <c r="S91" s="90"/>
      <c r="T91" s="90"/>
      <c r="U91" s="90"/>
      <c r="V91" s="90"/>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89"/>
      <c r="BR91" s="89"/>
      <c r="BS91" s="89"/>
      <c r="BT91" s="89"/>
      <c r="BU91" s="89"/>
      <c r="BV91" s="89"/>
      <c r="BW91" s="89"/>
      <c r="BX91" s="89"/>
      <c r="BY91" s="89"/>
      <c r="BZ91" s="89"/>
      <c r="CA91" s="89"/>
      <c r="CB91" s="89"/>
      <c r="CC91" s="89"/>
      <c r="CD91" s="89"/>
      <c r="CE91" s="89"/>
      <c r="CF91" s="89"/>
      <c r="CG91" s="89"/>
      <c r="CH91" s="89"/>
      <c r="CI91" s="89"/>
      <c r="CJ91" s="89"/>
      <c r="CK91" s="89"/>
      <c r="CL91" s="7"/>
      <c r="CM91" s="7"/>
    </row>
    <row r="92" spans="1:91">
      <c r="A92" s="7"/>
      <c r="B92" s="7"/>
      <c r="C92" s="7"/>
      <c r="D92" s="7"/>
      <c r="E92" s="7"/>
      <c r="F92" s="7"/>
      <c r="G92" s="7"/>
      <c r="H92" s="7"/>
      <c r="I92" s="7"/>
      <c r="J92" s="7"/>
      <c r="K92" s="7"/>
      <c r="L92" s="7"/>
      <c r="M92" s="7"/>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7"/>
      <c r="CM92" s="7"/>
    </row>
    <row r="93" spans="1:91">
      <c r="A93" s="7"/>
      <c r="B93" s="7"/>
      <c r="C93" s="7"/>
      <c r="D93" s="7"/>
      <c r="E93" s="7"/>
      <c r="F93" s="7"/>
      <c r="G93" s="7"/>
      <c r="H93" s="7"/>
      <c r="I93" s="7"/>
      <c r="J93" s="7"/>
      <c r="K93" s="7"/>
      <c r="L93" s="7"/>
      <c r="M93" s="7"/>
      <c r="N93" s="89"/>
      <c r="O93" s="89"/>
      <c r="P93" s="89"/>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c r="AP93" s="89"/>
      <c r="AQ93" s="89"/>
      <c r="AR93" s="89"/>
      <c r="AS93" s="89"/>
      <c r="AT93" s="89"/>
      <c r="AU93" s="89"/>
      <c r="AV93" s="89"/>
      <c r="AW93" s="89"/>
      <c r="AX93" s="89"/>
      <c r="AY93" s="89"/>
      <c r="AZ93" s="89"/>
      <c r="BA93" s="89"/>
      <c r="BB93" s="89"/>
      <c r="BC93" s="89"/>
      <c r="BD93" s="89"/>
      <c r="BE93" s="89"/>
      <c r="BF93" s="89"/>
      <c r="BG93" s="89"/>
      <c r="BH93" s="89"/>
      <c r="BI93" s="89"/>
      <c r="BJ93" s="89"/>
      <c r="BK93" s="89"/>
      <c r="BL93" s="89"/>
      <c r="BM93" s="89"/>
      <c r="BN93" s="89"/>
      <c r="BO93" s="89"/>
      <c r="BP93" s="89"/>
      <c r="BQ93" s="89"/>
      <c r="BR93" s="89"/>
      <c r="BS93" s="89"/>
      <c r="BT93" s="89"/>
      <c r="BU93" s="89"/>
      <c r="BV93" s="89"/>
      <c r="BW93" s="89"/>
      <c r="BX93" s="89"/>
      <c r="BY93" s="89"/>
      <c r="BZ93" s="89"/>
      <c r="CA93" s="89"/>
      <c r="CB93" s="89"/>
      <c r="CC93" s="89"/>
      <c r="CD93" s="89"/>
      <c r="CE93" s="89"/>
      <c r="CF93" s="89"/>
      <c r="CG93" s="89"/>
      <c r="CH93" s="89"/>
      <c r="CI93" s="89"/>
      <c r="CJ93" s="89"/>
      <c r="CK93" s="89"/>
      <c r="CL93" s="7"/>
      <c r="CM93" s="7"/>
    </row>
    <row r="94" spans="1:91">
      <c r="A94" s="7"/>
      <c r="B94" s="7"/>
      <c r="C94" s="7"/>
      <c r="D94" s="7"/>
      <c r="E94" s="7"/>
      <c r="F94" s="7"/>
      <c r="G94" s="7"/>
      <c r="H94" s="7"/>
      <c r="I94" s="7"/>
      <c r="J94" s="7"/>
      <c r="K94" s="7"/>
      <c r="L94" s="7"/>
      <c r="M94" s="7"/>
      <c r="N94" s="89"/>
      <c r="O94" s="89"/>
      <c r="P94" s="89"/>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c r="AP94" s="89"/>
      <c r="AQ94" s="89"/>
      <c r="AR94" s="89"/>
      <c r="AS94" s="89"/>
      <c r="AT94" s="89"/>
      <c r="AU94" s="89"/>
      <c r="AV94" s="89"/>
      <c r="AW94" s="89"/>
      <c r="AX94" s="89"/>
      <c r="AY94" s="89"/>
      <c r="AZ94" s="89"/>
      <c r="BA94" s="89"/>
      <c r="BB94" s="89"/>
      <c r="BC94" s="89"/>
      <c r="BD94" s="89"/>
      <c r="BE94" s="89"/>
      <c r="BF94" s="89"/>
      <c r="BG94" s="89"/>
      <c r="BH94" s="89"/>
      <c r="BI94" s="89"/>
      <c r="BJ94" s="89"/>
      <c r="BK94" s="89"/>
      <c r="BL94" s="89"/>
      <c r="BM94" s="89"/>
      <c r="BN94" s="89"/>
      <c r="BO94" s="89"/>
      <c r="BP94" s="89"/>
      <c r="BQ94" s="89"/>
      <c r="BR94" s="89"/>
      <c r="BS94" s="89"/>
      <c r="BT94" s="89"/>
      <c r="BU94" s="89"/>
      <c r="BV94" s="89"/>
      <c r="BW94" s="89"/>
      <c r="BX94" s="89"/>
      <c r="BY94" s="89"/>
      <c r="BZ94" s="89"/>
      <c r="CA94" s="89"/>
      <c r="CB94" s="89"/>
      <c r="CC94" s="89"/>
      <c r="CD94" s="89"/>
      <c r="CE94" s="89"/>
      <c r="CF94" s="89"/>
      <c r="CG94" s="89"/>
      <c r="CH94" s="89"/>
      <c r="CI94" s="89"/>
      <c r="CJ94" s="89"/>
      <c r="CK94" s="89"/>
      <c r="CL94" s="7"/>
      <c r="CM94" s="7"/>
    </row>
    <row r="95" spans="1:91">
      <c r="A95" s="7"/>
      <c r="B95" s="7"/>
      <c r="C95" s="7"/>
      <c r="D95" s="7"/>
      <c r="E95" s="7"/>
      <c r="F95" s="7"/>
      <c r="G95" s="7"/>
      <c r="H95" s="7"/>
      <c r="I95" s="7"/>
      <c r="J95" s="7"/>
      <c r="K95" s="7"/>
      <c r="L95" s="7"/>
      <c r="M95" s="7"/>
      <c r="N95" s="89"/>
      <c r="O95" s="89"/>
      <c r="P95" s="89"/>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7"/>
      <c r="CM95" s="7"/>
    </row>
    <row r="96" spans="1:91" ht="12.95" customHeight="1">
      <c r="A96" s="7"/>
      <c r="B96" s="7"/>
      <c r="C96" s="7"/>
      <c r="D96" s="7"/>
      <c r="E96" s="7"/>
      <c r="F96" s="7"/>
      <c r="G96" s="7"/>
      <c r="H96" s="7"/>
      <c r="I96" s="7"/>
      <c r="J96" s="7"/>
      <c r="K96" s="7"/>
      <c r="L96" s="7"/>
      <c r="M96" s="7"/>
      <c r="N96" s="89"/>
      <c r="O96" s="89"/>
      <c r="P96" s="89"/>
      <c r="Q96" s="89"/>
      <c r="R96" s="89"/>
      <c r="S96" s="89"/>
      <c r="T96" s="89"/>
      <c r="U96" s="89"/>
      <c r="V96" s="89"/>
      <c r="W96" s="89"/>
      <c r="X96" s="89"/>
      <c r="Y96" s="89"/>
      <c r="Z96" s="89"/>
      <c r="AA96" s="89"/>
      <c r="AB96" s="89"/>
      <c r="AC96" s="89"/>
      <c r="AD96" s="89"/>
      <c r="AE96" s="89"/>
      <c r="AF96" s="89"/>
      <c r="AG96" s="89"/>
      <c r="AH96" s="89"/>
      <c r="AI96" s="89"/>
      <c r="AJ96" s="89"/>
      <c r="AK96" s="89"/>
      <c r="AL96" s="89"/>
      <c r="AM96" s="89"/>
      <c r="AN96" s="89"/>
      <c r="AO96" s="89"/>
      <c r="AP96" s="89"/>
      <c r="AQ96" s="89"/>
      <c r="AR96" s="89"/>
      <c r="AS96" s="89"/>
      <c r="AT96" s="89"/>
      <c r="AU96" s="89"/>
      <c r="AV96" s="89"/>
      <c r="AW96" s="89"/>
      <c r="AX96" s="89"/>
      <c r="AY96" s="89"/>
      <c r="AZ96" s="89"/>
      <c r="BA96" s="89"/>
      <c r="BB96" s="89"/>
      <c r="BC96" s="89"/>
      <c r="BD96" s="89"/>
      <c r="BE96" s="89"/>
      <c r="BF96" s="89"/>
      <c r="BG96" s="89"/>
      <c r="BH96" s="89"/>
      <c r="BI96" s="89"/>
      <c r="BJ96" s="89"/>
      <c r="BK96" s="89"/>
      <c r="BL96" s="89"/>
      <c r="BM96" s="89"/>
      <c r="BN96" s="89"/>
      <c r="BO96" s="89"/>
      <c r="BP96" s="89"/>
      <c r="BQ96" s="89"/>
      <c r="BR96" s="89"/>
      <c r="BS96" s="89"/>
      <c r="BT96" s="89"/>
      <c r="BU96" s="89"/>
      <c r="BV96" s="89"/>
      <c r="BW96" s="89"/>
      <c r="BX96" s="89"/>
      <c r="BY96" s="89"/>
      <c r="BZ96" s="89"/>
      <c r="CA96" s="89"/>
      <c r="CB96" s="89"/>
      <c r="CC96" s="89"/>
      <c r="CD96" s="89"/>
      <c r="CE96" s="89"/>
      <c r="CF96" s="89"/>
      <c r="CG96" s="89"/>
      <c r="CH96" s="89"/>
      <c r="CI96" s="89"/>
      <c r="CJ96" s="89"/>
      <c r="CK96" s="89"/>
      <c r="CL96" s="7"/>
      <c r="CM96" s="7"/>
    </row>
    <row r="97" spans="1:91" ht="12.75" customHeight="1">
      <c r="A97" s="7"/>
      <c r="B97" s="7"/>
      <c r="C97" s="7"/>
      <c r="D97" s="7"/>
      <c r="E97" s="7"/>
      <c r="F97" s="7"/>
      <c r="G97" s="7"/>
      <c r="H97" s="7"/>
      <c r="I97" s="7"/>
      <c r="J97" s="7"/>
      <c r="K97" s="7"/>
      <c r="L97" s="7"/>
      <c r="M97" s="7"/>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7"/>
      <c r="CM97" s="7"/>
    </row>
    <row r="98" spans="1:91">
      <c r="A98" s="7"/>
      <c r="B98" s="7"/>
      <c r="C98" s="7"/>
      <c r="D98" s="7"/>
      <c r="E98" s="7"/>
      <c r="F98" s="7"/>
      <c r="G98" s="7"/>
      <c r="H98" s="7"/>
      <c r="I98" s="7"/>
      <c r="J98" s="7"/>
      <c r="K98" s="7"/>
      <c r="L98" s="7"/>
      <c r="M98" s="7"/>
      <c r="N98" s="89"/>
      <c r="O98" s="89"/>
      <c r="P98" s="89"/>
      <c r="Q98" s="89"/>
      <c r="R98" s="89"/>
      <c r="S98" s="89"/>
      <c r="T98" s="89"/>
      <c r="U98" s="89"/>
      <c r="V98" s="89"/>
      <c r="W98" s="89"/>
      <c r="X98" s="89"/>
      <c r="Y98" s="89"/>
      <c r="Z98" s="89"/>
      <c r="AA98" s="89"/>
      <c r="AB98" s="89"/>
      <c r="AC98" s="89"/>
      <c r="AD98" s="89"/>
      <c r="AE98" s="89"/>
      <c r="AF98" s="89"/>
      <c r="AG98" s="89"/>
      <c r="AH98" s="89"/>
      <c r="AI98" s="89"/>
      <c r="AJ98" s="89"/>
      <c r="AK98" s="89"/>
      <c r="AL98" s="89"/>
      <c r="AM98" s="89"/>
      <c r="AN98" s="89"/>
      <c r="AO98" s="89"/>
      <c r="AP98" s="89"/>
      <c r="AQ98" s="89"/>
      <c r="AR98" s="89"/>
      <c r="AS98" s="89"/>
      <c r="AT98" s="89"/>
      <c r="AU98" s="89"/>
      <c r="AV98" s="89"/>
      <c r="AW98" s="89"/>
      <c r="AX98" s="89"/>
      <c r="AY98" s="89"/>
      <c r="AZ98" s="89"/>
      <c r="BA98" s="89"/>
      <c r="BB98" s="89"/>
      <c r="BC98" s="89"/>
      <c r="BD98" s="89"/>
      <c r="BE98" s="89"/>
      <c r="BF98" s="89"/>
      <c r="BG98" s="89"/>
      <c r="BH98" s="89"/>
      <c r="BI98" s="89"/>
      <c r="BJ98" s="89"/>
      <c r="BK98" s="89"/>
      <c r="BL98" s="89"/>
      <c r="BM98" s="89"/>
      <c r="BN98" s="89"/>
      <c r="BO98" s="89"/>
      <c r="BP98" s="89"/>
      <c r="BQ98" s="89"/>
      <c r="BR98" s="89"/>
      <c r="BS98" s="89"/>
      <c r="BT98" s="89"/>
      <c r="BU98" s="89"/>
      <c r="BV98" s="89"/>
      <c r="BW98" s="89"/>
      <c r="BX98" s="89"/>
      <c r="BY98" s="89"/>
      <c r="BZ98" s="89"/>
      <c r="CA98" s="89"/>
      <c r="CB98" s="89"/>
      <c r="CC98" s="89"/>
      <c r="CD98" s="89"/>
      <c r="CE98" s="89"/>
      <c r="CF98" s="89"/>
      <c r="CG98" s="89"/>
      <c r="CH98" s="89"/>
      <c r="CI98" s="89"/>
      <c r="CJ98" s="89"/>
      <c r="CK98" s="89"/>
      <c r="CL98" s="7"/>
      <c r="CM98" s="7"/>
    </row>
    <row r="99" spans="1:91">
      <c r="A99" s="7"/>
      <c r="B99" s="7"/>
      <c r="C99" s="7"/>
      <c r="D99" s="7"/>
      <c r="E99" s="7"/>
      <c r="F99" s="7"/>
      <c r="G99" s="7"/>
      <c r="H99" s="7"/>
      <c r="I99" s="7"/>
      <c r="J99" s="7"/>
      <c r="K99" s="7"/>
      <c r="L99" s="7"/>
      <c r="M99" s="7"/>
      <c r="N99" s="89"/>
      <c r="O99" s="89"/>
      <c r="P99" s="89"/>
      <c r="Q99" s="89"/>
      <c r="R99" s="89"/>
      <c r="S99" s="89"/>
      <c r="T99" s="89"/>
      <c r="U99" s="89"/>
      <c r="V99" s="89"/>
      <c r="W99" s="89"/>
      <c r="X99" s="89"/>
      <c r="Y99" s="89"/>
      <c r="Z99" s="89"/>
      <c r="AA99" s="89"/>
      <c r="AB99" s="89"/>
      <c r="AC99" s="89"/>
      <c r="AD99" s="89"/>
      <c r="AE99" s="89"/>
      <c r="AF99" s="89"/>
      <c r="AG99" s="89"/>
      <c r="AH99" s="89"/>
      <c r="AI99" s="89"/>
      <c r="AJ99" s="89"/>
      <c r="AK99" s="89"/>
      <c r="AL99" s="89"/>
      <c r="AM99" s="89"/>
      <c r="AN99" s="89"/>
      <c r="AO99" s="89"/>
      <c r="AP99" s="89"/>
      <c r="AQ99" s="89"/>
      <c r="AR99" s="89"/>
      <c r="AS99" s="89"/>
      <c r="AT99" s="89"/>
      <c r="AU99" s="89"/>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7"/>
      <c r="CM99" s="7"/>
    </row>
    <row r="100" spans="1:91">
      <c r="A100" s="7"/>
      <c r="B100" s="7"/>
      <c r="C100" s="7"/>
      <c r="D100" s="7"/>
      <c r="E100" s="7"/>
      <c r="F100" s="7"/>
      <c r="G100" s="7"/>
      <c r="H100" s="7"/>
      <c r="I100" s="7"/>
      <c r="J100" s="7"/>
      <c r="K100" s="7"/>
      <c r="L100" s="7"/>
      <c r="M100" s="7"/>
      <c r="N100" s="89"/>
      <c r="O100" s="89"/>
      <c r="P100" s="89"/>
      <c r="Q100" s="8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c r="AW100" s="89"/>
      <c r="AX100" s="89"/>
      <c r="AY100" s="89"/>
      <c r="AZ100" s="89"/>
      <c r="BA100" s="89"/>
      <c r="BB100" s="89"/>
      <c r="BC100" s="89"/>
      <c r="BD100" s="89"/>
      <c r="BE100" s="89"/>
      <c r="BF100" s="89"/>
      <c r="BG100" s="89"/>
      <c r="BH100" s="89"/>
      <c r="BI100" s="89"/>
      <c r="BJ100" s="89"/>
      <c r="BK100" s="89"/>
      <c r="BL100" s="89"/>
      <c r="BM100" s="89"/>
      <c r="BN100" s="89"/>
      <c r="BO100" s="89"/>
      <c r="BP100" s="89"/>
      <c r="BQ100" s="89"/>
      <c r="BR100" s="89"/>
      <c r="BS100" s="89"/>
      <c r="BT100" s="89"/>
      <c r="BU100" s="89"/>
      <c r="BV100" s="89"/>
      <c r="BW100" s="89"/>
      <c r="BX100" s="89"/>
      <c r="BY100" s="89"/>
      <c r="BZ100" s="89"/>
      <c r="CA100" s="89"/>
      <c r="CB100" s="89"/>
      <c r="CC100" s="89"/>
      <c r="CD100" s="89"/>
      <c r="CE100" s="89"/>
      <c r="CF100" s="89"/>
      <c r="CG100" s="89"/>
      <c r="CH100" s="89"/>
      <c r="CI100" s="89"/>
      <c r="CJ100" s="89"/>
      <c r="CK100" s="89"/>
      <c r="CL100" s="7"/>
      <c r="CM100" s="7"/>
    </row>
    <row r="101" spans="1:91">
      <c r="A101" s="7"/>
      <c r="B101" s="7"/>
      <c r="C101" s="7"/>
      <c r="D101" s="7"/>
      <c r="E101" s="7"/>
      <c r="F101" s="7"/>
      <c r="G101" s="7"/>
      <c r="H101" s="7"/>
      <c r="I101" s="7"/>
      <c r="J101" s="7"/>
      <c r="K101" s="7"/>
      <c r="L101" s="7"/>
      <c r="M101" s="7"/>
      <c r="N101" s="89"/>
      <c r="O101" s="89"/>
      <c r="P101" s="89"/>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89"/>
      <c r="BE101" s="89"/>
      <c r="BF101" s="89"/>
      <c r="BG101" s="89"/>
      <c r="BH101" s="89"/>
      <c r="BI101" s="89"/>
      <c r="BJ101" s="89"/>
      <c r="BK101" s="89"/>
      <c r="BL101" s="89"/>
      <c r="BM101" s="89"/>
      <c r="BN101" s="89"/>
      <c r="BO101" s="89"/>
      <c r="BP101" s="89"/>
      <c r="BQ101" s="89"/>
      <c r="BR101" s="89"/>
      <c r="BS101" s="89"/>
      <c r="BT101" s="89"/>
      <c r="BU101" s="89"/>
      <c r="BV101" s="89"/>
      <c r="BW101" s="89"/>
      <c r="BX101" s="89"/>
      <c r="BY101" s="89"/>
      <c r="BZ101" s="89"/>
      <c r="CA101" s="89"/>
      <c r="CB101" s="89"/>
      <c r="CC101" s="89"/>
      <c r="CD101" s="89"/>
      <c r="CE101" s="89"/>
      <c r="CF101" s="89"/>
      <c r="CG101" s="89"/>
      <c r="CH101" s="89"/>
      <c r="CI101" s="89"/>
      <c r="CJ101" s="89"/>
      <c r="CK101" s="89"/>
      <c r="CL101" s="7"/>
      <c r="CM101" s="7"/>
    </row>
    <row r="102" spans="1:91">
      <c r="A102" s="7"/>
      <c r="B102" s="7"/>
      <c r="C102" s="7"/>
      <c r="D102" s="7"/>
      <c r="E102" s="7"/>
      <c r="F102" s="7"/>
      <c r="G102" s="7"/>
      <c r="H102" s="7"/>
      <c r="I102" s="7"/>
      <c r="J102" s="7"/>
      <c r="K102" s="7"/>
      <c r="L102" s="7"/>
      <c r="M102" s="7"/>
      <c r="N102" s="89"/>
      <c r="O102" s="89"/>
      <c r="P102" s="89"/>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7"/>
      <c r="CM102" s="7"/>
    </row>
    <row r="103" spans="1:91">
      <c r="A103" s="7"/>
      <c r="B103" s="7"/>
      <c r="C103" s="7"/>
      <c r="D103" s="7"/>
      <c r="E103" s="7"/>
      <c r="F103" s="7"/>
      <c r="G103" s="7"/>
      <c r="H103" s="7"/>
      <c r="I103" s="7"/>
      <c r="J103" s="7"/>
      <c r="K103" s="7"/>
      <c r="L103" s="7"/>
      <c r="M103" s="7"/>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89"/>
      <c r="BM103" s="89"/>
      <c r="BN103" s="89"/>
      <c r="BO103" s="89"/>
      <c r="BP103" s="89"/>
      <c r="BQ103" s="89"/>
      <c r="BR103" s="89"/>
      <c r="BS103" s="89"/>
      <c r="BT103" s="89"/>
      <c r="BU103" s="89"/>
      <c r="BV103" s="89"/>
      <c r="BW103" s="89"/>
      <c r="BX103" s="89"/>
      <c r="BY103" s="89"/>
      <c r="BZ103" s="89"/>
      <c r="CA103" s="89"/>
      <c r="CB103" s="89"/>
      <c r="CC103" s="89"/>
      <c r="CD103" s="89"/>
      <c r="CE103" s="89"/>
      <c r="CF103" s="89"/>
      <c r="CG103" s="89"/>
      <c r="CH103" s="89"/>
      <c r="CI103" s="89"/>
      <c r="CJ103" s="89"/>
      <c r="CK103" s="89"/>
      <c r="CL103" s="7"/>
      <c r="CM103" s="7"/>
    </row>
    <row r="104" spans="1:91">
      <c r="A104" s="7"/>
      <c r="B104" s="7"/>
      <c r="C104" s="7"/>
      <c r="D104" s="7"/>
      <c r="E104" s="7"/>
      <c r="F104" s="7"/>
      <c r="G104" s="7"/>
      <c r="H104" s="7"/>
      <c r="I104" s="7"/>
      <c r="J104" s="7"/>
      <c r="K104" s="7"/>
      <c r="L104" s="7"/>
      <c r="M104" s="7"/>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7"/>
      <c r="CM104" s="7"/>
    </row>
    <row r="105" spans="1:91">
      <c r="A105" s="7"/>
      <c r="B105" s="7"/>
      <c r="C105" s="7"/>
      <c r="D105" s="7"/>
      <c r="E105" s="7"/>
      <c r="F105" s="7"/>
      <c r="G105" s="7"/>
      <c r="H105" s="7"/>
      <c r="I105" s="7"/>
      <c r="J105" s="7"/>
      <c r="K105" s="7"/>
      <c r="L105" s="7"/>
      <c r="M105" s="7"/>
      <c r="N105" s="89"/>
      <c r="O105" s="89"/>
      <c r="P105" s="89"/>
      <c r="Q105" s="89"/>
      <c r="R105" s="89"/>
      <c r="S105" s="89"/>
      <c r="T105" s="89"/>
      <c r="U105" s="89"/>
      <c r="V105" s="89"/>
      <c r="W105" s="89"/>
      <c r="X105" s="89"/>
      <c r="Y105" s="89"/>
      <c r="Z105" s="89"/>
      <c r="AA105" s="89"/>
      <c r="AB105" s="89"/>
      <c r="AC105" s="89"/>
      <c r="AD105" s="89"/>
      <c r="AE105" s="89"/>
      <c r="AF105" s="89"/>
      <c r="AG105" s="89"/>
      <c r="AH105" s="89"/>
      <c r="AI105" s="89"/>
      <c r="AJ105" s="89"/>
      <c r="AK105" s="89"/>
      <c r="AL105" s="89"/>
      <c r="AM105" s="89"/>
      <c r="AN105" s="89"/>
      <c r="AO105" s="89"/>
      <c r="AP105" s="89"/>
      <c r="AQ105" s="89"/>
      <c r="AR105" s="89"/>
      <c r="AS105" s="89"/>
      <c r="AT105" s="89"/>
      <c r="AU105" s="89"/>
      <c r="AV105" s="89"/>
      <c r="AW105" s="89"/>
      <c r="AX105" s="89"/>
      <c r="AY105" s="89"/>
      <c r="AZ105" s="89"/>
      <c r="BA105" s="89"/>
      <c r="BB105" s="89"/>
      <c r="BC105" s="89"/>
      <c r="BD105" s="89"/>
      <c r="BE105" s="89"/>
      <c r="BF105" s="89"/>
      <c r="BG105" s="89"/>
      <c r="BH105" s="89"/>
      <c r="BI105" s="89"/>
      <c r="BJ105" s="89"/>
      <c r="BK105" s="89"/>
      <c r="BL105" s="89"/>
      <c r="BM105" s="89"/>
      <c r="BN105" s="89"/>
      <c r="BO105" s="89"/>
      <c r="BP105" s="89"/>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7"/>
      <c r="CM105" s="7"/>
    </row>
    <row r="106" spans="1:91">
      <c r="A106" s="7"/>
      <c r="B106" s="7"/>
      <c r="C106" s="7"/>
      <c r="D106" s="7"/>
      <c r="E106" s="7"/>
      <c r="F106" s="7"/>
      <c r="G106" s="7"/>
      <c r="H106" s="7"/>
      <c r="I106" s="7"/>
      <c r="J106" s="7"/>
      <c r="K106" s="7"/>
      <c r="L106" s="7"/>
      <c r="M106" s="7"/>
      <c r="N106" s="89"/>
      <c r="O106" s="89"/>
      <c r="P106" s="89"/>
      <c r="Q106" s="89"/>
      <c r="R106" s="89"/>
      <c r="S106" s="89"/>
      <c r="T106" s="89"/>
      <c r="U106" s="89"/>
      <c r="V106" s="89"/>
      <c r="W106" s="89"/>
      <c r="X106" s="89"/>
      <c r="Y106" s="89"/>
      <c r="Z106" s="89"/>
      <c r="AA106" s="89"/>
      <c r="AB106" s="89"/>
      <c r="AC106" s="89"/>
      <c r="AD106" s="89"/>
      <c r="AE106" s="89"/>
      <c r="AF106" s="89"/>
      <c r="AG106" s="89"/>
      <c r="AH106" s="89"/>
      <c r="AI106" s="89"/>
      <c r="AJ106" s="89"/>
      <c r="AK106" s="89"/>
      <c r="AL106" s="89"/>
      <c r="AM106" s="89"/>
      <c r="AN106" s="89"/>
      <c r="AO106" s="89"/>
      <c r="AP106" s="89"/>
      <c r="AQ106" s="89"/>
      <c r="AR106" s="89"/>
      <c r="AS106" s="89"/>
      <c r="AT106" s="89"/>
      <c r="AU106" s="89"/>
      <c r="AV106" s="89"/>
      <c r="AW106" s="89"/>
      <c r="AX106" s="89"/>
      <c r="AY106" s="89"/>
      <c r="AZ106" s="89"/>
      <c r="BA106" s="89"/>
      <c r="BB106" s="89"/>
      <c r="BC106" s="89"/>
      <c r="BD106" s="89"/>
      <c r="BE106" s="89"/>
      <c r="BF106" s="89"/>
      <c r="BG106" s="89"/>
      <c r="BH106" s="89"/>
      <c r="BI106" s="89"/>
      <c r="BJ106" s="89"/>
      <c r="BK106" s="89"/>
      <c r="BL106" s="89"/>
      <c r="BM106" s="89"/>
      <c r="BN106" s="89"/>
      <c r="BO106" s="89"/>
      <c r="BP106" s="89"/>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7"/>
      <c r="CM106" s="7"/>
    </row>
    <row r="107" spans="1:91">
      <c r="A107" s="7"/>
      <c r="B107" s="7"/>
      <c r="C107" s="7"/>
      <c r="D107" s="7"/>
      <c r="E107" s="7"/>
      <c r="F107" s="7"/>
      <c r="G107" s="7"/>
      <c r="H107" s="7"/>
      <c r="I107" s="7"/>
      <c r="J107" s="7"/>
      <c r="K107" s="7"/>
      <c r="L107" s="7"/>
      <c r="M107" s="7"/>
      <c r="N107" s="89"/>
      <c r="O107" s="89"/>
      <c r="P107" s="89"/>
      <c r="Q107" s="89"/>
      <c r="R107" s="89"/>
      <c r="S107" s="89"/>
      <c r="T107" s="89"/>
      <c r="U107" s="89"/>
      <c r="V107" s="89"/>
      <c r="W107" s="89"/>
      <c r="X107" s="89"/>
      <c r="Y107" s="89"/>
      <c r="Z107" s="89"/>
      <c r="AA107" s="89"/>
      <c r="AB107" s="89"/>
      <c r="AC107" s="89"/>
      <c r="AD107" s="89"/>
      <c r="AE107" s="89"/>
      <c r="AF107" s="89"/>
      <c r="AG107" s="89"/>
      <c r="AH107" s="89"/>
      <c r="AI107" s="89"/>
      <c r="AJ107" s="89"/>
      <c r="AK107" s="89"/>
      <c r="AL107" s="89"/>
      <c r="AM107" s="89"/>
      <c r="AN107" s="89"/>
      <c r="AO107" s="89"/>
      <c r="AP107" s="89"/>
      <c r="AQ107" s="89"/>
      <c r="AR107" s="89"/>
      <c r="AS107" s="89"/>
      <c r="AT107" s="89"/>
      <c r="AU107" s="89"/>
      <c r="AV107" s="89"/>
      <c r="AW107" s="89"/>
      <c r="AX107" s="89"/>
      <c r="AY107" s="89"/>
      <c r="AZ107" s="89"/>
      <c r="BA107" s="89"/>
      <c r="BB107" s="89"/>
      <c r="BC107" s="89"/>
      <c r="BD107" s="89"/>
      <c r="BE107" s="89"/>
      <c r="BF107" s="89"/>
      <c r="BG107" s="89"/>
      <c r="BH107" s="89"/>
      <c r="BI107" s="89"/>
      <c r="BJ107" s="89"/>
      <c r="BK107" s="89"/>
      <c r="BL107" s="89"/>
      <c r="BM107" s="89"/>
      <c r="BN107" s="89"/>
      <c r="BO107" s="89"/>
      <c r="BP107" s="89"/>
      <c r="BQ107" s="89"/>
      <c r="BR107" s="89"/>
      <c r="BS107" s="89"/>
      <c r="BT107" s="89"/>
      <c r="BU107" s="89"/>
      <c r="BV107" s="89"/>
      <c r="BW107" s="89"/>
      <c r="BX107" s="89"/>
      <c r="BY107" s="89"/>
      <c r="BZ107" s="89"/>
      <c r="CA107" s="89"/>
      <c r="CB107" s="89"/>
      <c r="CC107" s="89"/>
      <c r="CD107" s="89"/>
      <c r="CE107" s="89"/>
      <c r="CF107" s="89"/>
      <c r="CG107" s="89"/>
      <c r="CH107" s="89"/>
      <c r="CI107" s="89"/>
      <c r="CJ107" s="89"/>
      <c r="CK107" s="89"/>
      <c r="CL107" s="7"/>
      <c r="CM107" s="7"/>
    </row>
    <row r="108" spans="1:91">
      <c r="A108" s="7"/>
      <c r="B108" s="7"/>
      <c r="C108" s="7"/>
      <c r="D108" s="7"/>
      <c r="E108" s="7"/>
      <c r="F108" s="7"/>
      <c r="G108" s="7"/>
      <c r="H108" s="7"/>
      <c r="I108" s="7"/>
      <c r="J108" s="7"/>
      <c r="K108" s="7"/>
      <c r="L108" s="7"/>
      <c r="M108" s="7"/>
      <c r="N108" s="89"/>
      <c r="O108" s="89"/>
      <c r="P108" s="89"/>
      <c r="Q108" s="89"/>
      <c r="R108" s="89"/>
      <c r="S108" s="89"/>
      <c r="T108" s="89"/>
      <c r="U108" s="89"/>
      <c r="V108" s="89"/>
      <c r="W108" s="89"/>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7"/>
      <c r="CM108" s="7"/>
    </row>
    <row r="109" spans="1:91">
      <c r="A109" s="7"/>
      <c r="B109" s="7"/>
      <c r="C109" s="7"/>
      <c r="D109" s="7"/>
      <c r="E109" s="7"/>
      <c r="F109" s="7"/>
      <c r="G109" s="7"/>
      <c r="H109" s="7"/>
      <c r="I109" s="7"/>
      <c r="J109" s="7"/>
      <c r="K109" s="7"/>
      <c r="L109" s="7"/>
      <c r="M109" s="7"/>
      <c r="N109" s="89"/>
      <c r="O109" s="89"/>
      <c r="P109" s="89"/>
      <c r="Q109" s="89"/>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7"/>
      <c r="CM109" s="7"/>
    </row>
    <row r="110" spans="1:91">
      <c r="A110" s="7"/>
      <c r="B110" s="7"/>
      <c r="C110" s="7"/>
      <c r="D110" s="7"/>
      <c r="E110" s="7"/>
      <c r="F110" s="7"/>
      <c r="G110" s="7"/>
      <c r="H110" s="7"/>
      <c r="I110" s="7"/>
      <c r="J110" s="7"/>
      <c r="K110" s="7"/>
      <c r="L110" s="7"/>
      <c r="M110" s="7"/>
      <c r="N110" s="89"/>
      <c r="O110" s="89"/>
      <c r="P110" s="89"/>
      <c r="Q110" s="89"/>
      <c r="R110" s="89"/>
      <c r="S110" s="89"/>
      <c r="T110" s="89"/>
      <c r="U110" s="89"/>
      <c r="V110" s="89"/>
      <c r="W110" s="89"/>
      <c r="X110" s="89"/>
      <c r="Y110" s="89"/>
      <c r="Z110" s="89"/>
      <c r="AA110" s="89"/>
      <c r="AB110" s="89"/>
      <c r="AC110" s="89"/>
      <c r="AD110" s="89"/>
      <c r="AE110" s="89"/>
      <c r="AF110" s="89"/>
      <c r="AG110" s="89"/>
      <c r="AH110" s="89"/>
      <c r="AI110" s="89"/>
      <c r="AJ110" s="89"/>
      <c r="AK110" s="89"/>
      <c r="AL110" s="89"/>
      <c r="AM110" s="89"/>
      <c r="AN110" s="89"/>
      <c r="AO110" s="89"/>
      <c r="AP110" s="89"/>
      <c r="AQ110" s="89"/>
      <c r="AR110" s="89"/>
      <c r="AS110" s="89"/>
      <c r="AT110" s="89"/>
      <c r="AU110" s="89"/>
      <c r="AV110" s="89"/>
      <c r="AW110" s="89"/>
      <c r="AX110" s="89"/>
      <c r="AY110" s="89"/>
      <c r="AZ110" s="89"/>
      <c r="BA110" s="89"/>
      <c r="BB110" s="89"/>
      <c r="BC110" s="89"/>
      <c r="BD110" s="89"/>
      <c r="BE110" s="89"/>
      <c r="BF110" s="89"/>
      <c r="BG110" s="89"/>
      <c r="BH110" s="89"/>
      <c r="BI110" s="89"/>
      <c r="BJ110" s="89"/>
      <c r="BK110" s="89"/>
      <c r="BL110" s="89"/>
      <c r="BM110" s="89"/>
      <c r="BN110" s="89"/>
      <c r="BO110" s="89"/>
      <c r="BP110" s="89"/>
      <c r="BQ110" s="89"/>
      <c r="BR110" s="89"/>
      <c r="BS110" s="89"/>
      <c r="BT110" s="89"/>
      <c r="BU110" s="89"/>
      <c r="BV110" s="89"/>
      <c r="BW110" s="89"/>
      <c r="BX110" s="89"/>
      <c r="BY110" s="89"/>
      <c r="BZ110" s="89"/>
      <c r="CA110" s="89"/>
      <c r="CB110" s="89"/>
      <c r="CC110" s="89"/>
      <c r="CD110" s="89"/>
      <c r="CE110" s="89"/>
      <c r="CF110" s="89"/>
      <c r="CG110" s="89"/>
      <c r="CH110" s="89"/>
      <c r="CI110" s="89"/>
      <c r="CJ110" s="89"/>
      <c r="CK110" s="89"/>
      <c r="CL110" s="7"/>
      <c r="CM110" s="7"/>
    </row>
    <row r="111" spans="1:91">
      <c r="A111" s="7"/>
      <c r="B111" s="7"/>
      <c r="C111" s="7"/>
      <c r="D111" s="7"/>
      <c r="E111" s="7"/>
      <c r="F111" s="7"/>
      <c r="G111" s="7"/>
      <c r="H111" s="7"/>
      <c r="I111" s="7"/>
      <c r="J111" s="7"/>
      <c r="K111" s="7"/>
      <c r="L111" s="7"/>
      <c r="M111" s="7"/>
      <c r="N111" s="89"/>
      <c r="O111" s="89"/>
      <c r="P111" s="89"/>
      <c r="Q111" s="89"/>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7"/>
      <c r="CM111" s="7"/>
    </row>
    <row r="112" spans="1:91">
      <c r="A112" s="7"/>
      <c r="B112" s="7"/>
      <c r="C112" s="7"/>
      <c r="D112" s="7"/>
      <c r="E112" s="7"/>
      <c r="F112" s="7"/>
      <c r="G112" s="7"/>
      <c r="H112" s="7"/>
      <c r="I112" s="7"/>
      <c r="J112" s="7"/>
      <c r="K112" s="7"/>
      <c r="L112" s="7"/>
      <c r="M112" s="7"/>
      <c r="N112" s="89"/>
      <c r="O112" s="89"/>
      <c r="P112" s="89"/>
      <c r="Q112" s="8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7"/>
      <c r="CM112" s="7"/>
    </row>
    <row r="113" spans="1:91">
      <c r="A113" s="7"/>
      <c r="B113" s="7"/>
      <c r="C113" s="7"/>
      <c r="D113" s="7"/>
      <c r="E113" s="7"/>
      <c r="F113" s="7"/>
      <c r="G113" s="7"/>
      <c r="H113" s="7"/>
      <c r="I113" s="7"/>
      <c r="J113" s="7"/>
      <c r="K113" s="7"/>
      <c r="L113" s="7"/>
      <c r="M113" s="7"/>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89"/>
      <c r="AL113" s="89"/>
      <c r="AM113" s="89"/>
      <c r="AN113" s="89"/>
      <c r="AO113" s="89"/>
      <c r="AP113" s="89"/>
      <c r="AQ113" s="89"/>
      <c r="AR113" s="89"/>
      <c r="AS113" s="89"/>
      <c r="AT113" s="89"/>
      <c r="AU113" s="89"/>
      <c r="AV113" s="89"/>
      <c r="AW113" s="89"/>
      <c r="AX113" s="89"/>
      <c r="AY113" s="89"/>
      <c r="AZ113" s="89"/>
      <c r="BA113" s="89"/>
      <c r="BB113" s="89"/>
      <c r="BC113" s="89"/>
      <c r="BD113" s="89"/>
      <c r="BE113" s="89"/>
      <c r="BF113" s="89"/>
      <c r="BG113" s="89"/>
      <c r="BH113" s="89"/>
      <c r="BI113" s="89"/>
      <c r="BJ113" s="89"/>
      <c r="BK113" s="89"/>
      <c r="BL113" s="89"/>
      <c r="BM113" s="89"/>
      <c r="BN113" s="89"/>
      <c r="BO113" s="89"/>
      <c r="BP113" s="89"/>
      <c r="BQ113" s="89"/>
      <c r="BR113" s="89"/>
      <c r="BS113" s="89"/>
      <c r="BT113" s="89"/>
      <c r="BU113" s="89"/>
      <c r="BV113" s="89"/>
      <c r="BW113" s="89"/>
      <c r="BX113" s="89"/>
      <c r="BY113" s="89"/>
      <c r="BZ113" s="89"/>
      <c r="CA113" s="89"/>
      <c r="CB113" s="89"/>
      <c r="CC113" s="89"/>
      <c r="CD113" s="89"/>
      <c r="CE113" s="89"/>
      <c r="CF113" s="89"/>
      <c r="CG113" s="89"/>
      <c r="CH113" s="89"/>
      <c r="CI113" s="89"/>
      <c r="CJ113" s="89"/>
      <c r="CK113" s="89"/>
      <c r="CL113" s="7"/>
      <c r="CM113" s="7"/>
    </row>
    <row r="114" spans="1:91">
      <c r="A114" s="7"/>
      <c r="B114" s="7"/>
      <c r="C114" s="7"/>
      <c r="D114" s="7"/>
      <c r="E114" s="7"/>
      <c r="F114" s="7"/>
      <c r="G114" s="7"/>
      <c r="H114" s="7"/>
      <c r="I114" s="7"/>
      <c r="J114" s="7"/>
      <c r="K114" s="7"/>
      <c r="L114" s="7"/>
      <c r="M114" s="7"/>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7"/>
      <c r="CM114" s="7"/>
    </row>
    <row r="115" spans="1:91">
      <c r="A115" s="7"/>
      <c r="B115" s="7"/>
      <c r="C115" s="7"/>
      <c r="D115" s="7"/>
      <c r="E115" s="7"/>
      <c r="F115" s="7"/>
      <c r="G115" s="7"/>
      <c r="H115" s="7"/>
      <c r="I115" s="7"/>
      <c r="J115" s="7"/>
      <c r="K115" s="7"/>
      <c r="L115" s="7"/>
      <c r="M115" s="7"/>
      <c r="N115" s="89"/>
      <c r="O115" s="89"/>
      <c r="P115" s="89"/>
      <c r="Q115" s="89"/>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7"/>
      <c r="CM115" s="7"/>
    </row>
    <row r="116" spans="1:91">
      <c r="A116" s="7"/>
      <c r="B116" s="7"/>
      <c r="C116" s="7"/>
      <c r="D116" s="7"/>
      <c r="E116" s="7"/>
      <c r="F116" s="7"/>
      <c r="G116" s="7"/>
      <c r="H116" s="7"/>
      <c r="I116" s="7"/>
      <c r="J116" s="7"/>
      <c r="K116" s="7"/>
      <c r="L116" s="7"/>
      <c r="M116" s="7"/>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7"/>
      <c r="CM116" s="7"/>
    </row>
    <row r="117" spans="1:91">
      <c r="A117" s="7"/>
      <c r="B117" s="7"/>
      <c r="C117" s="7"/>
      <c r="D117" s="7"/>
      <c r="E117" s="7"/>
      <c r="F117" s="7"/>
      <c r="G117" s="7"/>
      <c r="H117" s="7"/>
      <c r="I117" s="7"/>
      <c r="J117" s="7"/>
      <c r="K117" s="7"/>
      <c r="L117" s="7"/>
      <c r="M117" s="7"/>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89"/>
      <c r="AO117" s="89"/>
      <c r="AP117" s="89"/>
      <c r="AQ117" s="89"/>
      <c r="AR117" s="89"/>
      <c r="AS117" s="89"/>
      <c r="AT117" s="89"/>
      <c r="AU117" s="89"/>
      <c r="AV117" s="89"/>
      <c r="AW117" s="89"/>
      <c r="AX117" s="89"/>
      <c r="AY117" s="89"/>
      <c r="AZ117" s="89"/>
      <c r="BA117" s="89"/>
      <c r="BB117" s="89"/>
      <c r="BC117" s="89"/>
      <c r="BD117" s="89"/>
      <c r="BE117" s="89"/>
      <c r="BF117" s="89"/>
      <c r="BG117" s="89"/>
      <c r="BH117" s="89"/>
      <c r="BI117" s="89"/>
      <c r="BJ117" s="89"/>
      <c r="BK117" s="89"/>
      <c r="BL117" s="89"/>
      <c r="BM117" s="89"/>
      <c r="BN117" s="89"/>
      <c r="BO117" s="89"/>
      <c r="BP117" s="89"/>
      <c r="BQ117" s="89"/>
      <c r="BR117" s="89"/>
      <c r="BS117" s="89"/>
      <c r="BT117" s="89"/>
      <c r="BU117" s="89"/>
      <c r="BV117" s="89"/>
      <c r="BW117" s="89"/>
      <c r="BX117" s="89"/>
      <c r="BY117" s="89"/>
      <c r="BZ117" s="89"/>
      <c r="CA117" s="89"/>
      <c r="CB117" s="89"/>
      <c r="CC117" s="89"/>
      <c r="CD117" s="89"/>
      <c r="CE117" s="89"/>
      <c r="CF117" s="89"/>
      <c r="CG117" s="89"/>
      <c r="CH117" s="89"/>
      <c r="CI117" s="89"/>
      <c r="CJ117" s="89"/>
      <c r="CK117" s="89"/>
      <c r="CL117" s="7"/>
      <c r="CM117" s="7"/>
    </row>
    <row r="118" spans="1:91">
      <c r="A118" s="7"/>
      <c r="B118" s="7"/>
      <c r="C118" s="7"/>
      <c r="D118" s="7"/>
      <c r="E118" s="7"/>
      <c r="F118" s="7"/>
      <c r="G118" s="7"/>
      <c r="H118" s="7"/>
      <c r="I118" s="7"/>
      <c r="J118" s="7"/>
      <c r="K118" s="7"/>
      <c r="L118" s="7"/>
      <c r="M118" s="7"/>
      <c r="N118" s="89"/>
      <c r="O118" s="89"/>
      <c r="P118" s="89"/>
      <c r="Q118" s="89"/>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7"/>
      <c r="CM118" s="7"/>
    </row>
    <row r="119" spans="1:91">
      <c r="A119" s="7"/>
      <c r="B119" s="7"/>
      <c r="C119" s="7"/>
      <c r="D119" s="7"/>
      <c r="E119" s="7"/>
      <c r="F119" s="7"/>
      <c r="G119" s="7"/>
      <c r="H119" s="7"/>
      <c r="I119" s="7"/>
      <c r="J119" s="7"/>
      <c r="K119" s="7"/>
      <c r="L119" s="7"/>
      <c r="M119" s="7"/>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c r="AP119" s="89"/>
      <c r="AQ119" s="89"/>
      <c r="AR119" s="89"/>
      <c r="AS119" s="89"/>
      <c r="AT119" s="89"/>
      <c r="AU119" s="89"/>
      <c r="AV119" s="89"/>
      <c r="AW119" s="89"/>
      <c r="AX119" s="89"/>
      <c r="AY119" s="89"/>
      <c r="AZ119" s="89"/>
      <c r="BA119" s="89"/>
      <c r="BB119" s="89"/>
      <c r="BC119" s="89"/>
      <c r="BD119" s="89"/>
      <c r="BE119" s="89"/>
      <c r="BF119" s="89"/>
      <c r="BG119" s="89"/>
      <c r="BH119" s="89"/>
      <c r="BI119" s="89"/>
      <c r="BJ119" s="89"/>
      <c r="BK119" s="89"/>
      <c r="BL119" s="89"/>
      <c r="BM119" s="89"/>
      <c r="BN119" s="89"/>
      <c r="BO119" s="89"/>
      <c r="BP119" s="89"/>
      <c r="BQ119" s="89"/>
      <c r="BR119" s="89"/>
      <c r="BS119" s="89"/>
      <c r="BT119" s="89"/>
      <c r="BU119" s="89"/>
      <c r="BV119" s="89"/>
      <c r="BW119" s="89"/>
      <c r="BX119" s="89"/>
      <c r="BY119" s="89"/>
      <c r="BZ119" s="89"/>
      <c r="CA119" s="89"/>
      <c r="CB119" s="89"/>
      <c r="CC119" s="89"/>
      <c r="CD119" s="89"/>
      <c r="CE119" s="89"/>
      <c r="CF119" s="89"/>
      <c r="CG119" s="89"/>
      <c r="CH119" s="89"/>
      <c r="CI119" s="89"/>
      <c r="CJ119" s="89"/>
      <c r="CK119" s="89"/>
      <c r="CL119" s="7"/>
      <c r="CM119" s="7"/>
    </row>
    <row r="120" spans="1:91">
      <c r="A120" s="7"/>
      <c r="B120" s="7"/>
      <c r="C120" s="7"/>
      <c r="D120" s="7"/>
      <c r="E120" s="7"/>
      <c r="F120" s="7"/>
      <c r="G120" s="7"/>
      <c r="H120" s="7"/>
      <c r="I120" s="7"/>
      <c r="J120" s="7"/>
      <c r="K120" s="7"/>
      <c r="L120" s="7"/>
      <c r="M120" s="7"/>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7"/>
      <c r="CM120" s="7"/>
    </row>
    <row r="121" spans="1:91">
      <c r="A121" s="7"/>
      <c r="B121" s="7"/>
      <c r="C121" s="7"/>
      <c r="D121" s="7"/>
      <c r="E121" s="7"/>
      <c r="F121" s="7"/>
      <c r="G121" s="7"/>
      <c r="H121" s="7"/>
      <c r="I121" s="7"/>
      <c r="J121" s="7"/>
      <c r="K121" s="7"/>
      <c r="L121" s="7"/>
      <c r="M121" s="7"/>
      <c r="N121" s="89"/>
      <c r="O121" s="89"/>
      <c r="P121" s="89"/>
      <c r="Q121" s="89"/>
      <c r="R121" s="89"/>
      <c r="S121" s="89"/>
      <c r="T121" s="89"/>
      <c r="U121" s="89"/>
      <c r="V121" s="89"/>
      <c r="W121" s="89"/>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7"/>
      <c r="CM121" s="7"/>
    </row>
    <row r="122" spans="1:91">
      <c r="A122" s="7"/>
      <c r="B122" s="7"/>
      <c r="C122" s="7"/>
      <c r="D122" s="7"/>
      <c r="E122" s="7"/>
      <c r="F122" s="7"/>
      <c r="G122" s="7"/>
      <c r="H122" s="7"/>
      <c r="I122" s="7"/>
      <c r="J122" s="7"/>
      <c r="K122" s="7"/>
      <c r="L122" s="7"/>
      <c r="M122" s="7"/>
      <c r="N122" s="89"/>
      <c r="O122" s="89"/>
      <c r="P122" s="89"/>
      <c r="Q122" s="89"/>
      <c r="R122" s="89"/>
      <c r="S122" s="89"/>
      <c r="T122" s="89"/>
      <c r="U122" s="89"/>
      <c r="V122" s="89"/>
      <c r="W122" s="89"/>
      <c r="X122" s="89"/>
      <c r="Y122" s="89"/>
      <c r="Z122" s="89"/>
      <c r="AA122" s="89"/>
      <c r="AB122" s="89"/>
      <c r="AC122" s="89"/>
      <c r="AD122" s="89"/>
      <c r="AE122" s="89"/>
      <c r="AF122" s="89"/>
      <c r="AG122" s="89"/>
      <c r="AH122" s="89"/>
      <c r="AI122" s="89"/>
      <c r="AJ122" s="89"/>
      <c r="AK122" s="89"/>
      <c r="AL122" s="89"/>
      <c r="AM122" s="89"/>
      <c r="AN122" s="89"/>
      <c r="AO122" s="89"/>
      <c r="AP122" s="89"/>
      <c r="AQ122" s="89"/>
      <c r="AR122" s="89"/>
      <c r="AS122" s="89"/>
      <c r="AT122" s="89"/>
      <c r="AU122" s="89"/>
      <c r="AV122" s="89"/>
      <c r="AW122" s="89"/>
      <c r="AX122" s="89"/>
      <c r="AY122" s="89"/>
      <c r="AZ122" s="89"/>
      <c r="BA122" s="89"/>
      <c r="BB122" s="89"/>
      <c r="BC122" s="89"/>
      <c r="BD122" s="89"/>
      <c r="BE122" s="89"/>
      <c r="BF122" s="89"/>
      <c r="BG122" s="89"/>
      <c r="BH122" s="89"/>
      <c r="BI122" s="89"/>
      <c r="BJ122" s="89"/>
      <c r="BK122" s="89"/>
      <c r="BL122" s="89"/>
      <c r="BM122" s="89"/>
      <c r="BN122" s="89"/>
      <c r="BO122" s="89"/>
      <c r="BP122" s="89"/>
      <c r="BQ122" s="89"/>
      <c r="BR122" s="89"/>
      <c r="BS122" s="89"/>
      <c r="BT122" s="89"/>
      <c r="BU122" s="89"/>
      <c r="BV122" s="89"/>
      <c r="BW122" s="89"/>
      <c r="BX122" s="89"/>
      <c r="BY122" s="89"/>
      <c r="BZ122" s="89"/>
      <c r="CA122" s="89"/>
      <c r="CB122" s="89"/>
      <c r="CC122" s="89"/>
      <c r="CD122" s="89"/>
      <c r="CE122" s="89"/>
      <c r="CF122" s="89"/>
      <c r="CG122" s="89"/>
      <c r="CH122" s="89"/>
      <c r="CI122" s="89"/>
      <c r="CJ122" s="89"/>
      <c r="CK122" s="89"/>
      <c r="CL122" s="7"/>
      <c r="CM122" s="7"/>
    </row>
    <row r="123" spans="1:91">
      <c r="A123" s="7"/>
      <c r="B123" s="7"/>
      <c r="C123" s="7"/>
      <c r="D123" s="7"/>
      <c r="E123" s="7"/>
      <c r="F123" s="7"/>
      <c r="G123" s="7"/>
      <c r="H123" s="7"/>
      <c r="I123" s="7"/>
      <c r="J123" s="7"/>
      <c r="K123" s="7"/>
      <c r="L123" s="7"/>
      <c r="M123" s="7"/>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7"/>
      <c r="CM123" s="7"/>
    </row>
    <row r="124" spans="1:91">
      <c r="A124" s="7"/>
      <c r="B124" s="7"/>
      <c r="C124" s="7"/>
      <c r="D124" s="7"/>
      <c r="E124" s="7"/>
      <c r="F124" s="7"/>
      <c r="G124" s="7"/>
      <c r="H124" s="7"/>
      <c r="I124" s="7"/>
      <c r="J124" s="7"/>
      <c r="K124" s="7"/>
      <c r="L124" s="7"/>
      <c r="M124" s="7"/>
      <c r="N124" s="89"/>
      <c r="O124" s="89"/>
      <c r="P124" s="89"/>
      <c r="Q124" s="89"/>
      <c r="R124" s="89"/>
      <c r="S124" s="89"/>
      <c r="T124" s="89"/>
      <c r="U124" s="89"/>
      <c r="V124" s="89"/>
      <c r="W124" s="89"/>
      <c r="X124" s="89"/>
      <c r="Y124" s="89"/>
      <c r="Z124" s="89"/>
      <c r="AA124" s="89"/>
      <c r="AB124" s="89"/>
      <c r="AC124" s="89"/>
      <c r="AD124" s="89"/>
      <c r="AE124" s="89"/>
      <c r="AF124" s="89"/>
      <c r="AG124" s="89"/>
      <c r="AH124" s="89"/>
      <c r="AI124" s="89"/>
      <c r="AJ124" s="89"/>
      <c r="AK124" s="89"/>
      <c r="AL124" s="89"/>
      <c r="AM124" s="89"/>
      <c r="AN124" s="89"/>
      <c r="AO124" s="89"/>
      <c r="AP124" s="89"/>
      <c r="AQ124" s="89"/>
      <c r="AR124" s="89"/>
      <c r="AS124" s="89"/>
      <c r="AT124" s="89"/>
      <c r="AU124" s="89"/>
      <c r="AV124" s="89"/>
      <c r="AW124" s="89"/>
      <c r="AX124" s="89"/>
      <c r="AY124" s="89"/>
      <c r="AZ124" s="89"/>
      <c r="BA124" s="89"/>
      <c r="BB124" s="89"/>
      <c r="BC124" s="89"/>
      <c r="BD124" s="89"/>
      <c r="BE124" s="89"/>
      <c r="BF124" s="89"/>
      <c r="BG124" s="89"/>
      <c r="BH124" s="89"/>
      <c r="BI124" s="89"/>
      <c r="BJ124" s="89"/>
      <c r="BK124" s="89"/>
      <c r="BL124" s="89"/>
      <c r="BM124" s="89"/>
      <c r="BN124" s="89"/>
      <c r="BO124" s="89"/>
      <c r="BP124" s="89"/>
      <c r="BQ124" s="89"/>
      <c r="BR124" s="89"/>
      <c r="BS124" s="89"/>
      <c r="BT124" s="89"/>
      <c r="BU124" s="89"/>
      <c r="BV124" s="89"/>
      <c r="BW124" s="89"/>
      <c r="BX124" s="89"/>
      <c r="BY124" s="89"/>
      <c r="BZ124" s="89"/>
      <c r="CA124" s="89"/>
      <c r="CB124" s="89"/>
      <c r="CC124" s="89"/>
      <c r="CD124" s="89"/>
      <c r="CE124" s="89"/>
      <c r="CF124" s="89"/>
      <c r="CG124" s="89"/>
      <c r="CH124" s="89"/>
      <c r="CI124" s="89"/>
      <c r="CJ124" s="89"/>
      <c r="CK124" s="89"/>
      <c r="CL124" s="7"/>
      <c r="CM124" s="7"/>
    </row>
    <row r="125" spans="1:91">
      <c r="A125" s="7"/>
      <c r="B125" s="7"/>
      <c r="C125" s="7"/>
      <c r="D125" s="7"/>
      <c r="E125" s="7"/>
      <c r="F125" s="7"/>
      <c r="G125" s="7"/>
      <c r="H125" s="7"/>
      <c r="I125" s="7"/>
      <c r="J125" s="7"/>
      <c r="K125" s="7"/>
      <c r="L125" s="7"/>
      <c r="M125" s="7"/>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c r="AP125" s="89"/>
      <c r="AQ125" s="89"/>
      <c r="AR125" s="89"/>
      <c r="AS125" s="89"/>
      <c r="AT125" s="89"/>
      <c r="AU125" s="89"/>
      <c r="AV125" s="89"/>
      <c r="AW125" s="89"/>
      <c r="AX125" s="89"/>
      <c r="AY125" s="89"/>
      <c r="AZ125" s="89"/>
      <c r="BA125" s="89"/>
      <c r="BB125" s="89"/>
      <c r="BC125" s="89"/>
      <c r="BD125" s="89"/>
      <c r="BE125" s="89"/>
      <c r="BF125" s="89"/>
      <c r="BG125" s="89"/>
      <c r="BH125" s="89"/>
      <c r="BI125" s="89"/>
      <c r="BJ125" s="89"/>
      <c r="BK125" s="89"/>
      <c r="BL125" s="89"/>
      <c r="BM125" s="89"/>
      <c r="BN125" s="89"/>
      <c r="BO125" s="89"/>
      <c r="BP125" s="89"/>
      <c r="BQ125" s="89"/>
      <c r="BR125" s="89"/>
      <c r="BS125" s="89"/>
      <c r="BT125" s="89"/>
      <c r="BU125" s="89"/>
      <c r="BV125" s="89"/>
      <c r="BW125" s="89"/>
      <c r="BX125" s="89"/>
      <c r="BY125" s="89"/>
      <c r="BZ125" s="89"/>
      <c r="CA125" s="89"/>
      <c r="CB125" s="89"/>
      <c r="CC125" s="89"/>
      <c r="CD125" s="89"/>
      <c r="CE125" s="89"/>
      <c r="CF125" s="89"/>
      <c r="CG125" s="89"/>
      <c r="CH125" s="89"/>
      <c r="CI125" s="89"/>
      <c r="CJ125" s="89"/>
      <c r="CK125" s="89"/>
      <c r="CL125" s="7"/>
      <c r="CM125" s="7"/>
    </row>
    <row r="126" spans="1:91">
      <c r="A126" s="7"/>
      <c r="B126" s="7"/>
      <c r="C126" s="7"/>
      <c r="D126" s="7"/>
      <c r="E126" s="7"/>
      <c r="F126" s="7"/>
      <c r="G126" s="7"/>
      <c r="H126" s="7"/>
      <c r="I126" s="7"/>
      <c r="J126" s="7"/>
      <c r="K126" s="7"/>
      <c r="L126" s="7"/>
      <c r="M126" s="7"/>
      <c r="N126" s="89"/>
      <c r="O126" s="89"/>
      <c r="P126" s="89"/>
      <c r="Q126" s="89"/>
      <c r="R126" s="89"/>
      <c r="S126" s="89"/>
      <c r="T126" s="89"/>
      <c r="U126" s="89"/>
      <c r="V126" s="89"/>
      <c r="W126" s="89"/>
      <c r="X126" s="89"/>
      <c r="Y126" s="89"/>
      <c r="Z126" s="89"/>
      <c r="AA126" s="89"/>
      <c r="AB126" s="89"/>
      <c r="AC126" s="89"/>
      <c r="AD126" s="89"/>
      <c r="AE126" s="89"/>
      <c r="AF126" s="89"/>
      <c r="AG126" s="89"/>
      <c r="AH126" s="89"/>
      <c r="AI126" s="89"/>
      <c r="AJ126" s="89"/>
      <c r="AK126" s="89"/>
      <c r="AL126" s="89"/>
      <c r="AM126" s="89"/>
      <c r="AN126" s="89"/>
      <c r="AO126" s="89"/>
      <c r="AP126" s="89"/>
      <c r="AQ126" s="89"/>
      <c r="AR126" s="89"/>
      <c r="AS126" s="89"/>
      <c r="AT126" s="89"/>
      <c r="AU126" s="89"/>
      <c r="AV126" s="89"/>
      <c r="AW126" s="89"/>
      <c r="AX126" s="89"/>
      <c r="AY126" s="89"/>
      <c r="AZ126" s="89"/>
      <c r="BA126" s="89"/>
      <c r="BB126" s="89"/>
      <c r="BC126" s="89"/>
      <c r="BD126" s="89"/>
      <c r="BE126" s="89"/>
      <c r="BF126" s="89"/>
      <c r="BG126" s="89"/>
      <c r="BH126" s="89"/>
      <c r="BI126" s="89"/>
      <c r="BJ126" s="89"/>
      <c r="BK126" s="89"/>
      <c r="BL126" s="89"/>
      <c r="BM126" s="89"/>
      <c r="BN126" s="89"/>
      <c r="BO126" s="89"/>
      <c r="BP126" s="89"/>
      <c r="BQ126" s="89"/>
      <c r="BR126" s="89"/>
      <c r="BS126" s="89"/>
      <c r="BT126" s="89"/>
      <c r="BU126" s="89"/>
      <c r="BV126" s="89"/>
      <c r="BW126" s="89"/>
      <c r="BX126" s="89"/>
      <c r="BY126" s="89"/>
      <c r="BZ126" s="89"/>
      <c r="CA126" s="89"/>
      <c r="CB126" s="89"/>
      <c r="CC126" s="89"/>
      <c r="CD126" s="89"/>
      <c r="CE126" s="89"/>
      <c r="CF126" s="89"/>
      <c r="CG126" s="89"/>
      <c r="CH126" s="89"/>
      <c r="CI126" s="89"/>
      <c r="CJ126" s="89"/>
      <c r="CK126" s="89"/>
      <c r="CL126" s="7"/>
      <c r="CM126" s="7"/>
    </row>
    <row r="127" spans="1:91">
      <c r="A127" s="7"/>
      <c r="B127" s="7"/>
      <c r="C127" s="7"/>
      <c r="D127" s="7"/>
      <c r="E127" s="7"/>
      <c r="F127" s="7"/>
      <c r="G127" s="7"/>
      <c r="H127" s="7"/>
      <c r="I127" s="7"/>
      <c r="J127" s="7"/>
      <c r="K127" s="7"/>
      <c r="L127" s="7"/>
      <c r="M127" s="7"/>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89"/>
      <c r="BM127" s="89"/>
      <c r="BN127" s="89"/>
      <c r="BO127" s="89"/>
      <c r="BP127" s="89"/>
      <c r="BQ127" s="89"/>
      <c r="BR127" s="89"/>
      <c r="BS127" s="89"/>
      <c r="BT127" s="89"/>
      <c r="BU127" s="89"/>
      <c r="BV127" s="89"/>
      <c r="BW127" s="89"/>
      <c r="BX127" s="89"/>
      <c r="BY127" s="89"/>
      <c r="BZ127" s="89"/>
      <c r="CA127" s="89"/>
      <c r="CB127" s="89"/>
      <c r="CC127" s="89"/>
      <c r="CD127" s="89"/>
      <c r="CE127" s="89"/>
      <c r="CF127" s="89"/>
      <c r="CG127" s="89"/>
      <c r="CH127" s="89"/>
      <c r="CI127" s="89"/>
      <c r="CJ127" s="89"/>
      <c r="CK127" s="89"/>
      <c r="CL127" s="7"/>
      <c r="CM127" s="7"/>
    </row>
    <row r="128" spans="1:91">
      <c r="A128" s="7"/>
      <c r="B128" s="7"/>
      <c r="C128" s="7"/>
      <c r="D128" s="7"/>
      <c r="E128" s="7"/>
      <c r="F128" s="7"/>
      <c r="G128" s="7"/>
      <c r="H128" s="7"/>
      <c r="I128" s="7"/>
      <c r="J128" s="7"/>
      <c r="K128" s="7"/>
      <c r="L128" s="7"/>
      <c r="M128" s="7"/>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89"/>
      <c r="BI128" s="89"/>
      <c r="BJ128" s="89"/>
      <c r="BK128" s="89"/>
      <c r="BL128" s="89"/>
      <c r="BM128" s="89"/>
      <c r="BN128" s="89"/>
      <c r="BO128" s="89"/>
      <c r="BP128" s="89"/>
      <c r="BQ128" s="89"/>
      <c r="BR128" s="89"/>
      <c r="BS128" s="89"/>
      <c r="BT128" s="89"/>
      <c r="BU128" s="89"/>
      <c r="BV128" s="89"/>
      <c r="BW128" s="89"/>
      <c r="BX128" s="89"/>
      <c r="BY128" s="89"/>
      <c r="BZ128" s="89"/>
      <c r="CA128" s="89"/>
      <c r="CB128" s="89"/>
      <c r="CC128" s="89"/>
      <c r="CD128" s="89"/>
      <c r="CE128" s="89"/>
      <c r="CF128" s="89"/>
      <c r="CG128" s="89"/>
      <c r="CH128" s="89"/>
      <c r="CI128" s="89"/>
      <c r="CJ128" s="89"/>
      <c r="CK128" s="89"/>
      <c r="CL128" s="7"/>
      <c r="CM128" s="7"/>
    </row>
    <row r="129" spans="1:91">
      <c r="A129" s="7"/>
      <c r="B129" s="7"/>
      <c r="C129" s="7"/>
      <c r="D129" s="7"/>
      <c r="E129" s="7"/>
      <c r="F129" s="7"/>
      <c r="G129" s="7"/>
      <c r="H129" s="7"/>
      <c r="I129" s="7"/>
      <c r="J129" s="7"/>
      <c r="K129" s="7"/>
      <c r="L129" s="7"/>
      <c r="M129" s="7"/>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7"/>
      <c r="CM129" s="7"/>
    </row>
    <row r="130" spans="1:91">
      <c r="A130" s="7"/>
      <c r="B130" s="7"/>
      <c r="C130" s="7"/>
      <c r="D130" s="7"/>
      <c r="E130" s="7"/>
      <c r="F130" s="7"/>
      <c r="G130" s="7"/>
      <c r="H130" s="7"/>
      <c r="I130" s="7"/>
      <c r="J130" s="7"/>
      <c r="K130" s="7"/>
      <c r="L130" s="7"/>
      <c r="M130" s="7"/>
      <c r="N130" s="89"/>
      <c r="O130" s="89"/>
      <c r="P130" s="89"/>
      <c r="Q130" s="89"/>
      <c r="R130" s="89"/>
      <c r="S130" s="89"/>
      <c r="T130" s="89"/>
      <c r="U130" s="89"/>
      <c r="V130" s="89"/>
      <c r="W130" s="89"/>
      <c r="X130" s="89"/>
      <c r="Y130" s="89"/>
      <c r="Z130" s="89"/>
      <c r="AA130" s="89"/>
      <c r="AB130" s="89"/>
      <c r="AC130" s="89"/>
      <c r="AD130" s="89"/>
      <c r="AE130" s="89"/>
      <c r="AF130" s="89"/>
      <c r="AG130" s="89"/>
      <c r="AH130" s="89"/>
      <c r="AI130" s="89"/>
      <c r="AJ130" s="89"/>
      <c r="AK130" s="89"/>
      <c r="AL130" s="89"/>
      <c r="AM130" s="89"/>
      <c r="AN130" s="89"/>
      <c r="AO130" s="89"/>
      <c r="AP130" s="89"/>
      <c r="AQ130" s="89"/>
      <c r="AR130" s="89"/>
      <c r="AS130" s="89"/>
      <c r="AT130" s="89"/>
      <c r="AU130" s="89"/>
      <c r="AV130" s="89"/>
      <c r="AW130" s="89"/>
      <c r="AX130" s="89"/>
      <c r="AY130" s="89"/>
      <c r="AZ130" s="89"/>
      <c r="BA130" s="89"/>
      <c r="BB130" s="89"/>
      <c r="BC130" s="89"/>
      <c r="BD130" s="89"/>
      <c r="BE130" s="89"/>
      <c r="BF130" s="89"/>
      <c r="BG130" s="89"/>
      <c r="BH130" s="89"/>
      <c r="BI130" s="89"/>
      <c r="BJ130" s="89"/>
      <c r="BK130" s="89"/>
      <c r="BL130" s="89"/>
      <c r="BM130" s="89"/>
      <c r="BN130" s="89"/>
      <c r="BO130" s="89"/>
      <c r="BP130" s="89"/>
      <c r="BQ130" s="89"/>
      <c r="BR130" s="89"/>
      <c r="BS130" s="89"/>
      <c r="BT130" s="89"/>
      <c r="BU130" s="89"/>
      <c r="BV130" s="89"/>
      <c r="BW130" s="89"/>
      <c r="BX130" s="89"/>
      <c r="BY130" s="89"/>
      <c r="BZ130" s="89"/>
      <c r="CA130" s="89"/>
      <c r="CB130" s="89"/>
      <c r="CC130" s="89"/>
      <c r="CD130" s="89"/>
      <c r="CE130" s="89"/>
      <c r="CF130" s="89"/>
      <c r="CG130" s="89"/>
      <c r="CH130" s="89"/>
      <c r="CI130" s="89"/>
      <c r="CJ130" s="89"/>
      <c r="CK130" s="89"/>
      <c r="CL130" s="7"/>
      <c r="CM130" s="7"/>
    </row>
    <row r="131" spans="1:91">
      <c r="A131" s="7"/>
      <c r="B131" s="7"/>
      <c r="C131" s="7"/>
      <c r="D131" s="7"/>
      <c r="E131" s="7"/>
      <c r="F131" s="7"/>
      <c r="G131" s="7"/>
      <c r="H131" s="7"/>
      <c r="I131" s="7"/>
      <c r="J131" s="7"/>
      <c r="K131" s="7"/>
      <c r="L131" s="7"/>
      <c r="M131" s="7"/>
      <c r="N131" s="89"/>
      <c r="O131" s="89"/>
      <c r="P131" s="89"/>
      <c r="Q131" s="89"/>
      <c r="R131" s="89"/>
      <c r="S131" s="89"/>
      <c r="T131" s="89"/>
      <c r="U131" s="89"/>
      <c r="V131" s="89"/>
      <c r="W131" s="89"/>
      <c r="X131" s="89"/>
      <c r="Y131" s="89"/>
      <c r="Z131" s="89"/>
      <c r="AA131" s="89"/>
      <c r="AB131" s="89"/>
      <c r="AC131" s="89"/>
      <c r="AD131" s="89"/>
      <c r="AE131" s="89"/>
      <c r="AF131" s="89"/>
      <c r="AG131" s="89"/>
      <c r="AH131" s="89"/>
      <c r="AI131" s="89"/>
      <c r="AJ131" s="89"/>
      <c r="AK131" s="89"/>
      <c r="AL131" s="89"/>
      <c r="AM131" s="89"/>
      <c r="AN131" s="89"/>
      <c r="AO131" s="89"/>
      <c r="AP131" s="89"/>
      <c r="AQ131" s="89"/>
      <c r="AR131" s="89"/>
      <c r="AS131" s="89"/>
      <c r="AT131" s="89"/>
      <c r="AU131" s="89"/>
      <c r="AV131" s="89"/>
      <c r="AW131" s="89"/>
      <c r="AX131" s="89"/>
      <c r="AY131" s="89"/>
      <c r="AZ131" s="89"/>
      <c r="BA131" s="89"/>
      <c r="BB131" s="89"/>
      <c r="BC131" s="89"/>
      <c r="BD131" s="89"/>
      <c r="BE131" s="89"/>
      <c r="BF131" s="89"/>
      <c r="BG131" s="89"/>
      <c r="BH131" s="89"/>
      <c r="BI131" s="89"/>
      <c r="BJ131" s="89"/>
      <c r="BK131" s="89"/>
      <c r="BL131" s="89"/>
      <c r="BM131" s="89"/>
      <c r="BN131" s="89"/>
      <c r="BO131" s="89"/>
      <c r="BP131" s="89"/>
      <c r="BQ131" s="89"/>
      <c r="BR131" s="89"/>
      <c r="BS131" s="89"/>
      <c r="BT131" s="89"/>
      <c r="BU131" s="89"/>
      <c r="BV131" s="89"/>
      <c r="BW131" s="89"/>
      <c r="BX131" s="89"/>
      <c r="BY131" s="89"/>
      <c r="BZ131" s="89"/>
      <c r="CA131" s="89"/>
      <c r="CB131" s="89"/>
      <c r="CC131" s="89"/>
      <c r="CD131" s="89"/>
      <c r="CE131" s="89"/>
      <c r="CF131" s="89"/>
      <c r="CG131" s="89"/>
      <c r="CH131" s="89"/>
      <c r="CI131" s="89"/>
      <c r="CJ131" s="89"/>
      <c r="CK131" s="89"/>
      <c r="CL131" s="7"/>
      <c r="CM131" s="7"/>
    </row>
    <row r="132" spans="1:91">
      <c r="A132" s="7"/>
      <c r="B132" s="7"/>
      <c r="C132" s="7"/>
      <c r="D132" s="7"/>
      <c r="E132" s="7"/>
      <c r="F132" s="7"/>
      <c r="G132" s="7"/>
      <c r="H132" s="7"/>
      <c r="I132" s="7"/>
      <c r="J132" s="7"/>
      <c r="K132" s="7"/>
      <c r="L132" s="7"/>
      <c r="M132" s="7"/>
      <c r="N132" s="89"/>
      <c r="O132" s="89"/>
      <c r="P132" s="89"/>
      <c r="Q132" s="89"/>
      <c r="R132" s="89"/>
      <c r="S132" s="89"/>
      <c r="T132" s="89"/>
      <c r="U132" s="89"/>
      <c r="V132" s="89"/>
      <c r="W132" s="89"/>
      <c r="X132" s="89"/>
      <c r="Y132" s="89"/>
      <c r="Z132" s="89"/>
      <c r="AA132" s="89"/>
      <c r="AB132" s="89"/>
      <c r="AC132" s="89"/>
      <c r="AD132" s="89"/>
      <c r="AE132" s="89"/>
      <c r="AF132" s="89"/>
      <c r="AG132" s="89"/>
      <c r="AH132" s="89"/>
      <c r="AI132" s="89"/>
      <c r="AJ132" s="89"/>
      <c r="AK132" s="89"/>
      <c r="AL132" s="89"/>
      <c r="AM132" s="89"/>
      <c r="AN132" s="89"/>
      <c r="AO132" s="89"/>
      <c r="AP132" s="89"/>
      <c r="AQ132" s="89"/>
      <c r="AR132" s="89"/>
      <c r="AS132" s="89"/>
      <c r="AT132" s="89"/>
      <c r="AU132" s="89"/>
      <c r="AV132" s="89"/>
      <c r="AW132" s="89"/>
      <c r="AX132" s="89"/>
      <c r="AY132" s="89"/>
      <c r="AZ132" s="89"/>
      <c r="BA132" s="89"/>
      <c r="BB132" s="89"/>
      <c r="BC132" s="89"/>
      <c r="BD132" s="89"/>
      <c r="BE132" s="89"/>
      <c r="BF132" s="89"/>
      <c r="BG132" s="89"/>
      <c r="BH132" s="89"/>
      <c r="BI132" s="89"/>
      <c r="BJ132" s="89"/>
      <c r="BK132" s="89"/>
      <c r="BL132" s="89"/>
      <c r="BM132" s="89"/>
      <c r="BN132" s="89"/>
      <c r="BO132" s="89"/>
      <c r="BP132" s="89"/>
      <c r="BQ132" s="89"/>
      <c r="BR132" s="89"/>
      <c r="BS132" s="89"/>
      <c r="BT132" s="89"/>
      <c r="BU132" s="89"/>
      <c r="BV132" s="89"/>
      <c r="BW132" s="89"/>
      <c r="BX132" s="89"/>
      <c r="BY132" s="89"/>
      <c r="BZ132" s="89"/>
      <c r="CA132" s="89"/>
      <c r="CB132" s="89"/>
      <c r="CC132" s="89"/>
      <c r="CD132" s="89"/>
      <c r="CE132" s="89"/>
      <c r="CF132" s="89"/>
      <c r="CG132" s="89"/>
      <c r="CH132" s="89"/>
      <c r="CI132" s="89"/>
      <c r="CJ132" s="89"/>
      <c r="CK132" s="89"/>
      <c r="CL132" s="7"/>
      <c r="CM132" s="7"/>
    </row>
    <row r="133" spans="1:91">
      <c r="A133" s="7"/>
      <c r="B133" s="7"/>
      <c r="C133" s="7"/>
      <c r="D133" s="7"/>
      <c r="E133" s="7"/>
      <c r="F133" s="7"/>
      <c r="G133" s="7"/>
      <c r="H133" s="7"/>
      <c r="I133" s="7"/>
      <c r="J133" s="7"/>
      <c r="K133" s="7"/>
      <c r="L133" s="7"/>
      <c r="M133" s="7"/>
      <c r="N133" s="89"/>
      <c r="O133" s="89"/>
      <c r="P133" s="89"/>
      <c r="Q133" s="8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7"/>
      <c r="CM133" s="7"/>
    </row>
    <row r="134" spans="1:91">
      <c r="A134" s="7"/>
      <c r="B134" s="7"/>
      <c r="C134" s="7"/>
      <c r="D134" s="7"/>
      <c r="E134" s="7"/>
      <c r="F134" s="7"/>
      <c r="G134" s="7"/>
      <c r="H134" s="7"/>
      <c r="I134" s="7"/>
      <c r="J134" s="7"/>
      <c r="K134" s="7"/>
      <c r="L134" s="7"/>
      <c r="M134" s="7"/>
      <c r="N134" s="89"/>
      <c r="O134" s="89"/>
      <c r="P134" s="89"/>
      <c r="Q134" s="89"/>
      <c r="R134" s="89"/>
      <c r="S134" s="89"/>
      <c r="T134" s="89"/>
      <c r="U134" s="89"/>
      <c r="V134" s="89"/>
      <c r="W134" s="89"/>
      <c r="X134" s="89"/>
      <c r="Y134" s="89"/>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c r="BL134" s="89"/>
      <c r="BM134" s="89"/>
      <c r="BN134" s="89"/>
      <c r="BO134" s="89"/>
      <c r="BP134" s="89"/>
      <c r="BQ134" s="89"/>
      <c r="BR134" s="89"/>
      <c r="BS134" s="89"/>
      <c r="BT134" s="89"/>
      <c r="BU134" s="89"/>
      <c r="BV134" s="89"/>
      <c r="BW134" s="89"/>
      <c r="BX134" s="89"/>
      <c r="BY134" s="89"/>
      <c r="BZ134" s="89"/>
      <c r="CA134" s="89"/>
      <c r="CB134" s="89"/>
      <c r="CC134" s="89"/>
      <c r="CD134" s="89"/>
      <c r="CE134" s="89"/>
      <c r="CF134" s="89"/>
      <c r="CG134" s="89"/>
      <c r="CH134" s="89"/>
      <c r="CI134" s="89"/>
      <c r="CJ134" s="89"/>
      <c r="CK134" s="89"/>
      <c r="CL134" s="7"/>
      <c r="CM134" s="7"/>
    </row>
    <row r="135" spans="1:91">
      <c r="A135" s="8" t="s">
        <v>61</v>
      </c>
      <c r="B135" s="7"/>
      <c r="C135" s="7"/>
      <c r="D135" s="7"/>
      <c r="E135" s="7"/>
      <c r="F135" s="7"/>
      <c r="G135" s="7"/>
      <c r="H135" s="7"/>
      <c r="I135" s="7"/>
      <c r="J135" s="7"/>
      <c r="K135" s="7"/>
      <c r="L135" s="7"/>
      <c r="M135" s="7"/>
      <c r="N135" s="89"/>
      <c r="O135" s="89"/>
      <c r="P135" s="89"/>
      <c r="Q135" s="89"/>
      <c r="R135" s="89"/>
      <c r="S135" s="89"/>
      <c r="T135" s="89"/>
      <c r="U135" s="89"/>
      <c r="V135" s="89"/>
      <c r="W135" s="89"/>
      <c r="X135" s="89"/>
      <c r="Y135" s="89"/>
      <c r="Z135" s="89"/>
      <c r="AA135" s="89"/>
      <c r="AB135" s="89"/>
      <c r="AC135" s="89"/>
      <c r="AD135" s="89"/>
      <c r="AE135" s="89"/>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c r="BL135" s="89"/>
      <c r="BM135" s="89"/>
      <c r="BN135" s="89"/>
      <c r="BO135" s="89"/>
      <c r="BP135" s="89"/>
      <c r="BQ135" s="89"/>
      <c r="BR135" s="89"/>
      <c r="BS135" s="89"/>
      <c r="BT135" s="89"/>
      <c r="BU135" s="89"/>
      <c r="BV135" s="89"/>
      <c r="BW135" s="89"/>
      <c r="BX135" s="89"/>
      <c r="BY135" s="89"/>
      <c r="BZ135" s="89"/>
      <c r="CA135" s="89"/>
      <c r="CB135" s="89"/>
      <c r="CC135" s="89"/>
      <c r="CD135" s="89"/>
      <c r="CE135" s="89"/>
      <c r="CF135" s="89"/>
      <c r="CG135" s="89"/>
      <c r="CH135" s="89"/>
      <c r="CI135" s="89"/>
      <c r="CJ135" s="89"/>
      <c r="CK135" s="89"/>
      <c r="CL135" s="7"/>
      <c r="CM135" s="7"/>
    </row>
  </sheetData>
  <sheetProtection algorithmName="SHA-512" hashValue="xVVfLlEU4yz9QT93l2bvuRqvDuW+zX28fHi5/jBiOpNIbu80dbA2eFDIXahG+a434OUAp07qESxK1bsktlLufQ==" saltValue="q4U3YGeBiFItInWCSN9++Q==" spinCount="100000" sheet="1" objects="1" scenarios="1" selectLockedCells="1"/>
  <mergeCells count="54">
    <mergeCell ref="V4:Y4"/>
    <mergeCell ref="Z4:AC4"/>
    <mergeCell ref="C47:E47"/>
    <mergeCell ref="AP4:AS4"/>
    <mergeCell ref="AD4:AG4"/>
    <mergeCell ref="J4:M4"/>
    <mergeCell ref="AH4:AK4"/>
    <mergeCell ref="AL4:AO4"/>
    <mergeCell ref="R4:U4"/>
    <mergeCell ref="C44:E44"/>
    <mergeCell ref="C42:E42"/>
    <mergeCell ref="C43:E43"/>
    <mergeCell ref="C39:E39"/>
    <mergeCell ref="C40:E40"/>
    <mergeCell ref="C41:E41"/>
    <mergeCell ref="C63:E63"/>
    <mergeCell ref="C68:E68"/>
    <mergeCell ref="N4:Q4"/>
    <mergeCell ref="C38:E38"/>
    <mergeCell ref="C45:E45"/>
    <mergeCell ref="C46:E46"/>
    <mergeCell ref="C11:E11"/>
    <mergeCell ref="AL3:AO3"/>
    <mergeCell ref="AP3:AS3"/>
    <mergeCell ref="AT3:AW3"/>
    <mergeCell ref="AX3:BA3"/>
    <mergeCell ref="BZ4:CC4"/>
    <mergeCell ref="BB4:BE4"/>
    <mergeCell ref="BF4:BI4"/>
    <mergeCell ref="BR4:BU4"/>
    <mergeCell ref="BV4:BY4"/>
    <mergeCell ref="AT4:AW4"/>
    <mergeCell ref="AX4:BA4"/>
    <mergeCell ref="CH3:CK3"/>
    <mergeCell ref="CH4:CK4"/>
    <mergeCell ref="BJ4:BM4"/>
    <mergeCell ref="BN4:BQ4"/>
    <mergeCell ref="CD4:CG4"/>
    <mergeCell ref="F3:I3"/>
    <mergeCell ref="BR3:BU3"/>
    <mergeCell ref="BV3:BY3"/>
    <mergeCell ref="BZ3:CC3"/>
    <mergeCell ref="CD3:CG3"/>
    <mergeCell ref="BB3:BE3"/>
    <mergeCell ref="BF3:BI3"/>
    <mergeCell ref="BJ3:BM3"/>
    <mergeCell ref="BN3:BQ3"/>
    <mergeCell ref="J3:M3"/>
    <mergeCell ref="N3:Q3"/>
    <mergeCell ref="R3:U3"/>
    <mergeCell ref="V3:Y3"/>
    <mergeCell ref="Z3:AC3"/>
    <mergeCell ref="AD3:AG3"/>
    <mergeCell ref="AH3:AK3"/>
  </mergeCells>
  <phoneticPr fontId="0" type="noConversion"/>
  <dataValidations count="22">
    <dataValidation type="custom" allowBlank="1" showInputMessage="1" showErrorMessage="1" errorTitle="Basis Error" error="Your total basis for this line can not exceed the total cost.  Please revise." sqref="K7:L11" xr:uid="{507464D7-161E-489F-B891-2CA7AEDF58FD}">
      <formula1>IF($J7&gt;=$K7+$L7,TRUE,FALSE)</formula1>
    </dataValidation>
    <dataValidation type="custom" allowBlank="1" showInputMessage="1" showErrorMessage="1" errorTitle="Basis Input Error" error="Your total basis for this line can not exceed the total cost.  Please revise." sqref="K14:L71" xr:uid="{D8D6C988-5AF3-434D-8975-1D2B39267B94}">
      <formula1>IF($J14&gt;=$K14+$L14,TRUE,FALSE)</formula1>
    </dataValidation>
    <dataValidation type="custom" allowBlank="1" showInputMessage="1" showErrorMessage="1" error="The total basis can not exceed the total cost for this line.  Please revise." sqref="J7:J68" xr:uid="{280F57EB-63D1-4899-9D06-4EFD096B100D}">
      <formula1>IF($J7&gt;=$K7+$L7,TRUE,FALSE)</formula1>
    </dataValidation>
    <dataValidation type="custom" allowBlank="1" showInputMessage="1" showErrorMessage="1" error="The total basis can not exceed the total cost for this line.  Please revise." sqref="N7:P71" xr:uid="{496AC447-10DF-47B0-B83F-C7178E86052D}">
      <formula1>IF($N7&gt;=$O7+$P7,TRUE,FALSE)</formula1>
    </dataValidation>
    <dataValidation type="custom" allowBlank="1" showInputMessage="1" showErrorMessage="1" error="The total basis can not exceed the total cost for this line.  Please revise." sqref="R7:R71 S7:T69" xr:uid="{C699C7DF-1F53-470F-807B-5ACAC271D751}">
      <formula1>IF($R7&gt;=$S7+$T7,TRUE,FALSE)</formula1>
    </dataValidation>
    <dataValidation type="custom" allowBlank="1" showInputMessage="1" showErrorMessage="1" error="The total basis can not exceed the total cost for this line.  Please revise." sqref="V7:X69" xr:uid="{F1BFD297-25CA-475D-BB91-CDA38DD3F0DA}">
      <formula1>IF($V7&gt;=$W7+$X7,TRUE,FALSE)</formula1>
    </dataValidation>
    <dataValidation type="custom" allowBlank="1" showInputMessage="1" showErrorMessage="1" error="The total basis can not exceed the total cost for this line.  Please revise." sqref="Z7:AB69" xr:uid="{03ADC08F-C8B6-4109-9248-47D3DA3907DE}">
      <formula1>IF($Z7&gt;=$AA7+$AB7,TRUE,FALSE)</formula1>
    </dataValidation>
    <dataValidation type="custom" allowBlank="1" showInputMessage="1" showErrorMessage="1" error="The total basis can not exceed the total cost for this line.  Please revise." sqref="AD7:AD71 AE7:AF69" xr:uid="{C20B73F6-7FFE-4692-B821-716A2AD799C7}">
      <formula1>IF($AD7&gt;=$AE7+$AF7,TRUE,FALSE)</formula1>
    </dataValidation>
    <dataValidation type="custom" allowBlank="1" showInputMessage="1" showErrorMessage="1" error="The total basis can not exceed the total cost for this line.  Please revise." sqref="AH7:AJ69" xr:uid="{0A45DAFD-EC6F-45E1-8280-7B1F9C7478E1}">
      <formula1>IF($AH7&gt;=$AI7+$AJ7,TRUE,FALSE)</formula1>
    </dataValidation>
    <dataValidation type="custom" allowBlank="1" showInputMessage="1" showErrorMessage="1" error="The total basis can not exceed the total cost for this line.  Please revise." sqref="AL7:AN69" xr:uid="{42801BD1-CE33-4960-BAAE-BB9D8B7DCB01}">
      <formula1>IF($AL7&gt;=$AM7+$AN7,TRUE,FALSE)</formula1>
    </dataValidation>
    <dataValidation type="custom" allowBlank="1" showInputMessage="1" showErrorMessage="1" error="The total basis can not exceed the total cost for this line.  Please revise." sqref="AP7:AR69" xr:uid="{7751AE16-E127-4E07-89F4-0691152BFB9E}">
      <formula1>IF($AP7&gt;=$AQ7+$AR7,TRUE,FALSE)</formula1>
    </dataValidation>
    <dataValidation type="custom" allowBlank="1" showInputMessage="1" showErrorMessage="1" error="The total basis can not exceed the total cost for this line.  Please revise." sqref="AT7:AV69" xr:uid="{F5846EFF-2A8B-4F29-BD47-088D45ADB811}">
      <formula1>IF($AT7&gt;=$AU7+$AV7,TRUE,FALSE)</formula1>
    </dataValidation>
    <dataValidation type="custom" allowBlank="1" showInputMessage="1" showErrorMessage="1" error="The total basis can not exceed the total cost for this line.  Please revise." sqref="AX7:AZ69" xr:uid="{BB123E10-873B-4900-B8FE-7789A41C241E}">
      <formula1>IF($AX7&gt;=$AY7+$AZ7,TRUE,FALSE)</formula1>
    </dataValidation>
    <dataValidation type="custom" allowBlank="1" showInputMessage="1" showErrorMessage="1" error="The total basis can not exceed the total cost for this line.  Please revise." sqref="BB7:BD69" xr:uid="{68167DB6-3763-4912-B654-93500F8C5DF0}">
      <formula1>IF($BB7&gt;=$BC7+$BD7,TRUE,FALSE)</formula1>
    </dataValidation>
    <dataValidation type="custom" allowBlank="1" showInputMessage="1" showErrorMessage="1" error="The total basis can not exceed the total cost for this line.  Please revise." sqref="BF7:BH69" xr:uid="{2818D8F7-DE0C-44A4-9743-A35F4971B077}">
      <formula1>IF($BF7&gt;=$BG7+$BH7,TRUE,FALSE)</formula1>
    </dataValidation>
    <dataValidation type="custom" allowBlank="1" showInputMessage="1" showErrorMessage="1" error="The total basis can not exceed the total cost for this line.  Please revise." sqref="BJ7:BL69" xr:uid="{D513314E-D3B3-4F27-81E2-41B9DA8CD4DA}">
      <formula1>IF($BJ7&gt;=$BK7+$BL7,TRUE,FALSE)</formula1>
    </dataValidation>
    <dataValidation type="custom" allowBlank="1" showInputMessage="1" showErrorMessage="1" error="The total basis can not exceed the total cost for this line.  Please revise." sqref="BN7:BP69" xr:uid="{C85E7EA2-E69B-48B6-9252-EE0C2B34C031}">
      <formula1>IF($BN7&gt;=$BO7+$BP7,TRUE,FALSE)</formula1>
    </dataValidation>
    <dataValidation type="custom" allowBlank="1" showInputMessage="1" showErrorMessage="1" error="The total basis can not exceed the total cost for this line.  Please revise." sqref="BR7:BT69" xr:uid="{A68AC1D2-8284-4FC9-9DF1-A1FCD7B48A36}">
      <formula1>IF($BR7&gt;=$BS7+$BT7,TRUE,FALSE)</formula1>
    </dataValidation>
    <dataValidation type="custom" allowBlank="1" showInputMessage="1" showErrorMessage="1" error="The total basis can not exceed the total cost for this line.  Please revise." sqref="BV7:BX69" xr:uid="{38206C71-D3E4-466C-AB80-955FB4BD642A}">
      <formula1>IF($BV7&gt;=$BW7+$BX7,TRUE,FALSE)</formula1>
    </dataValidation>
    <dataValidation type="custom" allowBlank="1" showInputMessage="1" showErrorMessage="1" error="The total basis can not exceed the total cost for this line.  Please revise." sqref="BZ7:BZ68 CA7:CB69" xr:uid="{6D1CDF99-27A8-42A1-BF32-6DE6A2F89F7E}">
      <formula1>IF($BZ7&gt;=$CA7+$CB7,TRUE,FALSE)</formula1>
    </dataValidation>
    <dataValidation type="custom" allowBlank="1" showInputMessage="1" showErrorMessage="1" error="The total basis can not exceed the total cost for this line.  Please revise." sqref="CD7:CF69" xr:uid="{A1AB1089-1BF3-449B-A8E8-DD829F006D33}">
      <formula1>IF($CD7&gt;=$CE7+$CF7,TRUE,FALSE)</formula1>
    </dataValidation>
    <dataValidation type="custom" allowBlank="1" showInputMessage="1" showErrorMessage="1" error="The total basis can not exceed the total cost for this line.  Please revise." sqref="CH7:CJ69" xr:uid="{84219424-8411-4C3B-B51E-094122382244}">
      <formula1>IF($CH7&gt;=$CI7+$CJ7,TRUE,FALSE)</formula1>
    </dataValidation>
  </dataValidations>
  <pageMargins left="0.5" right="0.25" top="0.5" bottom="0.5" header="0.5" footer="0.5"/>
  <pageSetup scale="44" orientation="landscape" r:id="rId1"/>
  <headerFooter alignWithMargins="0"/>
  <colBreaks count="5" manualBreakCount="5">
    <brk id="9" max="64" man="1"/>
    <brk id="25" max="64" man="1"/>
    <brk id="41" max="64" man="1"/>
    <brk id="57" max="64" man="1"/>
    <brk id="73" max="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44D3-3F68-4E1D-85F3-B7E63707CD59}">
  <dimension ref="A1:BO41"/>
  <sheetViews>
    <sheetView showGridLines="0" showRowColHeaders="0" zoomScaleNormal="100" workbookViewId="0">
      <pane xSplit="3" ySplit="8" topLeftCell="D9" activePane="bottomRight" state="frozen"/>
      <selection pane="topRight" activeCell="D1" sqref="D1"/>
      <selection pane="bottomLeft" activeCell="A9" sqref="A9"/>
      <selection pane="bottomRight" activeCell="H10" sqref="H10"/>
    </sheetView>
  </sheetViews>
  <sheetFormatPr defaultColWidth="10.7109375" defaultRowHeight="12"/>
  <cols>
    <col min="1" max="1" width="3.7109375" style="4" customWidth="1"/>
    <col min="2" max="2" width="28.5703125" style="4" customWidth="1"/>
    <col min="3" max="3" width="18.7109375" style="4" customWidth="1"/>
    <col min="4" max="49" width="13.28515625" style="4" customWidth="1"/>
    <col min="50" max="16384" width="10.7109375" style="4"/>
  </cols>
  <sheetData>
    <row r="1" spans="1:67" s="2" customFormat="1" ht="12.75">
      <c r="A1" s="250" t="s">
        <v>330</v>
      </c>
      <c r="B1" s="251"/>
      <c r="H1" s="32"/>
      <c r="I1" s="32"/>
      <c r="J1" s="32"/>
      <c r="K1" s="32"/>
      <c r="L1" s="32"/>
      <c r="M1" s="32"/>
      <c r="N1" s="32"/>
      <c r="O1" s="32"/>
      <c r="P1" s="32"/>
      <c r="Q1" s="32"/>
      <c r="R1" s="32"/>
      <c r="S1" s="32"/>
      <c r="T1" s="32"/>
      <c r="U1" s="32"/>
      <c r="V1" s="32"/>
      <c r="W1" s="32"/>
      <c r="X1" s="32"/>
      <c r="Y1" s="32"/>
      <c r="Z1" s="32"/>
      <c r="AA1" s="32"/>
      <c r="AB1" s="32"/>
      <c r="AC1" s="32"/>
      <c r="AD1" s="37">
        <f ca="1">NOW()</f>
        <v>45931.452622453704</v>
      </c>
      <c r="AE1" s="1"/>
      <c r="AF1" s="1"/>
      <c r="AG1" s="1"/>
      <c r="AH1" s="1"/>
      <c r="AI1" s="1"/>
    </row>
    <row r="2" spans="1:67" s="2" customFormat="1" ht="12.75">
      <c r="A2" s="27"/>
      <c r="B2" s="252"/>
      <c r="H2" s="32"/>
      <c r="I2" s="32"/>
      <c r="J2" s="32"/>
      <c r="K2" s="32"/>
      <c r="L2" s="32"/>
      <c r="M2" s="32"/>
      <c r="N2" s="32"/>
      <c r="O2" s="32"/>
      <c r="P2" s="32"/>
      <c r="Q2" s="32"/>
      <c r="R2" s="32"/>
      <c r="S2" s="32"/>
      <c r="T2" s="32"/>
      <c r="U2" s="32"/>
      <c r="V2" s="32"/>
      <c r="W2" s="32"/>
      <c r="X2" s="32"/>
      <c r="Y2" s="32"/>
      <c r="Z2" s="32"/>
      <c r="AA2" s="32"/>
      <c r="AB2" s="32"/>
      <c r="AC2" s="32"/>
      <c r="AD2" s="29" t="s">
        <v>112</v>
      </c>
      <c r="AE2" s="1"/>
      <c r="AF2" s="1"/>
      <c r="AG2" s="1"/>
      <c r="AH2" s="1"/>
      <c r="AI2" s="1"/>
    </row>
    <row r="3" spans="1:67" s="2" customFormat="1" ht="12.75">
      <c r="A3" s="27"/>
      <c r="B3" s="28"/>
      <c r="C3" s="253"/>
      <c r="D3" s="253"/>
      <c r="E3" s="253"/>
      <c r="F3" s="253"/>
      <c r="G3" s="253"/>
      <c r="H3" s="27"/>
      <c r="I3" s="27"/>
      <c r="J3" s="27"/>
      <c r="K3" s="27"/>
      <c r="L3" s="32"/>
      <c r="M3" s="32"/>
      <c r="N3" s="32"/>
      <c r="O3" s="32"/>
      <c r="P3" s="32"/>
      <c r="Q3" s="32"/>
      <c r="R3" s="32"/>
      <c r="S3" s="32"/>
      <c r="T3" s="32"/>
      <c r="U3" s="32"/>
      <c r="V3" s="32"/>
      <c r="W3" s="32"/>
      <c r="X3" s="32"/>
      <c r="Y3" s="32"/>
      <c r="Z3" s="32"/>
      <c r="AA3" s="32"/>
      <c r="AB3" s="32"/>
      <c r="AC3" s="32"/>
      <c r="AD3" s="27"/>
      <c r="AE3" s="1"/>
      <c r="AF3" s="1"/>
      <c r="AG3" s="1"/>
      <c r="AH3" s="1"/>
      <c r="AI3" s="1"/>
    </row>
    <row r="4" spans="1:67" s="2" customFormat="1" ht="12.75">
      <c r="B4" s="28"/>
      <c r="H4" s="13"/>
      <c r="I4" s="13"/>
      <c r="J4" s="13"/>
      <c r="K4" s="13"/>
      <c r="L4" s="13"/>
      <c r="M4" s="13"/>
      <c r="N4" s="13"/>
      <c r="O4" s="13"/>
      <c r="R4" s="13"/>
      <c r="S4" s="13"/>
      <c r="T4" s="13"/>
      <c r="U4" s="13"/>
      <c r="V4" s="13"/>
      <c r="W4" s="13"/>
      <c r="X4" s="13"/>
      <c r="Y4" s="13"/>
      <c r="Z4" s="13"/>
      <c r="AA4" s="13"/>
      <c r="AB4" s="13"/>
      <c r="AC4" s="13"/>
      <c r="AD4" s="12"/>
      <c r="AE4" s="1"/>
      <c r="AF4" s="1"/>
      <c r="AG4" s="1"/>
      <c r="AH4" s="1"/>
      <c r="AI4" s="1"/>
    </row>
    <row r="5" spans="1:67" s="2" customFormat="1" ht="12.75">
      <c r="A5" s="254"/>
      <c r="C5" s="12"/>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
      <c r="AF5" s="1"/>
      <c r="AG5" s="1"/>
      <c r="AH5" s="1"/>
      <c r="AI5" s="1"/>
    </row>
    <row r="6" spans="1:67" s="2" customFormat="1" ht="12.75">
      <c r="C6" s="27"/>
      <c r="D6" s="937" t="s">
        <v>152</v>
      </c>
      <c r="E6" s="937"/>
      <c r="F6" s="937"/>
      <c r="G6" s="937" t="s">
        <v>129</v>
      </c>
      <c r="H6" s="937"/>
      <c r="I6" s="937" t="s">
        <v>130</v>
      </c>
      <c r="J6" s="937"/>
      <c r="K6" s="937" t="s">
        <v>131</v>
      </c>
      <c r="L6" s="937"/>
      <c r="M6" s="937" t="s">
        <v>132</v>
      </c>
      <c r="N6" s="937"/>
      <c r="O6" s="937" t="s">
        <v>133</v>
      </c>
      <c r="P6" s="937"/>
      <c r="Q6" s="937" t="s">
        <v>134</v>
      </c>
      <c r="R6" s="937"/>
      <c r="S6" s="937" t="s">
        <v>135</v>
      </c>
      <c r="T6" s="937"/>
      <c r="U6" s="937" t="s">
        <v>136</v>
      </c>
      <c r="V6" s="937"/>
      <c r="W6" s="937" t="s">
        <v>137</v>
      </c>
      <c r="X6" s="937"/>
      <c r="Y6" s="937" t="s">
        <v>138</v>
      </c>
      <c r="Z6" s="937"/>
      <c r="AA6" s="937" t="s">
        <v>139</v>
      </c>
      <c r="AB6" s="937"/>
      <c r="AC6" s="937" t="s">
        <v>140</v>
      </c>
      <c r="AD6" s="937"/>
      <c r="AE6" s="937" t="s">
        <v>141</v>
      </c>
      <c r="AF6" s="937"/>
      <c r="AG6" s="937" t="s">
        <v>142</v>
      </c>
      <c r="AH6" s="937"/>
      <c r="AI6" s="937" t="s">
        <v>143</v>
      </c>
      <c r="AJ6" s="937"/>
      <c r="AK6" s="937" t="s">
        <v>144</v>
      </c>
      <c r="AL6" s="937"/>
      <c r="AM6" s="937" t="s">
        <v>145</v>
      </c>
      <c r="AN6" s="937"/>
      <c r="AO6" s="937" t="s">
        <v>146</v>
      </c>
      <c r="AP6" s="937"/>
      <c r="AQ6" s="937" t="s">
        <v>147</v>
      </c>
      <c r="AR6" s="937"/>
      <c r="AS6" s="937" t="s">
        <v>148</v>
      </c>
      <c r="AT6" s="937"/>
      <c r="AU6" s="304"/>
    </row>
    <row r="7" spans="1:67" s="256" customFormat="1" ht="12.75" customHeight="1">
      <c r="A7" s="255"/>
      <c r="B7" s="255"/>
      <c r="C7" s="27" t="s">
        <v>95</v>
      </c>
      <c r="D7" s="27"/>
      <c r="E7" s="27"/>
      <c r="F7" s="27"/>
      <c r="G7" s="935" t="str">
        <f>'Development Budget'!J4</f>
        <v xml:space="preserve"> </v>
      </c>
      <c r="H7" s="936"/>
      <c r="I7" s="935" t="str">
        <f>'Development Budget'!N4</f>
        <v xml:space="preserve"> </v>
      </c>
      <c r="J7" s="936"/>
      <c r="K7" s="935" t="str">
        <f>'Development Budget'!R4</f>
        <v xml:space="preserve"> </v>
      </c>
      <c r="L7" s="936"/>
      <c r="M7" s="935" t="str">
        <f>'Development Budget'!V4</f>
        <v xml:space="preserve"> </v>
      </c>
      <c r="N7" s="936"/>
      <c r="O7" s="935" t="str">
        <f>'Development Budget'!Z4</f>
        <v xml:space="preserve"> </v>
      </c>
      <c r="P7" s="936"/>
      <c r="Q7" s="935" t="str">
        <f>'Development Budget'!AD4</f>
        <v xml:space="preserve"> </v>
      </c>
      <c r="R7" s="936"/>
      <c r="S7" s="935" t="str">
        <f>'Development Budget'!AH4</f>
        <v xml:space="preserve"> </v>
      </c>
      <c r="T7" s="936"/>
      <c r="U7" s="935" t="str">
        <f>'Development Budget'!AL4</f>
        <v xml:space="preserve"> </v>
      </c>
      <c r="V7" s="936"/>
      <c r="W7" s="935" t="str">
        <f>'Development Budget'!AP4</f>
        <v xml:space="preserve"> </v>
      </c>
      <c r="X7" s="936"/>
      <c r="Y7" s="935" t="str">
        <f>'Development Budget'!AT4</f>
        <v xml:space="preserve"> </v>
      </c>
      <c r="Z7" s="936"/>
      <c r="AA7" s="935" t="str">
        <f>'Development Budget'!AX4</f>
        <v xml:space="preserve"> </v>
      </c>
      <c r="AB7" s="936"/>
      <c r="AC7" s="935" t="str">
        <f>'Development Budget'!BB4</f>
        <v xml:space="preserve"> </v>
      </c>
      <c r="AD7" s="936"/>
      <c r="AE7" s="935" t="str">
        <f>'Development Budget'!BF4</f>
        <v xml:space="preserve"> </v>
      </c>
      <c r="AF7" s="936"/>
      <c r="AG7" s="935" t="str">
        <f>'Development Budget'!BJ4</f>
        <v xml:space="preserve"> </v>
      </c>
      <c r="AH7" s="936"/>
      <c r="AI7" s="935" t="str">
        <f>'Development Budget'!BN4</f>
        <v xml:space="preserve"> </v>
      </c>
      <c r="AJ7" s="936"/>
      <c r="AK7" s="935" t="str">
        <f>'Development Budget'!BR4</f>
        <v xml:space="preserve"> </v>
      </c>
      <c r="AL7" s="936"/>
      <c r="AM7" s="935" t="str">
        <f>'Development Budget'!BV4</f>
        <v xml:space="preserve"> </v>
      </c>
      <c r="AN7" s="936"/>
      <c r="AO7" s="935" t="str">
        <f>'Development Budget'!BZ4</f>
        <v xml:space="preserve"> </v>
      </c>
      <c r="AP7" s="936"/>
      <c r="AQ7" s="935" t="str">
        <f>'Development Budget'!CD4</f>
        <v xml:space="preserve"> </v>
      </c>
      <c r="AR7" s="936"/>
      <c r="AS7" s="935" t="str">
        <f>'Development Budget'!CH4</f>
        <v xml:space="preserve"> </v>
      </c>
      <c r="AT7" s="936"/>
      <c r="AU7" s="305"/>
    </row>
    <row r="8" spans="1:67" s="2" customFormat="1" ht="12.75">
      <c r="A8" s="257" t="s">
        <v>1</v>
      </c>
      <c r="B8" s="258"/>
      <c r="C8" s="257"/>
      <c r="D8" s="259" t="s">
        <v>65</v>
      </c>
      <c r="E8" s="260" t="s">
        <v>66</v>
      </c>
      <c r="F8" s="261" t="s">
        <v>227</v>
      </c>
      <c r="G8" s="259" t="s">
        <v>65</v>
      </c>
      <c r="H8" s="261" t="s">
        <v>66</v>
      </c>
      <c r="I8" s="259" t="s">
        <v>65</v>
      </c>
      <c r="J8" s="261" t="s">
        <v>66</v>
      </c>
      <c r="K8" s="259" t="s">
        <v>65</v>
      </c>
      <c r="L8" s="261" t="s">
        <v>66</v>
      </c>
      <c r="M8" s="259" t="s">
        <v>65</v>
      </c>
      <c r="N8" s="261" t="s">
        <v>66</v>
      </c>
      <c r="O8" s="259" t="s">
        <v>65</v>
      </c>
      <c r="P8" s="261" t="s">
        <v>66</v>
      </c>
      <c r="Q8" s="259" t="s">
        <v>65</v>
      </c>
      <c r="R8" s="261" t="s">
        <v>66</v>
      </c>
      <c r="S8" s="259" t="s">
        <v>65</v>
      </c>
      <c r="T8" s="261" t="s">
        <v>66</v>
      </c>
      <c r="U8" s="259" t="s">
        <v>65</v>
      </c>
      <c r="V8" s="261" t="s">
        <v>66</v>
      </c>
      <c r="W8" s="259" t="s">
        <v>65</v>
      </c>
      <c r="X8" s="261" t="s">
        <v>66</v>
      </c>
      <c r="Y8" s="259" t="s">
        <v>65</v>
      </c>
      <c r="Z8" s="261" t="s">
        <v>66</v>
      </c>
      <c r="AA8" s="259" t="s">
        <v>65</v>
      </c>
      <c r="AB8" s="261" t="s">
        <v>66</v>
      </c>
      <c r="AC8" s="259" t="s">
        <v>65</v>
      </c>
      <c r="AD8" s="261" t="s">
        <v>66</v>
      </c>
      <c r="AE8" s="259" t="s">
        <v>65</v>
      </c>
      <c r="AF8" s="261" t="s">
        <v>66</v>
      </c>
      <c r="AG8" s="259" t="s">
        <v>65</v>
      </c>
      <c r="AH8" s="261" t="s">
        <v>66</v>
      </c>
      <c r="AI8" s="259" t="s">
        <v>65</v>
      </c>
      <c r="AJ8" s="261" t="s">
        <v>66</v>
      </c>
      <c r="AK8" s="259" t="s">
        <v>65</v>
      </c>
      <c r="AL8" s="261" t="s">
        <v>66</v>
      </c>
      <c r="AM8" s="259" t="s">
        <v>65</v>
      </c>
      <c r="AN8" s="261" t="s">
        <v>66</v>
      </c>
      <c r="AO8" s="259" t="s">
        <v>65</v>
      </c>
      <c r="AP8" s="261" t="s">
        <v>66</v>
      </c>
      <c r="AQ8" s="259" t="s">
        <v>65</v>
      </c>
      <c r="AR8" s="261" t="s">
        <v>66</v>
      </c>
      <c r="AS8" s="259" t="s">
        <v>65</v>
      </c>
      <c r="AT8" s="261" t="s">
        <v>66</v>
      </c>
      <c r="AU8" s="176"/>
    </row>
    <row r="9" spans="1:67" s="2" customFormat="1" ht="15.95" customHeight="1">
      <c r="A9" s="29">
        <v>1</v>
      </c>
      <c r="B9" s="27" t="s">
        <v>223</v>
      </c>
      <c r="C9" s="27"/>
      <c r="D9" s="334">
        <f t="shared" ref="D9:E13" si="0">G9+I9+K9+M9+O9+Q9+S9+U9+W9+Y9+AA9+AC9+AE9+AG9+AI9+AK9+AM9+AO9+AQ9+AS9</f>
        <v>0</v>
      </c>
      <c r="E9" s="335">
        <f t="shared" si="0"/>
        <v>0</v>
      </c>
      <c r="F9" s="336">
        <f>D9+E9</f>
        <v>0</v>
      </c>
      <c r="G9" s="265">
        <f>'Development Budget'!K71</f>
        <v>0</v>
      </c>
      <c r="H9" s="266">
        <f>'Development Budget'!L71</f>
        <v>0</v>
      </c>
      <c r="I9" s="265">
        <f>'Development Budget'!O71</f>
        <v>0</v>
      </c>
      <c r="J9" s="266">
        <f>'Development Budget'!P71</f>
        <v>0</v>
      </c>
      <c r="K9" s="265">
        <f>'Development Budget'!S71</f>
        <v>0</v>
      </c>
      <c r="L9" s="266">
        <f>'Development Budget'!T71</f>
        <v>0</v>
      </c>
      <c r="M9" s="265">
        <f>'Development Budget'!W71</f>
        <v>0</v>
      </c>
      <c r="N9" s="266">
        <f>'Development Budget'!X71</f>
        <v>0</v>
      </c>
      <c r="O9" s="265">
        <f>'Development Budget'!AA71</f>
        <v>0</v>
      </c>
      <c r="P9" s="266">
        <f>'Development Budget'!AB71</f>
        <v>0</v>
      </c>
      <c r="Q9" s="265">
        <f>'Development Budget'!AE71</f>
        <v>0</v>
      </c>
      <c r="R9" s="266">
        <f>'Development Budget'!AF71</f>
        <v>0</v>
      </c>
      <c r="S9" s="265">
        <f>'Development Budget'!AI71</f>
        <v>0</v>
      </c>
      <c r="T9" s="266">
        <f>'Development Budget'!AJ71</f>
        <v>0</v>
      </c>
      <c r="U9" s="265">
        <f>'Development Budget'!AM71</f>
        <v>0</v>
      </c>
      <c r="V9" s="266">
        <f>'Development Budget'!AN71</f>
        <v>0</v>
      </c>
      <c r="W9" s="265">
        <f>'Development Budget'!AQ71</f>
        <v>0</v>
      </c>
      <c r="X9" s="266">
        <f>'Development Budget'!AR71</f>
        <v>0</v>
      </c>
      <c r="Y9" s="265">
        <f>'Development Budget'!AU71</f>
        <v>0</v>
      </c>
      <c r="Z9" s="266">
        <f>'Development Budget'!AV71</f>
        <v>0</v>
      </c>
      <c r="AA9" s="265">
        <f>'Development Budget'!AY71</f>
        <v>0</v>
      </c>
      <c r="AB9" s="266">
        <f>'Development Budget'!AZ71</f>
        <v>0</v>
      </c>
      <c r="AC9" s="265">
        <f>'Development Budget'!BC71</f>
        <v>0</v>
      </c>
      <c r="AD9" s="266">
        <f>'Development Budget'!BD71</f>
        <v>0</v>
      </c>
      <c r="AE9" s="265">
        <f>'Development Budget'!BG71</f>
        <v>0</v>
      </c>
      <c r="AF9" s="266">
        <f>'Development Budget'!BH71</f>
        <v>0</v>
      </c>
      <c r="AG9" s="265">
        <f>'Development Budget'!BK71</f>
        <v>0</v>
      </c>
      <c r="AH9" s="266">
        <f>'Development Budget'!BL71</f>
        <v>0</v>
      </c>
      <c r="AI9" s="265">
        <f>'Development Budget'!BO71</f>
        <v>0</v>
      </c>
      <c r="AJ9" s="266">
        <f>'Development Budget'!BP71</f>
        <v>0</v>
      </c>
      <c r="AK9" s="265">
        <f>'Development Budget'!BS71</f>
        <v>0</v>
      </c>
      <c r="AL9" s="266">
        <f>'Development Budget'!BT71</f>
        <v>0</v>
      </c>
      <c r="AM9" s="265">
        <f>'Development Budget'!BW71</f>
        <v>0</v>
      </c>
      <c r="AN9" s="266">
        <f>'Development Budget'!BX71</f>
        <v>0</v>
      </c>
      <c r="AO9" s="265">
        <f>'Development Budget'!CA71</f>
        <v>0</v>
      </c>
      <c r="AP9" s="266">
        <f>'Development Budget'!CB71</f>
        <v>0</v>
      </c>
      <c r="AQ9" s="265">
        <f>'Development Budget'!CE71</f>
        <v>0</v>
      </c>
      <c r="AR9" s="266">
        <f>'Development Budget'!CF71</f>
        <v>0</v>
      </c>
      <c r="AS9" s="265">
        <f>'Development Budget'!CI71</f>
        <v>0</v>
      </c>
      <c r="AT9" s="266">
        <f>'Development Budget'!CJ71</f>
        <v>0</v>
      </c>
      <c r="AU9" s="306"/>
    </row>
    <row r="10" spans="1:67" s="2" customFormat="1" ht="12.75">
      <c r="A10" s="29">
        <v>2</v>
      </c>
      <c r="B10" s="267" t="s">
        <v>235</v>
      </c>
      <c r="C10" s="268" t="s">
        <v>3</v>
      </c>
      <c r="D10" s="334">
        <f t="shared" si="0"/>
        <v>0</v>
      </c>
      <c r="E10" s="335">
        <f t="shared" si="0"/>
        <v>0</v>
      </c>
      <c r="F10" s="336">
        <f>D10+E10</f>
        <v>0</v>
      </c>
      <c r="G10" s="269">
        <v>0</v>
      </c>
      <c r="H10" s="270">
        <v>0</v>
      </c>
      <c r="I10" s="269">
        <v>0</v>
      </c>
      <c r="J10" s="270">
        <v>0</v>
      </c>
      <c r="K10" s="269">
        <v>0</v>
      </c>
      <c r="L10" s="270">
        <v>0</v>
      </c>
      <c r="M10" s="269">
        <v>0</v>
      </c>
      <c r="N10" s="270">
        <v>0</v>
      </c>
      <c r="O10" s="269">
        <v>0</v>
      </c>
      <c r="P10" s="270">
        <v>0</v>
      </c>
      <c r="Q10" s="269">
        <v>0</v>
      </c>
      <c r="R10" s="270">
        <v>0</v>
      </c>
      <c r="S10" s="269">
        <v>0</v>
      </c>
      <c r="T10" s="270">
        <v>0</v>
      </c>
      <c r="U10" s="269">
        <v>0</v>
      </c>
      <c r="V10" s="270">
        <v>0</v>
      </c>
      <c r="W10" s="269">
        <v>0</v>
      </c>
      <c r="X10" s="270">
        <v>0</v>
      </c>
      <c r="Y10" s="269">
        <v>0</v>
      </c>
      <c r="Z10" s="270">
        <v>0</v>
      </c>
      <c r="AA10" s="269">
        <v>0</v>
      </c>
      <c r="AB10" s="270">
        <v>0</v>
      </c>
      <c r="AC10" s="269">
        <v>0</v>
      </c>
      <c r="AD10" s="270">
        <v>0</v>
      </c>
      <c r="AE10" s="269">
        <v>0</v>
      </c>
      <c r="AF10" s="270">
        <v>0</v>
      </c>
      <c r="AG10" s="269">
        <v>0</v>
      </c>
      <c r="AH10" s="270">
        <v>0</v>
      </c>
      <c r="AI10" s="269">
        <v>0</v>
      </c>
      <c r="AJ10" s="270">
        <v>0</v>
      </c>
      <c r="AK10" s="269">
        <v>0</v>
      </c>
      <c r="AL10" s="270">
        <v>0</v>
      </c>
      <c r="AM10" s="269">
        <v>0</v>
      </c>
      <c r="AN10" s="270">
        <v>0</v>
      </c>
      <c r="AO10" s="269">
        <v>0</v>
      </c>
      <c r="AP10" s="270">
        <v>0</v>
      </c>
      <c r="AQ10" s="269">
        <v>0</v>
      </c>
      <c r="AR10" s="270">
        <v>0</v>
      </c>
      <c r="AS10" s="269">
        <v>0</v>
      </c>
      <c r="AT10" s="270">
        <v>0</v>
      </c>
      <c r="AU10" s="307"/>
    </row>
    <row r="11" spans="1:67" s="2" customFormat="1" ht="12.75">
      <c r="A11" s="29">
        <v>3</v>
      </c>
      <c r="B11" s="267" t="s">
        <v>236</v>
      </c>
      <c r="C11" s="268" t="s">
        <v>3</v>
      </c>
      <c r="D11" s="334">
        <f t="shared" si="0"/>
        <v>0</v>
      </c>
      <c r="E11" s="335">
        <f t="shared" si="0"/>
        <v>0</v>
      </c>
      <c r="F11" s="336">
        <f>D11+E11</f>
        <v>0</v>
      </c>
      <c r="G11" s="269">
        <v>0</v>
      </c>
      <c r="H11" s="270">
        <v>0</v>
      </c>
      <c r="I11" s="269">
        <v>0</v>
      </c>
      <c r="J11" s="270">
        <v>0</v>
      </c>
      <c r="K11" s="269">
        <v>0</v>
      </c>
      <c r="L11" s="270">
        <v>0</v>
      </c>
      <c r="M11" s="269">
        <v>0</v>
      </c>
      <c r="N11" s="270">
        <v>0</v>
      </c>
      <c r="O11" s="269">
        <v>0</v>
      </c>
      <c r="P11" s="270">
        <v>0</v>
      </c>
      <c r="Q11" s="269">
        <v>0</v>
      </c>
      <c r="R11" s="270">
        <v>0</v>
      </c>
      <c r="S11" s="269">
        <v>0</v>
      </c>
      <c r="T11" s="270">
        <v>0</v>
      </c>
      <c r="U11" s="269">
        <v>0</v>
      </c>
      <c r="V11" s="270">
        <v>0</v>
      </c>
      <c r="W11" s="269">
        <v>0</v>
      </c>
      <c r="X11" s="270">
        <v>0</v>
      </c>
      <c r="Y11" s="269">
        <v>0</v>
      </c>
      <c r="Z11" s="270">
        <v>0</v>
      </c>
      <c r="AA11" s="269">
        <v>0</v>
      </c>
      <c r="AB11" s="270">
        <v>0</v>
      </c>
      <c r="AC11" s="269">
        <v>0</v>
      </c>
      <c r="AD11" s="270">
        <v>0</v>
      </c>
      <c r="AE11" s="269">
        <v>0</v>
      </c>
      <c r="AF11" s="270">
        <v>0</v>
      </c>
      <c r="AG11" s="269">
        <v>0</v>
      </c>
      <c r="AH11" s="270">
        <v>0</v>
      </c>
      <c r="AI11" s="269">
        <v>0</v>
      </c>
      <c r="AJ11" s="270">
        <v>0</v>
      </c>
      <c r="AK11" s="269">
        <v>0</v>
      </c>
      <c r="AL11" s="270">
        <v>0</v>
      </c>
      <c r="AM11" s="269">
        <v>0</v>
      </c>
      <c r="AN11" s="270">
        <v>0</v>
      </c>
      <c r="AO11" s="269">
        <v>0</v>
      </c>
      <c r="AP11" s="270">
        <v>0</v>
      </c>
      <c r="AQ11" s="269">
        <v>0</v>
      </c>
      <c r="AR11" s="270">
        <v>0</v>
      </c>
      <c r="AS11" s="269">
        <v>0</v>
      </c>
      <c r="AT11" s="270">
        <v>0</v>
      </c>
      <c r="AU11" s="307"/>
    </row>
    <row r="12" spans="1:67" s="2" customFormat="1" ht="12.75">
      <c r="A12" s="29">
        <v>4</v>
      </c>
      <c r="B12" s="267" t="s">
        <v>2</v>
      </c>
      <c r="C12" s="268" t="s">
        <v>3</v>
      </c>
      <c r="D12" s="334">
        <f t="shared" si="0"/>
        <v>0</v>
      </c>
      <c r="E12" s="335">
        <f t="shared" si="0"/>
        <v>0</v>
      </c>
      <c r="F12" s="336">
        <f>D12+E12</f>
        <v>0</v>
      </c>
      <c r="G12" s="271">
        <v>0</v>
      </c>
      <c r="H12" s="272">
        <v>0</v>
      </c>
      <c r="I12" s="271">
        <v>0</v>
      </c>
      <c r="J12" s="272">
        <v>0</v>
      </c>
      <c r="K12" s="271">
        <v>0</v>
      </c>
      <c r="L12" s="272">
        <v>0</v>
      </c>
      <c r="M12" s="271">
        <v>0</v>
      </c>
      <c r="N12" s="272">
        <v>0</v>
      </c>
      <c r="O12" s="271">
        <v>0</v>
      </c>
      <c r="P12" s="272">
        <v>0</v>
      </c>
      <c r="Q12" s="271">
        <v>0</v>
      </c>
      <c r="R12" s="272">
        <v>0</v>
      </c>
      <c r="S12" s="271">
        <v>0</v>
      </c>
      <c r="T12" s="272">
        <v>0</v>
      </c>
      <c r="U12" s="271">
        <v>0</v>
      </c>
      <c r="V12" s="272">
        <v>0</v>
      </c>
      <c r="W12" s="271">
        <v>0</v>
      </c>
      <c r="X12" s="272">
        <v>0</v>
      </c>
      <c r="Y12" s="271">
        <v>0</v>
      </c>
      <c r="Z12" s="272">
        <v>0</v>
      </c>
      <c r="AA12" s="271">
        <v>0</v>
      </c>
      <c r="AB12" s="272">
        <v>0</v>
      </c>
      <c r="AC12" s="271">
        <v>0</v>
      </c>
      <c r="AD12" s="272">
        <v>0</v>
      </c>
      <c r="AE12" s="271">
        <v>0</v>
      </c>
      <c r="AF12" s="272">
        <v>0</v>
      </c>
      <c r="AG12" s="271">
        <v>0</v>
      </c>
      <c r="AH12" s="272">
        <v>0</v>
      </c>
      <c r="AI12" s="271">
        <v>0</v>
      </c>
      <c r="AJ12" s="272">
        <v>0</v>
      </c>
      <c r="AK12" s="271">
        <v>0</v>
      </c>
      <c r="AL12" s="272">
        <v>0</v>
      </c>
      <c r="AM12" s="271">
        <v>0</v>
      </c>
      <c r="AN12" s="272">
        <v>0</v>
      </c>
      <c r="AO12" s="271">
        <v>0</v>
      </c>
      <c r="AP12" s="272">
        <v>0</v>
      </c>
      <c r="AQ12" s="271">
        <v>0</v>
      </c>
      <c r="AR12" s="272">
        <v>0</v>
      </c>
      <c r="AS12" s="271">
        <v>0</v>
      </c>
      <c r="AT12" s="272">
        <v>0</v>
      </c>
      <c r="AU12" s="308"/>
    </row>
    <row r="13" spans="1:67" s="2" customFormat="1" ht="12.75">
      <c r="A13" s="29">
        <v>5</v>
      </c>
      <c r="B13" s="27" t="s">
        <v>224</v>
      </c>
      <c r="C13" s="27"/>
      <c r="D13" s="334">
        <f t="shared" si="0"/>
        <v>0</v>
      </c>
      <c r="E13" s="335">
        <f t="shared" si="0"/>
        <v>0</v>
      </c>
      <c r="F13" s="336">
        <f>D13+E13</f>
        <v>0</v>
      </c>
      <c r="G13" s="273">
        <f t="shared" ref="G13:AB13" si="1">G9-G10-G11-G12</f>
        <v>0</v>
      </c>
      <c r="H13" s="274">
        <f t="shared" si="1"/>
        <v>0</v>
      </c>
      <c r="I13" s="273">
        <f t="shared" si="1"/>
        <v>0</v>
      </c>
      <c r="J13" s="274">
        <f t="shared" si="1"/>
        <v>0</v>
      </c>
      <c r="K13" s="273">
        <f t="shared" si="1"/>
        <v>0</v>
      </c>
      <c r="L13" s="274">
        <f t="shared" si="1"/>
        <v>0</v>
      </c>
      <c r="M13" s="273">
        <f t="shared" si="1"/>
        <v>0</v>
      </c>
      <c r="N13" s="274">
        <f t="shared" si="1"/>
        <v>0</v>
      </c>
      <c r="O13" s="273">
        <f t="shared" si="1"/>
        <v>0</v>
      </c>
      <c r="P13" s="274">
        <f t="shared" si="1"/>
        <v>0</v>
      </c>
      <c r="Q13" s="273">
        <f t="shared" si="1"/>
        <v>0</v>
      </c>
      <c r="R13" s="274">
        <f t="shared" si="1"/>
        <v>0</v>
      </c>
      <c r="S13" s="273">
        <f t="shared" si="1"/>
        <v>0</v>
      </c>
      <c r="T13" s="274">
        <f t="shared" si="1"/>
        <v>0</v>
      </c>
      <c r="U13" s="273">
        <f t="shared" si="1"/>
        <v>0</v>
      </c>
      <c r="V13" s="274">
        <f t="shared" si="1"/>
        <v>0</v>
      </c>
      <c r="W13" s="273">
        <f t="shared" si="1"/>
        <v>0</v>
      </c>
      <c r="X13" s="274">
        <f t="shared" si="1"/>
        <v>0</v>
      </c>
      <c r="Y13" s="273">
        <f t="shared" si="1"/>
        <v>0</v>
      </c>
      <c r="Z13" s="274">
        <f t="shared" si="1"/>
        <v>0</v>
      </c>
      <c r="AA13" s="273">
        <f t="shared" si="1"/>
        <v>0</v>
      </c>
      <c r="AB13" s="274">
        <f t="shared" si="1"/>
        <v>0</v>
      </c>
      <c r="AC13" s="273">
        <f t="shared" ref="AC13:AT13" si="2">AC9-AC10-AC11-AC12</f>
        <v>0</v>
      </c>
      <c r="AD13" s="274">
        <f t="shared" si="2"/>
        <v>0</v>
      </c>
      <c r="AE13" s="273">
        <f t="shared" si="2"/>
        <v>0</v>
      </c>
      <c r="AF13" s="274">
        <f t="shared" si="2"/>
        <v>0</v>
      </c>
      <c r="AG13" s="273">
        <f t="shared" si="2"/>
        <v>0</v>
      </c>
      <c r="AH13" s="274">
        <f t="shared" si="2"/>
        <v>0</v>
      </c>
      <c r="AI13" s="273">
        <f t="shared" si="2"/>
        <v>0</v>
      </c>
      <c r="AJ13" s="274">
        <f t="shared" si="2"/>
        <v>0</v>
      </c>
      <c r="AK13" s="273">
        <f t="shared" si="2"/>
        <v>0</v>
      </c>
      <c r="AL13" s="274">
        <f t="shared" si="2"/>
        <v>0</v>
      </c>
      <c r="AM13" s="273">
        <f t="shared" si="2"/>
        <v>0</v>
      </c>
      <c r="AN13" s="274">
        <f t="shared" si="2"/>
        <v>0</v>
      </c>
      <c r="AO13" s="273">
        <f t="shared" si="2"/>
        <v>0</v>
      </c>
      <c r="AP13" s="274">
        <f t="shared" si="2"/>
        <v>0</v>
      </c>
      <c r="AQ13" s="273">
        <f t="shared" si="2"/>
        <v>0</v>
      </c>
      <c r="AR13" s="274">
        <f t="shared" si="2"/>
        <v>0</v>
      </c>
      <c r="AS13" s="273">
        <f t="shared" si="2"/>
        <v>0</v>
      </c>
      <c r="AT13" s="274">
        <f t="shared" si="2"/>
        <v>0</v>
      </c>
      <c r="AU13" s="307"/>
    </row>
    <row r="14" spans="1:67" s="2" customFormat="1" ht="12.75">
      <c r="A14" s="29">
        <v>6</v>
      </c>
      <c r="B14" s="27" t="s">
        <v>4</v>
      </c>
      <c r="C14" s="27"/>
      <c r="D14" s="319"/>
      <c r="E14" s="319"/>
      <c r="F14" s="320"/>
      <c r="G14" s="330">
        <f>H14</f>
        <v>0</v>
      </c>
      <c r="H14" s="331">
        <f>ROUND(IF(H29&lt;H37,H29,H37),4)</f>
        <v>0</v>
      </c>
      <c r="I14" s="330">
        <f>J14</f>
        <v>0</v>
      </c>
      <c r="J14" s="331">
        <f>ROUND(IF(J29&lt;J37,J29,J37),4)</f>
        <v>0</v>
      </c>
      <c r="K14" s="330">
        <f>L14</f>
        <v>0</v>
      </c>
      <c r="L14" s="331">
        <f>ROUND(IF(L29&lt;L37,L29,L37),4)</f>
        <v>0</v>
      </c>
      <c r="M14" s="330">
        <f>N14</f>
        <v>0</v>
      </c>
      <c r="N14" s="331">
        <f>ROUND(IF(N29&lt;N37,N29,N37),4)</f>
        <v>0</v>
      </c>
      <c r="O14" s="330">
        <f>P14</f>
        <v>0</v>
      </c>
      <c r="P14" s="331">
        <f>ROUND(IF(P29&lt;P37,P29,P37),4)</f>
        <v>0</v>
      </c>
      <c r="Q14" s="330">
        <f>R14</f>
        <v>0</v>
      </c>
      <c r="R14" s="331">
        <f>ROUND(IF(R29&lt;R37,R29,R37),4)</f>
        <v>0</v>
      </c>
      <c r="S14" s="330">
        <f>T14</f>
        <v>0</v>
      </c>
      <c r="T14" s="331">
        <f>ROUND(IF(T29&lt;T37,T29,T37),4)</f>
        <v>0</v>
      </c>
      <c r="U14" s="330">
        <f>V14</f>
        <v>0</v>
      </c>
      <c r="V14" s="331">
        <f>ROUND(IF(V29&lt;V37,V29,V37),4)</f>
        <v>0</v>
      </c>
      <c r="W14" s="330">
        <f>X14</f>
        <v>0</v>
      </c>
      <c r="X14" s="331">
        <f>ROUND(IF(X29&lt;X37,X29,X37),4)</f>
        <v>0</v>
      </c>
      <c r="Y14" s="330">
        <f>Z14</f>
        <v>0</v>
      </c>
      <c r="Z14" s="331">
        <f>ROUND(IF(Z29&lt;Z37,Z29,Z37),4)</f>
        <v>0</v>
      </c>
      <c r="AA14" s="330">
        <f>AB14</f>
        <v>0</v>
      </c>
      <c r="AB14" s="331">
        <f>ROUND(IF(AB29&lt;AB37,AB29,AB37),4)</f>
        <v>0</v>
      </c>
      <c r="AC14" s="330">
        <f>AD14</f>
        <v>0</v>
      </c>
      <c r="AD14" s="331">
        <f>ROUND(IF(AD29&lt;AD37,AD29,AD37),4)</f>
        <v>0</v>
      </c>
      <c r="AE14" s="330">
        <f>AF14</f>
        <v>0</v>
      </c>
      <c r="AF14" s="331">
        <f>ROUND(IF(AF29&lt;AF37,AF29,AF37),4)</f>
        <v>0</v>
      </c>
      <c r="AG14" s="330">
        <f>AH14</f>
        <v>0</v>
      </c>
      <c r="AH14" s="331">
        <f>ROUND(IF(AH29&lt;AH37,AH29,AH37),4)</f>
        <v>0</v>
      </c>
      <c r="AI14" s="330">
        <f>AJ14</f>
        <v>0</v>
      </c>
      <c r="AJ14" s="331">
        <f>ROUND(IF(AJ29&lt;AJ37,AJ29,AJ37),4)</f>
        <v>0</v>
      </c>
      <c r="AK14" s="330">
        <f>AL14</f>
        <v>0</v>
      </c>
      <c r="AL14" s="331">
        <f>ROUND(IF(AL29&lt;AL37,AL29,AL37),4)</f>
        <v>0</v>
      </c>
      <c r="AM14" s="330">
        <f>AN14</f>
        <v>0</v>
      </c>
      <c r="AN14" s="331">
        <f>ROUND(IF(AN29&lt;AN37,AN29,AN37),4)</f>
        <v>0</v>
      </c>
      <c r="AO14" s="330">
        <f>AP14</f>
        <v>0</v>
      </c>
      <c r="AP14" s="331">
        <f>ROUND(IF(AP29&lt;AP37,AP29,AP37),4)</f>
        <v>0</v>
      </c>
      <c r="AQ14" s="330">
        <f>AR14</f>
        <v>0</v>
      </c>
      <c r="AR14" s="331">
        <f>ROUND(IF(AR29&lt;AR37,AR29,AR37),4)</f>
        <v>0</v>
      </c>
      <c r="AS14" s="330">
        <f>AT14</f>
        <v>0</v>
      </c>
      <c r="AT14" s="331">
        <f>ROUND(IF(AT29&lt;AT37,AT29,AT37),4)</f>
        <v>0</v>
      </c>
      <c r="AU14" s="309"/>
    </row>
    <row r="15" spans="1:67" s="2" customFormat="1" ht="12.75">
      <c r="A15" s="29">
        <v>7</v>
      </c>
      <c r="B15" s="27" t="s">
        <v>226</v>
      </c>
      <c r="C15" s="328" t="s">
        <v>3</v>
      </c>
      <c r="D15" s="319"/>
      <c r="E15" s="332">
        <f>IF($C$15="Yes",1.3,1)</f>
        <v>1</v>
      </c>
      <c r="F15" s="320"/>
      <c r="G15" s="329"/>
      <c r="H15" s="333">
        <f>IF($C$15="Yes",1.3,1)</f>
        <v>1</v>
      </c>
      <c r="I15" s="329"/>
      <c r="J15" s="333">
        <f>IF($C$15="Yes",1.3,1)</f>
        <v>1</v>
      </c>
      <c r="K15" s="329"/>
      <c r="L15" s="333">
        <f>IF($C$15="Yes",1.3,1)</f>
        <v>1</v>
      </c>
      <c r="M15" s="329"/>
      <c r="N15" s="333">
        <f>+L15</f>
        <v>1</v>
      </c>
      <c r="O15" s="329"/>
      <c r="P15" s="333">
        <f>+N15</f>
        <v>1</v>
      </c>
      <c r="Q15" s="329"/>
      <c r="R15" s="333">
        <f>+P15</f>
        <v>1</v>
      </c>
      <c r="S15" s="329"/>
      <c r="T15" s="333">
        <f>+R15</f>
        <v>1</v>
      </c>
      <c r="U15" s="329"/>
      <c r="V15" s="333">
        <f>+T15</f>
        <v>1</v>
      </c>
      <c r="W15" s="329"/>
      <c r="X15" s="333">
        <f>+V15</f>
        <v>1</v>
      </c>
      <c r="Y15" s="329"/>
      <c r="Z15" s="333">
        <f>+X15</f>
        <v>1</v>
      </c>
      <c r="AA15" s="329"/>
      <c r="AB15" s="333">
        <f>+Z15</f>
        <v>1</v>
      </c>
      <c r="AC15" s="329"/>
      <c r="AD15" s="333">
        <f>+AB15</f>
        <v>1</v>
      </c>
      <c r="AE15" s="329"/>
      <c r="AF15" s="333">
        <f>+AD15</f>
        <v>1</v>
      </c>
      <c r="AG15" s="329"/>
      <c r="AH15" s="333">
        <f>+AF15</f>
        <v>1</v>
      </c>
      <c r="AI15" s="329"/>
      <c r="AJ15" s="333">
        <f>+AH15</f>
        <v>1</v>
      </c>
      <c r="AK15" s="329"/>
      <c r="AL15" s="333">
        <f>+AJ15</f>
        <v>1</v>
      </c>
      <c r="AM15" s="329"/>
      <c r="AN15" s="333">
        <f>+AL15</f>
        <v>1</v>
      </c>
      <c r="AO15" s="329"/>
      <c r="AP15" s="333">
        <f>+AN15</f>
        <v>1</v>
      </c>
      <c r="AQ15" s="329"/>
      <c r="AR15" s="333">
        <f>+AP15</f>
        <v>1</v>
      </c>
      <c r="AS15" s="329"/>
      <c r="AT15" s="333">
        <f>+AR15</f>
        <v>1</v>
      </c>
      <c r="AU15" s="310"/>
      <c r="BO15" s="2" t="s">
        <v>109</v>
      </c>
    </row>
    <row r="16" spans="1:67" s="2" customFormat="1" ht="12.75">
      <c r="A16" s="29">
        <v>8</v>
      </c>
      <c r="B16" s="27" t="s">
        <v>5</v>
      </c>
      <c r="C16" s="27"/>
      <c r="D16" s="334">
        <f>G16+I16+K16+M16+O16+Q16+S16+U16+W16+Y16+AA16+AC16+AE16+AG16+AI16+AK16+AM16+AO16+AQ16+AS16</f>
        <v>0</v>
      </c>
      <c r="E16" s="335">
        <f>H16+J16+L16+N16+P16+R16+T16+V16+X16+Z16+AB16+AD16+AF16+AH16+AJ16+AL16+AN16+AP16+AR16+AT16</f>
        <v>0</v>
      </c>
      <c r="F16" s="336">
        <f>D16+E16</f>
        <v>0</v>
      </c>
      <c r="G16" s="273">
        <f t="shared" ref="G16:AT16" si="3">IF(G15=0,(+G13*G14),(+G13*G14*G15))</f>
        <v>0</v>
      </c>
      <c r="H16" s="274">
        <f t="shared" si="3"/>
        <v>0</v>
      </c>
      <c r="I16" s="273">
        <f t="shared" si="3"/>
        <v>0</v>
      </c>
      <c r="J16" s="274">
        <f t="shared" si="3"/>
        <v>0</v>
      </c>
      <c r="K16" s="273">
        <f t="shared" si="3"/>
        <v>0</v>
      </c>
      <c r="L16" s="274">
        <f t="shared" si="3"/>
        <v>0</v>
      </c>
      <c r="M16" s="273">
        <f t="shared" si="3"/>
        <v>0</v>
      </c>
      <c r="N16" s="274">
        <f t="shared" si="3"/>
        <v>0</v>
      </c>
      <c r="O16" s="273">
        <f t="shared" si="3"/>
        <v>0</v>
      </c>
      <c r="P16" s="274">
        <f t="shared" si="3"/>
        <v>0</v>
      </c>
      <c r="Q16" s="273">
        <f t="shared" si="3"/>
        <v>0</v>
      </c>
      <c r="R16" s="274">
        <f t="shared" si="3"/>
        <v>0</v>
      </c>
      <c r="S16" s="273">
        <f t="shared" si="3"/>
        <v>0</v>
      </c>
      <c r="T16" s="274">
        <f t="shared" si="3"/>
        <v>0</v>
      </c>
      <c r="U16" s="273">
        <f t="shared" si="3"/>
        <v>0</v>
      </c>
      <c r="V16" s="274">
        <f t="shared" si="3"/>
        <v>0</v>
      </c>
      <c r="W16" s="273">
        <f t="shared" si="3"/>
        <v>0</v>
      </c>
      <c r="X16" s="274">
        <f t="shared" si="3"/>
        <v>0</v>
      </c>
      <c r="Y16" s="273">
        <f t="shared" si="3"/>
        <v>0</v>
      </c>
      <c r="Z16" s="274">
        <f t="shared" si="3"/>
        <v>0</v>
      </c>
      <c r="AA16" s="273">
        <f t="shared" si="3"/>
        <v>0</v>
      </c>
      <c r="AB16" s="274">
        <f t="shared" si="3"/>
        <v>0</v>
      </c>
      <c r="AC16" s="273">
        <f t="shared" si="3"/>
        <v>0</v>
      </c>
      <c r="AD16" s="274">
        <f t="shared" si="3"/>
        <v>0</v>
      </c>
      <c r="AE16" s="273">
        <f t="shared" si="3"/>
        <v>0</v>
      </c>
      <c r="AF16" s="274">
        <f t="shared" si="3"/>
        <v>0</v>
      </c>
      <c r="AG16" s="273">
        <f t="shared" si="3"/>
        <v>0</v>
      </c>
      <c r="AH16" s="274">
        <f t="shared" si="3"/>
        <v>0</v>
      </c>
      <c r="AI16" s="273">
        <f t="shared" si="3"/>
        <v>0</v>
      </c>
      <c r="AJ16" s="274">
        <f t="shared" si="3"/>
        <v>0</v>
      </c>
      <c r="AK16" s="273">
        <f t="shared" si="3"/>
        <v>0</v>
      </c>
      <c r="AL16" s="274">
        <f t="shared" si="3"/>
        <v>0</v>
      </c>
      <c r="AM16" s="273">
        <f t="shared" si="3"/>
        <v>0</v>
      </c>
      <c r="AN16" s="274">
        <f t="shared" si="3"/>
        <v>0</v>
      </c>
      <c r="AO16" s="273">
        <f t="shared" si="3"/>
        <v>0</v>
      </c>
      <c r="AP16" s="274">
        <f t="shared" si="3"/>
        <v>0</v>
      </c>
      <c r="AQ16" s="273">
        <f t="shared" si="3"/>
        <v>0</v>
      </c>
      <c r="AR16" s="274">
        <f t="shared" si="3"/>
        <v>0</v>
      </c>
      <c r="AS16" s="273">
        <f t="shared" si="3"/>
        <v>0</v>
      </c>
      <c r="AT16" s="274">
        <f t="shared" si="3"/>
        <v>0</v>
      </c>
      <c r="AU16" s="307"/>
      <c r="BO16" s="256" t="s">
        <v>225</v>
      </c>
    </row>
    <row r="17" spans="1:67" s="279" customFormat="1" ht="12.75">
      <c r="A17" s="277">
        <v>9</v>
      </c>
      <c r="B17" s="278" t="s">
        <v>238</v>
      </c>
      <c r="C17" s="278"/>
      <c r="D17" s="313"/>
      <c r="E17" s="314"/>
      <c r="F17" s="315"/>
      <c r="G17" s="768" t="s">
        <v>64</v>
      </c>
      <c r="H17" s="769" t="s">
        <v>64</v>
      </c>
      <c r="I17" s="768" t="s">
        <v>64</v>
      </c>
      <c r="J17" s="769" t="s">
        <v>64</v>
      </c>
      <c r="K17" s="768" t="s">
        <v>64</v>
      </c>
      <c r="L17" s="769" t="s">
        <v>64</v>
      </c>
      <c r="M17" s="768" t="s">
        <v>64</v>
      </c>
      <c r="N17" s="769" t="s">
        <v>64</v>
      </c>
      <c r="O17" s="768" t="s">
        <v>64</v>
      </c>
      <c r="P17" s="769" t="s">
        <v>64</v>
      </c>
      <c r="Q17" s="768" t="s">
        <v>64</v>
      </c>
      <c r="R17" s="769" t="s">
        <v>64</v>
      </c>
      <c r="S17" s="768" t="s">
        <v>64</v>
      </c>
      <c r="T17" s="769" t="s">
        <v>64</v>
      </c>
      <c r="U17" s="768" t="s">
        <v>64</v>
      </c>
      <c r="V17" s="769" t="s">
        <v>64</v>
      </c>
      <c r="W17" s="768" t="s">
        <v>64</v>
      </c>
      <c r="X17" s="769" t="s">
        <v>64</v>
      </c>
      <c r="Y17" s="768" t="s">
        <v>64</v>
      </c>
      <c r="Z17" s="769" t="s">
        <v>64</v>
      </c>
      <c r="AA17" s="768" t="s">
        <v>64</v>
      </c>
      <c r="AB17" s="769" t="s">
        <v>64</v>
      </c>
      <c r="AC17" s="768" t="s">
        <v>64</v>
      </c>
      <c r="AD17" s="769" t="s">
        <v>64</v>
      </c>
      <c r="AE17" s="768" t="s">
        <v>64</v>
      </c>
      <c r="AF17" s="769" t="s">
        <v>64</v>
      </c>
      <c r="AG17" s="768" t="s">
        <v>64</v>
      </c>
      <c r="AH17" s="769" t="s">
        <v>64</v>
      </c>
      <c r="AI17" s="768" t="s">
        <v>64</v>
      </c>
      <c r="AJ17" s="769" t="s">
        <v>64</v>
      </c>
      <c r="AK17" s="768" t="s">
        <v>64</v>
      </c>
      <c r="AL17" s="769" t="s">
        <v>64</v>
      </c>
      <c r="AM17" s="768" t="s">
        <v>64</v>
      </c>
      <c r="AN17" s="769" t="s">
        <v>64</v>
      </c>
      <c r="AO17" s="768" t="s">
        <v>64</v>
      </c>
      <c r="AP17" s="769" t="s">
        <v>64</v>
      </c>
      <c r="AQ17" s="768" t="s">
        <v>64</v>
      </c>
      <c r="AR17" s="769" t="s">
        <v>64</v>
      </c>
      <c r="AS17" s="768" t="s">
        <v>64</v>
      </c>
      <c r="AT17" s="769" t="s">
        <v>64</v>
      </c>
      <c r="AU17" s="311"/>
      <c r="BO17" s="280" t="s">
        <v>3</v>
      </c>
    </row>
    <row r="18" spans="1:67" s="2" customFormat="1" ht="12.75">
      <c r="A18" s="29">
        <v>10</v>
      </c>
      <c r="B18" s="27" t="s">
        <v>237</v>
      </c>
      <c r="C18" s="281"/>
      <c r="D18" s="316"/>
      <c r="E18" s="317"/>
      <c r="F18" s="318"/>
      <c r="G18" s="282">
        <v>0</v>
      </c>
      <c r="H18" s="283">
        <v>0</v>
      </c>
      <c r="I18" s="282">
        <v>0</v>
      </c>
      <c r="J18" s="283">
        <v>0</v>
      </c>
      <c r="K18" s="282">
        <v>0</v>
      </c>
      <c r="L18" s="283">
        <v>0</v>
      </c>
      <c r="M18" s="282">
        <v>0</v>
      </c>
      <c r="N18" s="283">
        <v>0</v>
      </c>
      <c r="O18" s="282">
        <v>0</v>
      </c>
      <c r="P18" s="283">
        <v>0</v>
      </c>
      <c r="Q18" s="282">
        <v>0</v>
      </c>
      <c r="R18" s="283">
        <v>0</v>
      </c>
      <c r="S18" s="282">
        <v>0</v>
      </c>
      <c r="T18" s="283">
        <v>0</v>
      </c>
      <c r="U18" s="282">
        <v>0</v>
      </c>
      <c r="V18" s="283">
        <v>0</v>
      </c>
      <c r="W18" s="282">
        <v>0</v>
      </c>
      <c r="X18" s="283">
        <v>0</v>
      </c>
      <c r="Y18" s="282">
        <v>0</v>
      </c>
      <c r="Z18" s="283">
        <v>0</v>
      </c>
      <c r="AA18" s="282">
        <v>0</v>
      </c>
      <c r="AB18" s="283">
        <v>0</v>
      </c>
      <c r="AC18" s="282">
        <v>0</v>
      </c>
      <c r="AD18" s="283">
        <v>0</v>
      </c>
      <c r="AE18" s="282">
        <v>0</v>
      </c>
      <c r="AF18" s="283">
        <v>0</v>
      </c>
      <c r="AG18" s="282">
        <v>0</v>
      </c>
      <c r="AH18" s="283">
        <v>0</v>
      </c>
      <c r="AI18" s="282">
        <v>0</v>
      </c>
      <c r="AJ18" s="283">
        <v>0</v>
      </c>
      <c r="AK18" s="282">
        <v>0</v>
      </c>
      <c r="AL18" s="283">
        <v>0</v>
      </c>
      <c r="AM18" s="282">
        <v>0</v>
      </c>
      <c r="AN18" s="283">
        <v>0</v>
      </c>
      <c r="AO18" s="282">
        <v>0</v>
      </c>
      <c r="AP18" s="283">
        <v>0</v>
      </c>
      <c r="AQ18" s="282">
        <v>0</v>
      </c>
      <c r="AR18" s="283">
        <v>0</v>
      </c>
      <c r="AS18" s="282">
        <v>0</v>
      </c>
      <c r="AT18" s="283">
        <v>0</v>
      </c>
      <c r="AU18" s="311"/>
    </row>
    <row r="19" spans="1:67" s="2" customFormat="1" ht="12.75">
      <c r="A19" s="29">
        <v>11</v>
      </c>
      <c r="B19" s="27" t="s">
        <v>6</v>
      </c>
      <c r="C19" s="27"/>
      <c r="D19" s="334">
        <f>G19+I19+K19+M19+O19+Q19+S19+U19+W19+Y19+AA19+AC19+AE19+AG19+AI19+AK19+AM19+AO19+AQ19+AS19</f>
        <v>0</v>
      </c>
      <c r="E19" s="335">
        <f>H19+J19+L19+N19+P19+R19+T19+V19+X19+Z19+AB19+AD19+AF19+AH19+AJ19+AL19+AN19+AP19+AR19+AT19</f>
        <v>0</v>
      </c>
      <c r="F19" s="336">
        <f>D19+E19</f>
        <v>0</v>
      </c>
      <c r="G19" s="273">
        <f t="shared" ref="G19:M19" si="4">ROUND(G18*G16,0)</f>
        <v>0</v>
      </c>
      <c r="H19" s="274">
        <f t="shared" si="4"/>
        <v>0</v>
      </c>
      <c r="I19" s="273">
        <f t="shared" si="4"/>
        <v>0</v>
      </c>
      <c r="J19" s="274">
        <f t="shared" si="4"/>
        <v>0</v>
      </c>
      <c r="K19" s="273">
        <f t="shared" si="4"/>
        <v>0</v>
      </c>
      <c r="L19" s="274">
        <f t="shared" si="4"/>
        <v>0</v>
      </c>
      <c r="M19" s="273">
        <f t="shared" si="4"/>
        <v>0</v>
      </c>
      <c r="N19" s="274">
        <f t="shared" ref="N19:AT19" si="5">ROUND(N18*N16,0)</f>
        <v>0</v>
      </c>
      <c r="O19" s="273">
        <f t="shared" si="5"/>
        <v>0</v>
      </c>
      <c r="P19" s="274">
        <f t="shared" si="5"/>
        <v>0</v>
      </c>
      <c r="Q19" s="273">
        <f t="shared" si="5"/>
        <v>0</v>
      </c>
      <c r="R19" s="274">
        <f t="shared" si="5"/>
        <v>0</v>
      </c>
      <c r="S19" s="273">
        <f t="shared" si="5"/>
        <v>0</v>
      </c>
      <c r="T19" s="274">
        <f t="shared" si="5"/>
        <v>0</v>
      </c>
      <c r="U19" s="273">
        <f t="shared" si="5"/>
        <v>0</v>
      </c>
      <c r="V19" s="274">
        <f t="shared" si="5"/>
        <v>0</v>
      </c>
      <c r="W19" s="273">
        <f t="shared" si="5"/>
        <v>0</v>
      </c>
      <c r="X19" s="274">
        <f t="shared" si="5"/>
        <v>0</v>
      </c>
      <c r="Y19" s="273">
        <f t="shared" si="5"/>
        <v>0</v>
      </c>
      <c r="Z19" s="274">
        <f t="shared" si="5"/>
        <v>0</v>
      </c>
      <c r="AA19" s="273">
        <f t="shared" si="5"/>
        <v>0</v>
      </c>
      <c r="AB19" s="274">
        <f t="shared" si="5"/>
        <v>0</v>
      </c>
      <c r="AC19" s="273">
        <f t="shared" si="5"/>
        <v>0</v>
      </c>
      <c r="AD19" s="274">
        <f t="shared" si="5"/>
        <v>0</v>
      </c>
      <c r="AE19" s="273">
        <f t="shared" si="5"/>
        <v>0</v>
      </c>
      <c r="AF19" s="274">
        <f t="shared" si="5"/>
        <v>0</v>
      </c>
      <c r="AG19" s="273">
        <f t="shared" si="5"/>
        <v>0</v>
      </c>
      <c r="AH19" s="274">
        <f t="shared" si="5"/>
        <v>0</v>
      </c>
      <c r="AI19" s="273">
        <f t="shared" si="5"/>
        <v>0</v>
      </c>
      <c r="AJ19" s="274">
        <f t="shared" si="5"/>
        <v>0</v>
      </c>
      <c r="AK19" s="273">
        <f t="shared" si="5"/>
        <v>0</v>
      </c>
      <c r="AL19" s="274">
        <f t="shared" si="5"/>
        <v>0</v>
      </c>
      <c r="AM19" s="273">
        <f t="shared" si="5"/>
        <v>0</v>
      </c>
      <c r="AN19" s="274">
        <f t="shared" si="5"/>
        <v>0</v>
      </c>
      <c r="AO19" s="273">
        <f t="shared" si="5"/>
        <v>0</v>
      </c>
      <c r="AP19" s="274">
        <f t="shared" si="5"/>
        <v>0</v>
      </c>
      <c r="AQ19" s="273">
        <f t="shared" si="5"/>
        <v>0</v>
      </c>
      <c r="AR19" s="274">
        <f t="shared" si="5"/>
        <v>0</v>
      </c>
      <c r="AS19" s="273">
        <f t="shared" si="5"/>
        <v>0</v>
      </c>
      <c r="AT19" s="274">
        <f t="shared" si="5"/>
        <v>0</v>
      </c>
      <c r="AU19" s="307"/>
    </row>
    <row r="20" spans="1:67" s="127" customFormat="1" ht="12.75">
      <c r="A20" s="29">
        <v>12</v>
      </c>
      <c r="B20" s="303" t="s">
        <v>7</v>
      </c>
      <c r="C20" s="303"/>
      <c r="D20" s="321">
        <f>G20+I20+K20+M20+O20+Q20+S20+U20+W20+Y20+AA20+AC20+AE20+AG20+AI20+AK20+AM20+AO20+AQ20+AS20</f>
        <v>0</v>
      </c>
      <c r="E20" s="322">
        <f>H20+J20+L20+N20+P20+R20+T20+V20+X20+Z20+AB20+AD20+AF20+AH20+AJ20+AL20+AN20+AP20+AR20+AT20</f>
        <v>0</v>
      </c>
      <c r="F20" s="323">
        <f>D20+E20</f>
        <v>0</v>
      </c>
      <c r="G20" s="301">
        <v>0</v>
      </c>
      <c r="H20" s="302">
        <v>0</v>
      </c>
      <c r="I20" s="301">
        <v>0</v>
      </c>
      <c r="J20" s="302">
        <v>0</v>
      </c>
      <c r="K20" s="301">
        <v>0</v>
      </c>
      <c r="L20" s="302">
        <v>0</v>
      </c>
      <c r="M20" s="301">
        <v>0</v>
      </c>
      <c r="N20" s="302">
        <v>0</v>
      </c>
      <c r="O20" s="301">
        <v>0</v>
      </c>
      <c r="P20" s="302">
        <v>0</v>
      </c>
      <c r="Q20" s="301">
        <v>0</v>
      </c>
      <c r="R20" s="302">
        <v>0</v>
      </c>
      <c r="S20" s="301">
        <v>0</v>
      </c>
      <c r="T20" s="302">
        <v>0</v>
      </c>
      <c r="U20" s="301">
        <v>0</v>
      </c>
      <c r="V20" s="302">
        <v>0</v>
      </c>
      <c r="W20" s="301">
        <v>0</v>
      </c>
      <c r="X20" s="302">
        <v>0</v>
      </c>
      <c r="Y20" s="301">
        <v>0</v>
      </c>
      <c r="Z20" s="302">
        <v>0</v>
      </c>
      <c r="AA20" s="301">
        <v>0</v>
      </c>
      <c r="AB20" s="302">
        <v>0</v>
      </c>
      <c r="AC20" s="301">
        <v>0</v>
      </c>
      <c r="AD20" s="302">
        <v>0</v>
      </c>
      <c r="AE20" s="301">
        <v>0</v>
      </c>
      <c r="AF20" s="302">
        <v>0</v>
      </c>
      <c r="AG20" s="301">
        <v>0</v>
      </c>
      <c r="AH20" s="302">
        <v>0</v>
      </c>
      <c r="AI20" s="301">
        <v>0</v>
      </c>
      <c r="AJ20" s="302">
        <v>0</v>
      </c>
      <c r="AK20" s="301">
        <v>0</v>
      </c>
      <c r="AL20" s="302">
        <v>0</v>
      </c>
      <c r="AM20" s="301">
        <v>0</v>
      </c>
      <c r="AN20" s="302">
        <v>0</v>
      </c>
      <c r="AO20" s="301">
        <v>0</v>
      </c>
      <c r="AP20" s="302">
        <v>0</v>
      </c>
      <c r="AQ20" s="301">
        <v>0</v>
      </c>
      <c r="AR20" s="302">
        <v>0</v>
      </c>
      <c r="AS20" s="301">
        <v>0</v>
      </c>
      <c r="AT20" s="302">
        <v>0</v>
      </c>
      <c r="AU20" s="312"/>
    </row>
    <row r="21" spans="1:67" s="2" customFormat="1" ht="12.75">
      <c r="A21" s="27"/>
      <c r="B21" s="27"/>
      <c r="C21" s="27"/>
      <c r="D21" s="262"/>
      <c r="E21" s="263"/>
      <c r="F21" s="264"/>
      <c r="G21" s="284"/>
      <c r="H21" s="285"/>
      <c r="I21" s="286"/>
      <c r="J21" s="285"/>
      <c r="K21" s="286"/>
      <c r="L21" s="285"/>
      <c r="M21" s="286"/>
      <c r="N21" s="285"/>
      <c r="O21" s="286"/>
      <c r="P21" s="285"/>
      <c r="Q21" s="286"/>
      <c r="R21" s="285"/>
      <c r="S21" s="286"/>
      <c r="T21" s="285"/>
      <c r="U21" s="286"/>
      <c r="V21" s="285"/>
      <c r="W21" s="286"/>
      <c r="X21" s="285"/>
      <c r="Y21" s="286"/>
      <c r="Z21" s="285"/>
      <c r="AA21" s="286"/>
      <c r="AB21" s="285"/>
      <c r="AC21" s="286"/>
      <c r="AD21" s="285"/>
      <c r="AE21" s="286"/>
      <c r="AF21" s="285"/>
      <c r="AG21" s="286"/>
      <c r="AH21" s="285"/>
      <c r="AI21" s="286"/>
      <c r="AJ21" s="285"/>
      <c r="AK21" s="286"/>
      <c r="AL21" s="285"/>
      <c r="AM21" s="286"/>
      <c r="AN21" s="285"/>
      <c r="AO21" s="286"/>
      <c r="AP21" s="285"/>
      <c r="AQ21" s="286"/>
      <c r="AR21" s="285"/>
      <c r="AS21" s="286"/>
      <c r="AT21" s="285"/>
      <c r="AU21" s="308"/>
    </row>
    <row r="22" spans="1:67" s="2" customFormat="1" ht="12.75">
      <c r="A22" s="287" t="s">
        <v>8</v>
      </c>
      <c r="B22" s="287"/>
      <c r="C22" s="27"/>
      <c r="D22" s="262"/>
      <c r="E22" s="263"/>
      <c r="F22" s="264"/>
      <c r="G22" s="284"/>
      <c r="H22" s="274"/>
      <c r="I22" s="273"/>
      <c r="J22" s="274"/>
      <c r="K22" s="273"/>
      <c r="L22" s="274"/>
      <c r="M22" s="273"/>
      <c r="N22" s="274"/>
      <c r="O22" s="273"/>
      <c r="P22" s="274"/>
      <c r="Q22" s="273"/>
      <c r="R22" s="274"/>
      <c r="S22" s="273"/>
      <c r="T22" s="274"/>
      <c r="U22" s="273"/>
      <c r="V22" s="274"/>
      <c r="W22" s="273"/>
      <c r="X22" s="274"/>
      <c r="Y22" s="273"/>
      <c r="Z22" s="274"/>
      <c r="AA22" s="273"/>
      <c r="AB22" s="274"/>
      <c r="AC22" s="273"/>
      <c r="AD22" s="274"/>
      <c r="AE22" s="273"/>
      <c r="AF22" s="274"/>
      <c r="AG22" s="273"/>
      <c r="AH22" s="274"/>
      <c r="AI22" s="273"/>
      <c r="AJ22" s="274"/>
      <c r="AK22" s="273"/>
      <c r="AL22" s="274"/>
      <c r="AM22" s="273"/>
      <c r="AN22" s="274"/>
      <c r="AO22" s="273"/>
      <c r="AP22" s="274"/>
      <c r="AQ22" s="273"/>
      <c r="AR22" s="274"/>
      <c r="AS22" s="273"/>
      <c r="AT22" s="274"/>
      <c r="AU22" s="307"/>
    </row>
    <row r="23" spans="1:67" s="2" customFormat="1" ht="15.95" customHeight="1">
      <c r="A23" s="267"/>
      <c r="B23" s="267" t="s">
        <v>9</v>
      </c>
      <c r="C23" s="267"/>
      <c r="D23" s="454"/>
      <c r="E23" s="455"/>
      <c r="F23" s="456">
        <f t="shared" ref="F23:F28" si="6">SUM(G23:AT23)</f>
        <v>0</v>
      </c>
      <c r="G23" s="401"/>
      <c r="H23" s="456">
        <f>'Unit Distribution'!AC5</f>
        <v>0</v>
      </c>
      <c r="I23" s="457"/>
      <c r="J23" s="456">
        <f>'Unit Distribution'!AC6</f>
        <v>0</v>
      </c>
      <c r="K23" s="457"/>
      <c r="L23" s="456">
        <f>'Unit Distribution'!AC7</f>
        <v>0</v>
      </c>
      <c r="M23" s="457"/>
      <c r="N23" s="456">
        <f>'Unit Distribution'!AC8</f>
        <v>0</v>
      </c>
      <c r="O23" s="457"/>
      <c r="P23" s="456">
        <f>'Unit Distribution'!AC9</f>
        <v>0</v>
      </c>
      <c r="Q23" s="457"/>
      <c r="R23" s="456">
        <f>'Unit Distribution'!AC10</f>
        <v>0</v>
      </c>
      <c r="S23" s="457"/>
      <c r="T23" s="456">
        <f>'Unit Distribution'!AC11</f>
        <v>0</v>
      </c>
      <c r="U23" s="457"/>
      <c r="V23" s="456">
        <f>'Unit Distribution'!AC12</f>
        <v>0</v>
      </c>
      <c r="W23" s="457"/>
      <c r="X23" s="456">
        <f>'Unit Distribution'!AC13</f>
        <v>0</v>
      </c>
      <c r="Y23" s="457"/>
      <c r="Z23" s="456">
        <f>'Unit Distribution'!AC14</f>
        <v>0</v>
      </c>
      <c r="AA23" s="457"/>
      <c r="AB23" s="456">
        <f>'Unit Distribution'!AC15</f>
        <v>0</v>
      </c>
      <c r="AC23" s="457"/>
      <c r="AD23" s="456">
        <f>'Unit Distribution'!AC16</f>
        <v>0</v>
      </c>
      <c r="AE23" s="457"/>
      <c r="AF23" s="456">
        <f>'Unit Distribution'!AC17</f>
        <v>0</v>
      </c>
      <c r="AG23" s="457"/>
      <c r="AH23" s="456">
        <f>'Unit Distribution'!AC18</f>
        <v>0</v>
      </c>
      <c r="AI23" s="457"/>
      <c r="AJ23" s="456">
        <f>'Unit Distribution'!AC19</f>
        <v>0</v>
      </c>
      <c r="AK23" s="457"/>
      <c r="AL23" s="456">
        <f>'Unit Distribution'!AC20</f>
        <v>0</v>
      </c>
      <c r="AM23" s="457"/>
      <c r="AN23" s="456">
        <f>'Unit Distribution'!AC21</f>
        <v>0</v>
      </c>
      <c r="AO23" s="457"/>
      <c r="AP23" s="456">
        <f>'Unit Distribution'!AC22</f>
        <v>0</v>
      </c>
      <c r="AQ23" s="457"/>
      <c r="AR23" s="456">
        <f>'Unit Distribution'!AC23</f>
        <v>0</v>
      </c>
      <c r="AS23" s="457"/>
      <c r="AT23" s="456">
        <f>'Unit Distribution'!AC24</f>
        <v>0</v>
      </c>
      <c r="AU23" s="307"/>
    </row>
    <row r="24" spans="1:67" s="2" customFormat="1" ht="12.75">
      <c r="A24" s="267"/>
      <c r="B24" s="267" t="s">
        <v>10</v>
      </c>
      <c r="C24" s="267"/>
      <c r="D24" s="454"/>
      <c r="E24" s="455"/>
      <c r="F24" s="458">
        <f t="shared" si="6"/>
        <v>0</v>
      </c>
      <c r="G24" s="401"/>
      <c r="H24" s="458">
        <f>SUM('Unit Distribution'!W5:AA5)</f>
        <v>0</v>
      </c>
      <c r="I24" s="459"/>
      <c r="J24" s="458">
        <f>SUM('Unit Distribution'!W6:AA6)</f>
        <v>0</v>
      </c>
      <c r="K24" s="459"/>
      <c r="L24" s="458">
        <f>SUM('Unit Distribution'!W7:AA7)</f>
        <v>0</v>
      </c>
      <c r="M24" s="459"/>
      <c r="N24" s="458">
        <f>SUM('Unit Distribution'!W8:AA8)</f>
        <v>0</v>
      </c>
      <c r="O24" s="459"/>
      <c r="P24" s="458">
        <f>SUM('Unit Distribution'!W9:AA9)</f>
        <v>0</v>
      </c>
      <c r="Q24" s="459"/>
      <c r="R24" s="458">
        <f>SUM('Unit Distribution'!W10:AA10)</f>
        <v>0</v>
      </c>
      <c r="S24" s="459"/>
      <c r="T24" s="458">
        <f>SUM('Unit Distribution'!W11:AA11)</f>
        <v>0</v>
      </c>
      <c r="U24" s="459"/>
      <c r="V24" s="458">
        <f>SUM('Unit Distribution'!W12:AA12)</f>
        <v>0</v>
      </c>
      <c r="W24" s="459"/>
      <c r="X24" s="458">
        <f>SUM('Unit Distribution'!W13:AA13)</f>
        <v>0</v>
      </c>
      <c r="Y24" s="459"/>
      <c r="Z24" s="458">
        <f>SUM('Unit Distribution'!W14:AA14)</f>
        <v>0</v>
      </c>
      <c r="AA24" s="459"/>
      <c r="AB24" s="458">
        <f>SUM('Unit Distribution'!W15:AA15)</f>
        <v>0</v>
      </c>
      <c r="AC24" s="459"/>
      <c r="AD24" s="458">
        <f>SUM('Unit Distribution'!W16:AA16)</f>
        <v>0</v>
      </c>
      <c r="AE24" s="459"/>
      <c r="AF24" s="458">
        <f>SUM('Unit Distribution'!W17:AA17)</f>
        <v>0</v>
      </c>
      <c r="AG24" s="459"/>
      <c r="AH24" s="458">
        <f>SUM('Unit Distribution'!W18:AA18)</f>
        <v>0</v>
      </c>
      <c r="AI24" s="459"/>
      <c r="AJ24" s="458">
        <f>SUM('Unit Distribution'!W19:AA19)</f>
        <v>0</v>
      </c>
      <c r="AK24" s="459"/>
      <c r="AL24" s="458">
        <f>SUM('Unit Distribution'!W20:AA20)</f>
        <v>0</v>
      </c>
      <c r="AM24" s="459"/>
      <c r="AN24" s="458">
        <f>SUM('Unit Distribution'!W21:AA21)</f>
        <v>0</v>
      </c>
      <c r="AO24" s="459"/>
      <c r="AP24" s="458">
        <f>SUM('Unit Distribution'!W22:AA22)</f>
        <v>0</v>
      </c>
      <c r="AQ24" s="459"/>
      <c r="AR24" s="458">
        <f>SUM('Unit Distribution'!W23:AA23)</f>
        <v>0</v>
      </c>
      <c r="AS24" s="459"/>
      <c r="AT24" s="458">
        <f>SUM('Unit Distribution'!W24:AA24)</f>
        <v>0</v>
      </c>
      <c r="AU24" s="308"/>
    </row>
    <row r="25" spans="1:67" s="2" customFormat="1" ht="12.75">
      <c r="A25" s="267"/>
      <c r="B25" s="267" t="s">
        <v>11</v>
      </c>
      <c r="C25" s="267"/>
      <c r="D25" s="454"/>
      <c r="E25" s="455"/>
      <c r="F25" s="456">
        <f t="shared" si="6"/>
        <v>0</v>
      </c>
      <c r="G25" s="401"/>
      <c r="H25" s="460">
        <f t="shared" ref="H25:AB25" si="7">H23+H24</f>
        <v>0</v>
      </c>
      <c r="I25" s="461"/>
      <c r="J25" s="460">
        <f t="shared" si="7"/>
        <v>0</v>
      </c>
      <c r="K25" s="461"/>
      <c r="L25" s="460">
        <f t="shared" si="7"/>
        <v>0</v>
      </c>
      <c r="M25" s="461"/>
      <c r="N25" s="460">
        <f t="shared" si="7"/>
        <v>0</v>
      </c>
      <c r="O25" s="461"/>
      <c r="P25" s="460">
        <f t="shared" si="7"/>
        <v>0</v>
      </c>
      <c r="Q25" s="461"/>
      <c r="R25" s="460">
        <f t="shared" si="7"/>
        <v>0</v>
      </c>
      <c r="S25" s="461"/>
      <c r="T25" s="460">
        <f t="shared" si="7"/>
        <v>0</v>
      </c>
      <c r="U25" s="461"/>
      <c r="V25" s="460">
        <f t="shared" si="7"/>
        <v>0</v>
      </c>
      <c r="W25" s="461"/>
      <c r="X25" s="460">
        <f t="shared" si="7"/>
        <v>0</v>
      </c>
      <c r="Y25" s="461"/>
      <c r="Z25" s="460">
        <f t="shared" si="7"/>
        <v>0</v>
      </c>
      <c r="AA25" s="461"/>
      <c r="AB25" s="460">
        <f t="shared" si="7"/>
        <v>0</v>
      </c>
      <c r="AC25" s="461"/>
      <c r="AD25" s="460">
        <f>AD23+AD24</f>
        <v>0</v>
      </c>
      <c r="AE25" s="461"/>
      <c r="AF25" s="460">
        <f>AF23+AF24</f>
        <v>0</v>
      </c>
      <c r="AG25" s="461"/>
      <c r="AH25" s="460">
        <f>AH23+AH24</f>
        <v>0</v>
      </c>
      <c r="AI25" s="461"/>
      <c r="AJ25" s="460">
        <f>AJ23+AJ24</f>
        <v>0</v>
      </c>
      <c r="AK25" s="461"/>
      <c r="AL25" s="460">
        <f>AL23+AL24</f>
        <v>0</v>
      </c>
      <c r="AM25" s="461"/>
      <c r="AN25" s="460">
        <f>AN23+AN24</f>
        <v>0</v>
      </c>
      <c r="AO25" s="461"/>
      <c r="AP25" s="460">
        <f>AP23+AP24</f>
        <v>0</v>
      </c>
      <c r="AQ25" s="461"/>
      <c r="AR25" s="460">
        <f>AR23+AR24</f>
        <v>0</v>
      </c>
      <c r="AS25" s="461"/>
      <c r="AT25" s="460">
        <f>AT23+AT24</f>
        <v>0</v>
      </c>
      <c r="AU25" s="307"/>
    </row>
    <row r="26" spans="1:67" s="351" customFormat="1" ht="12.75">
      <c r="A26" s="462"/>
      <c r="B26" s="267" t="s">
        <v>12</v>
      </c>
      <c r="C26" s="462"/>
      <c r="D26" s="463"/>
      <c r="E26" s="464"/>
      <c r="F26" s="458">
        <f t="shared" si="6"/>
        <v>0</v>
      </c>
      <c r="G26" s="402"/>
      <c r="H26" s="458">
        <f>'Unit Distribution'!AB5</f>
        <v>0</v>
      </c>
      <c r="I26" s="459"/>
      <c r="J26" s="458">
        <f>'Unit Distribution'!AB6</f>
        <v>0</v>
      </c>
      <c r="K26" s="459"/>
      <c r="L26" s="458">
        <f>'Unit Distribution'!AB7</f>
        <v>0</v>
      </c>
      <c r="M26" s="459"/>
      <c r="N26" s="458">
        <f>'Unit Distribution'!AB8</f>
        <v>0</v>
      </c>
      <c r="O26" s="459"/>
      <c r="P26" s="458">
        <f>'Unit Distribution'!AB9</f>
        <v>0</v>
      </c>
      <c r="Q26" s="459"/>
      <c r="R26" s="458">
        <f>'Unit Distribution'!AB10</f>
        <v>0</v>
      </c>
      <c r="S26" s="459"/>
      <c r="T26" s="458">
        <f>'Unit Distribution'!AB11</f>
        <v>0</v>
      </c>
      <c r="U26" s="459"/>
      <c r="V26" s="458">
        <f>'Unit Distribution'!AB12</f>
        <v>0</v>
      </c>
      <c r="W26" s="459"/>
      <c r="X26" s="458">
        <f>'Unit Distribution'!AB13</f>
        <v>0</v>
      </c>
      <c r="Y26" s="459"/>
      <c r="Z26" s="458">
        <f>'Unit Distribution'!AB14</f>
        <v>0</v>
      </c>
      <c r="AA26" s="459"/>
      <c r="AB26" s="458">
        <f>'Unit Distribution'!AB15</f>
        <v>0</v>
      </c>
      <c r="AC26" s="459"/>
      <c r="AD26" s="458">
        <f>'Unit Distribution'!AB16</f>
        <v>0</v>
      </c>
      <c r="AE26" s="459"/>
      <c r="AF26" s="458">
        <f>'Unit Distribution'!AB17</f>
        <v>0</v>
      </c>
      <c r="AG26" s="459"/>
      <c r="AH26" s="458">
        <f>'Unit Distribution'!AB18</f>
        <v>0</v>
      </c>
      <c r="AI26" s="459"/>
      <c r="AJ26" s="458">
        <f>'Unit Distribution'!AB19</f>
        <v>0</v>
      </c>
      <c r="AK26" s="459"/>
      <c r="AL26" s="458">
        <f>'Unit Distribution'!AB20</f>
        <v>0</v>
      </c>
      <c r="AM26" s="459"/>
      <c r="AN26" s="458">
        <f>'Unit Distribution'!AB21</f>
        <v>0</v>
      </c>
      <c r="AO26" s="459"/>
      <c r="AP26" s="458">
        <f>'Unit Distribution'!AB22</f>
        <v>0</v>
      </c>
      <c r="AQ26" s="459"/>
      <c r="AR26" s="458">
        <f>'Unit Distribution'!AB23</f>
        <v>0</v>
      </c>
      <c r="AS26" s="459"/>
      <c r="AT26" s="458">
        <f>'Unit Distribution'!AB24</f>
        <v>0</v>
      </c>
      <c r="AU26" s="308"/>
    </row>
    <row r="27" spans="1:67" s="2" customFormat="1" ht="12.75">
      <c r="A27" s="267"/>
      <c r="B27" s="267" t="s">
        <v>13</v>
      </c>
      <c r="C27" s="267"/>
      <c r="D27" s="454"/>
      <c r="E27" s="455"/>
      <c r="F27" s="456">
        <f t="shared" si="6"/>
        <v>0</v>
      </c>
      <c r="G27" s="401"/>
      <c r="H27" s="465">
        <f t="shared" ref="H27:AB27" si="8">H25+H26</f>
        <v>0</v>
      </c>
      <c r="I27" s="401"/>
      <c r="J27" s="465">
        <f t="shared" si="8"/>
        <v>0</v>
      </c>
      <c r="K27" s="401"/>
      <c r="L27" s="465">
        <f t="shared" si="8"/>
        <v>0</v>
      </c>
      <c r="M27" s="401"/>
      <c r="N27" s="465">
        <f t="shared" si="8"/>
        <v>0</v>
      </c>
      <c r="O27" s="401"/>
      <c r="P27" s="465">
        <f t="shared" si="8"/>
        <v>0</v>
      </c>
      <c r="Q27" s="401"/>
      <c r="R27" s="465">
        <f t="shared" si="8"/>
        <v>0</v>
      </c>
      <c r="S27" s="401"/>
      <c r="T27" s="465">
        <f t="shared" si="8"/>
        <v>0</v>
      </c>
      <c r="U27" s="401"/>
      <c r="V27" s="465">
        <f t="shared" si="8"/>
        <v>0</v>
      </c>
      <c r="W27" s="401"/>
      <c r="X27" s="465">
        <f t="shared" si="8"/>
        <v>0</v>
      </c>
      <c r="Y27" s="401"/>
      <c r="Z27" s="465">
        <f t="shared" si="8"/>
        <v>0</v>
      </c>
      <c r="AA27" s="401"/>
      <c r="AB27" s="465">
        <f t="shared" si="8"/>
        <v>0</v>
      </c>
      <c r="AC27" s="401"/>
      <c r="AD27" s="465">
        <f>AD25+AD26</f>
        <v>0</v>
      </c>
      <c r="AE27" s="401"/>
      <c r="AF27" s="465">
        <f>AF25+AF26</f>
        <v>0</v>
      </c>
      <c r="AG27" s="401"/>
      <c r="AH27" s="465">
        <f>AH25+AH26</f>
        <v>0</v>
      </c>
      <c r="AI27" s="401"/>
      <c r="AJ27" s="465">
        <f>AJ25+AJ26</f>
        <v>0</v>
      </c>
      <c r="AK27" s="401"/>
      <c r="AL27" s="465">
        <f>AL25+AL26</f>
        <v>0</v>
      </c>
      <c r="AM27" s="401"/>
      <c r="AN27" s="465">
        <f>AN25+AN26</f>
        <v>0</v>
      </c>
      <c r="AO27" s="401"/>
      <c r="AP27" s="465">
        <f>AP25+AP26</f>
        <v>0</v>
      </c>
      <c r="AQ27" s="401"/>
      <c r="AR27" s="465">
        <f>AR25+AR26</f>
        <v>0</v>
      </c>
      <c r="AS27" s="401"/>
      <c r="AT27" s="465">
        <f>AT25+AT26</f>
        <v>0</v>
      </c>
      <c r="AU27" s="307"/>
    </row>
    <row r="28" spans="1:67" s="2" customFormat="1" ht="12.75">
      <c r="A28" s="27"/>
      <c r="B28" s="27" t="s">
        <v>14</v>
      </c>
      <c r="C28" s="291"/>
      <c r="D28" s="292"/>
      <c r="E28" s="293"/>
      <c r="F28" s="324">
        <f t="shared" si="6"/>
        <v>0</v>
      </c>
      <c r="G28" s="326"/>
      <c r="H28" s="288">
        <v>0</v>
      </c>
      <c r="I28" s="289"/>
      <c r="J28" s="288">
        <v>0</v>
      </c>
      <c r="K28" s="289"/>
      <c r="L28" s="288">
        <v>0</v>
      </c>
      <c r="M28" s="289"/>
      <c r="N28" s="288">
        <v>0</v>
      </c>
      <c r="O28" s="289"/>
      <c r="P28" s="288">
        <v>0</v>
      </c>
      <c r="Q28" s="289"/>
      <c r="R28" s="288">
        <v>0</v>
      </c>
      <c r="S28" s="289"/>
      <c r="T28" s="288">
        <v>0</v>
      </c>
      <c r="U28" s="289"/>
      <c r="V28" s="288">
        <v>0</v>
      </c>
      <c r="W28" s="289"/>
      <c r="X28" s="288">
        <v>0</v>
      </c>
      <c r="Y28" s="289"/>
      <c r="Z28" s="288">
        <v>0</v>
      </c>
      <c r="AA28" s="289"/>
      <c r="AB28" s="288">
        <v>0</v>
      </c>
      <c r="AC28" s="289"/>
      <c r="AD28" s="288">
        <v>0</v>
      </c>
      <c r="AE28" s="289"/>
      <c r="AF28" s="288">
        <v>0</v>
      </c>
      <c r="AG28" s="289"/>
      <c r="AH28" s="288">
        <v>0</v>
      </c>
      <c r="AI28" s="289"/>
      <c r="AJ28" s="288">
        <v>0</v>
      </c>
      <c r="AK28" s="289"/>
      <c r="AL28" s="288">
        <v>0</v>
      </c>
      <c r="AM28" s="289"/>
      <c r="AN28" s="288">
        <v>0</v>
      </c>
      <c r="AO28" s="289"/>
      <c r="AP28" s="288">
        <v>0</v>
      </c>
      <c r="AQ28" s="289"/>
      <c r="AR28" s="288">
        <v>0</v>
      </c>
      <c r="AS28" s="289"/>
      <c r="AT28" s="288">
        <v>0</v>
      </c>
      <c r="AU28" s="307"/>
    </row>
    <row r="29" spans="1:67" s="2" customFormat="1" ht="15.95" customHeight="1">
      <c r="A29" s="27"/>
      <c r="B29" s="27" t="s">
        <v>15</v>
      </c>
      <c r="C29" s="27"/>
      <c r="D29" s="262"/>
      <c r="E29" s="263"/>
      <c r="F29" s="276">
        <f>IF(F23=0,0,F23/F25)</f>
        <v>0</v>
      </c>
      <c r="G29" s="325"/>
      <c r="H29" s="276">
        <f>IF(H23=0,0,H23/H25)</f>
        <v>0</v>
      </c>
      <c r="I29" s="275"/>
      <c r="J29" s="276">
        <f>IF(J23=0,0,J23/J25)</f>
        <v>0</v>
      </c>
      <c r="K29" s="275"/>
      <c r="L29" s="276">
        <f>IF(L23=0,0,L23/L25)</f>
        <v>0</v>
      </c>
      <c r="M29" s="275"/>
      <c r="N29" s="276">
        <f>IF(N23=0,0,N23/N25)</f>
        <v>0</v>
      </c>
      <c r="O29" s="275"/>
      <c r="P29" s="276">
        <f>IF(P23=0,0,P23/P25)</f>
        <v>0</v>
      </c>
      <c r="Q29" s="275"/>
      <c r="R29" s="276">
        <f t="shared" ref="R29:AB29" si="9">IF(R23=0,0,R23/R25)</f>
        <v>0</v>
      </c>
      <c r="S29" s="275"/>
      <c r="T29" s="276">
        <f t="shared" si="9"/>
        <v>0</v>
      </c>
      <c r="U29" s="275"/>
      <c r="V29" s="276">
        <f t="shared" si="9"/>
        <v>0</v>
      </c>
      <c r="W29" s="275"/>
      <c r="X29" s="276">
        <f t="shared" si="9"/>
        <v>0</v>
      </c>
      <c r="Y29" s="275"/>
      <c r="Z29" s="276">
        <f t="shared" si="9"/>
        <v>0</v>
      </c>
      <c r="AA29" s="275"/>
      <c r="AB29" s="276">
        <f t="shared" si="9"/>
        <v>0</v>
      </c>
      <c r="AC29" s="275"/>
      <c r="AD29" s="276">
        <f>IF(AD23=0,0,AD23/AD25)</f>
        <v>0</v>
      </c>
      <c r="AE29" s="275"/>
      <c r="AF29" s="276">
        <f>IF(AF23=0,0,AF23/AF25)</f>
        <v>0</v>
      </c>
      <c r="AG29" s="275"/>
      <c r="AH29" s="276">
        <f>IF(AH23=0,0,AH23/AH25)</f>
        <v>0</v>
      </c>
      <c r="AI29" s="275"/>
      <c r="AJ29" s="276">
        <f>IF(AJ23=0,0,AJ23/AJ25)</f>
        <v>0</v>
      </c>
      <c r="AK29" s="275"/>
      <c r="AL29" s="276">
        <f>IF(AL23=0,0,AL23/AL25)</f>
        <v>0</v>
      </c>
      <c r="AM29" s="275"/>
      <c r="AN29" s="276">
        <f>IF(AN23=0,0,AN23/AN25)</f>
        <v>0</v>
      </c>
      <c r="AO29" s="275"/>
      <c r="AP29" s="276">
        <f>IF(AP23=0,0,AP23/AP25)</f>
        <v>0</v>
      </c>
      <c r="AQ29" s="275"/>
      <c r="AR29" s="276">
        <f>IF(AR23=0,0,AR23/AR25)</f>
        <v>0</v>
      </c>
      <c r="AS29" s="275"/>
      <c r="AT29" s="276">
        <f>IF(AT23=0,0,AT23/AT25)</f>
        <v>0</v>
      </c>
      <c r="AU29" s="309"/>
    </row>
    <row r="30" spans="1:67" s="2" customFormat="1" ht="12.75">
      <c r="A30" s="27"/>
      <c r="B30" s="27"/>
      <c r="C30" s="27"/>
      <c r="D30" s="262"/>
      <c r="E30" s="263"/>
      <c r="F30" s="290"/>
      <c r="G30" s="325"/>
      <c r="H30" s="290"/>
      <c r="I30" s="284"/>
      <c r="J30" s="290"/>
      <c r="K30" s="284"/>
      <c r="L30" s="290"/>
      <c r="M30" s="284"/>
      <c r="N30" s="290"/>
      <c r="O30" s="284"/>
      <c r="P30" s="290"/>
      <c r="Q30" s="284"/>
      <c r="R30" s="290"/>
      <c r="S30" s="284"/>
      <c r="T30" s="290"/>
      <c r="U30" s="284"/>
      <c r="V30" s="290"/>
      <c r="W30" s="284"/>
      <c r="X30" s="290"/>
      <c r="Y30" s="284"/>
      <c r="Z30" s="290"/>
      <c r="AA30" s="284"/>
      <c r="AB30" s="290"/>
      <c r="AC30" s="284"/>
      <c r="AD30" s="290"/>
      <c r="AE30" s="284"/>
      <c r="AF30" s="290"/>
      <c r="AG30" s="284"/>
      <c r="AH30" s="290"/>
      <c r="AI30" s="284"/>
      <c r="AJ30" s="290"/>
      <c r="AK30" s="284"/>
      <c r="AL30" s="290"/>
      <c r="AM30" s="284"/>
      <c r="AN30" s="290"/>
      <c r="AO30" s="284"/>
      <c r="AP30" s="290"/>
      <c r="AQ30" s="284"/>
      <c r="AR30" s="290"/>
      <c r="AS30" s="284"/>
      <c r="AT30" s="290"/>
      <c r="AU30" s="176"/>
    </row>
    <row r="31" spans="1:67" s="2" customFormat="1" ht="12.75">
      <c r="A31" s="27"/>
      <c r="B31" s="27" t="s">
        <v>16</v>
      </c>
      <c r="C31" s="27"/>
      <c r="D31" s="262"/>
      <c r="E31" s="263"/>
      <c r="F31" s="266">
        <f>SUM(H31:AT31)</f>
        <v>0</v>
      </c>
      <c r="G31" s="325"/>
      <c r="H31" s="270">
        <v>0</v>
      </c>
      <c r="I31" s="269"/>
      <c r="J31" s="270">
        <v>0</v>
      </c>
      <c r="K31" s="269"/>
      <c r="L31" s="270">
        <v>0</v>
      </c>
      <c r="M31" s="269"/>
      <c r="N31" s="270">
        <v>0</v>
      </c>
      <c r="O31" s="269"/>
      <c r="P31" s="270">
        <v>0</v>
      </c>
      <c r="Q31" s="269"/>
      <c r="R31" s="270">
        <v>0</v>
      </c>
      <c r="S31" s="269"/>
      <c r="T31" s="270">
        <v>0</v>
      </c>
      <c r="U31" s="269"/>
      <c r="V31" s="270">
        <v>0</v>
      </c>
      <c r="W31" s="269"/>
      <c r="X31" s="270">
        <v>0</v>
      </c>
      <c r="Y31" s="269"/>
      <c r="Z31" s="270">
        <v>0</v>
      </c>
      <c r="AA31" s="269"/>
      <c r="AB31" s="270">
        <v>0</v>
      </c>
      <c r="AC31" s="269"/>
      <c r="AD31" s="270">
        <v>0</v>
      </c>
      <c r="AE31" s="269"/>
      <c r="AF31" s="270">
        <v>0</v>
      </c>
      <c r="AG31" s="269"/>
      <c r="AH31" s="270">
        <v>0</v>
      </c>
      <c r="AI31" s="269"/>
      <c r="AJ31" s="270">
        <v>0</v>
      </c>
      <c r="AK31" s="269"/>
      <c r="AL31" s="270">
        <v>0</v>
      </c>
      <c r="AM31" s="269"/>
      <c r="AN31" s="270">
        <v>0</v>
      </c>
      <c r="AO31" s="269"/>
      <c r="AP31" s="270">
        <v>0</v>
      </c>
      <c r="AQ31" s="269"/>
      <c r="AR31" s="270">
        <v>0</v>
      </c>
      <c r="AS31" s="269"/>
      <c r="AT31" s="270">
        <v>0</v>
      </c>
      <c r="AU31" s="307"/>
    </row>
    <row r="32" spans="1:67" s="2" customFormat="1" ht="12.75">
      <c r="A32" s="27"/>
      <c r="B32" s="27" t="s">
        <v>17</v>
      </c>
      <c r="C32" s="27"/>
      <c r="D32" s="262"/>
      <c r="E32" s="263"/>
      <c r="F32" s="266">
        <f>SUM(H32:AT32)</f>
        <v>0</v>
      </c>
      <c r="G32" s="325"/>
      <c r="H32" s="272">
        <v>0</v>
      </c>
      <c r="I32" s="271"/>
      <c r="J32" s="272">
        <v>0</v>
      </c>
      <c r="K32" s="271"/>
      <c r="L32" s="272">
        <v>0</v>
      </c>
      <c r="M32" s="271"/>
      <c r="N32" s="272">
        <v>0</v>
      </c>
      <c r="O32" s="271"/>
      <c r="P32" s="272">
        <v>0</v>
      </c>
      <c r="Q32" s="271"/>
      <c r="R32" s="272">
        <v>0</v>
      </c>
      <c r="S32" s="271"/>
      <c r="T32" s="272">
        <v>0</v>
      </c>
      <c r="U32" s="271"/>
      <c r="V32" s="272">
        <v>0</v>
      </c>
      <c r="W32" s="271"/>
      <c r="X32" s="272">
        <v>0</v>
      </c>
      <c r="Y32" s="271"/>
      <c r="Z32" s="272">
        <v>0</v>
      </c>
      <c r="AA32" s="271"/>
      <c r="AB32" s="272">
        <v>0</v>
      </c>
      <c r="AC32" s="271"/>
      <c r="AD32" s="272">
        <v>0</v>
      </c>
      <c r="AE32" s="271"/>
      <c r="AF32" s="272">
        <v>0</v>
      </c>
      <c r="AG32" s="271"/>
      <c r="AH32" s="272">
        <v>0</v>
      </c>
      <c r="AI32" s="271"/>
      <c r="AJ32" s="272">
        <v>0</v>
      </c>
      <c r="AK32" s="271"/>
      <c r="AL32" s="272">
        <v>0</v>
      </c>
      <c r="AM32" s="271"/>
      <c r="AN32" s="272">
        <v>0</v>
      </c>
      <c r="AO32" s="271"/>
      <c r="AP32" s="272">
        <v>0</v>
      </c>
      <c r="AQ32" s="271"/>
      <c r="AR32" s="272">
        <v>0</v>
      </c>
      <c r="AS32" s="271"/>
      <c r="AT32" s="272">
        <v>0</v>
      </c>
      <c r="AU32" s="308"/>
    </row>
    <row r="33" spans="1:47" s="2" customFormat="1" ht="12.75">
      <c r="A33" s="27"/>
      <c r="B33" s="27" t="s">
        <v>18</v>
      </c>
      <c r="C33" s="27"/>
      <c r="D33" s="262"/>
      <c r="E33" s="263"/>
      <c r="F33" s="266">
        <f>F31+F32</f>
        <v>0</v>
      </c>
      <c r="G33" s="325"/>
      <c r="H33" s="274">
        <f t="shared" ref="H33:AB33" si="10">H31+H32</f>
        <v>0</v>
      </c>
      <c r="I33" s="273"/>
      <c r="J33" s="274">
        <f t="shared" si="10"/>
        <v>0</v>
      </c>
      <c r="K33" s="273"/>
      <c r="L33" s="274">
        <f t="shared" si="10"/>
        <v>0</v>
      </c>
      <c r="M33" s="273"/>
      <c r="N33" s="274">
        <f t="shared" si="10"/>
        <v>0</v>
      </c>
      <c r="O33" s="273"/>
      <c r="P33" s="274">
        <f t="shared" si="10"/>
        <v>0</v>
      </c>
      <c r="Q33" s="273"/>
      <c r="R33" s="274">
        <f t="shared" si="10"/>
        <v>0</v>
      </c>
      <c r="S33" s="273"/>
      <c r="T33" s="274">
        <f t="shared" si="10"/>
        <v>0</v>
      </c>
      <c r="U33" s="273"/>
      <c r="V33" s="274">
        <f t="shared" si="10"/>
        <v>0</v>
      </c>
      <c r="W33" s="273"/>
      <c r="X33" s="274">
        <f t="shared" si="10"/>
        <v>0</v>
      </c>
      <c r="Y33" s="273"/>
      <c r="Z33" s="274">
        <f t="shared" si="10"/>
        <v>0</v>
      </c>
      <c r="AA33" s="273"/>
      <c r="AB33" s="274">
        <f t="shared" si="10"/>
        <v>0</v>
      </c>
      <c r="AC33" s="273"/>
      <c r="AD33" s="274">
        <f>AD31+AD32</f>
        <v>0</v>
      </c>
      <c r="AE33" s="273"/>
      <c r="AF33" s="274">
        <f>AF31+AF32</f>
        <v>0</v>
      </c>
      <c r="AG33" s="273"/>
      <c r="AH33" s="274">
        <f>AH31+AH32</f>
        <v>0</v>
      </c>
      <c r="AI33" s="273"/>
      <c r="AJ33" s="274">
        <f>AJ31+AJ32</f>
        <v>0</v>
      </c>
      <c r="AK33" s="273"/>
      <c r="AL33" s="274">
        <f>AL31+AL32</f>
        <v>0</v>
      </c>
      <c r="AM33" s="273"/>
      <c r="AN33" s="274">
        <f>AN31+AN32</f>
        <v>0</v>
      </c>
      <c r="AO33" s="273"/>
      <c r="AP33" s="274">
        <f>AP31+AP32</f>
        <v>0</v>
      </c>
      <c r="AQ33" s="273"/>
      <c r="AR33" s="274">
        <f>AR31+AR32</f>
        <v>0</v>
      </c>
      <c r="AS33" s="273"/>
      <c r="AT33" s="274">
        <f>AT31+AT32</f>
        <v>0</v>
      </c>
      <c r="AU33" s="307"/>
    </row>
    <row r="34" spans="1:47" s="2" customFormat="1" ht="12.75">
      <c r="A34" s="27"/>
      <c r="B34" s="27" t="s">
        <v>19</v>
      </c>
      <c r="C34" s="27"/>
      <c r="D34" s="262"/>
      <c r="E34" s="263"/>
      <c r="F34" s="266">
        <f>SUM(H34:AT34)</f>
        <v>0</v>
      </c>
      <c r="G34" s="325"/>
      <c r="H34" s="272">
        <v>0</v>
      </c>
      <c r="I34" s="271"/>
      <c r="J34" s="272">
        <v>0</v>
      </c>
      <c r="K34" s="271"/>
      <c r="L34" s="272">
        <v>0</v>
      </c>
      <c r="M34" s="271"/>
      <c r="N34" s="272">
        <v>0</v>
      </c>
      <c r="O34" s="271"/>
      <c r="P34" s="272">
        <v>0</v>
      </c>
      <c r="Q34" s="271"/>
      <c r="R34" s="272">
        <v>0</v>
      </c>
      <c r="S34" s="271"/>
      <c r="T34" s="272">
        <v>0</v>
      </c>
      <c r="U34" s="271"/>
      <c r="V34" s="272">
        <v>0</v>
      </c>
      <c r="W34" s="271"/>
      <c r="X34" s="272">
        <v>0</v>
      </c>
      <c r="Y34" s="271"/>
      <c r="Z34" s="294">
        <v>0</v>
      </c>
      <c r="AA34" s="295"/>
      <c r="AB34" s="294">
        <v>0</v>
      </c>
      <c r="AC34" s="295"/>
      <c r="AD34" s="294">
        <v>0</v>
      </c>
      <c r="AE34" s="295"/>
      <c r="AF34" s="294">
        <v>0</v>
      </c>
      <c r="AG34" s="295"/>
      <c r="AH34" s="294">
        <v>0</v>
      </c>
      <c r="AI34" s="295"/>
      <c r="AJ34" s="294">
        <v>0</v>
      </c>
      <c r="AK34" s="295"/>
      <c r="AL34" s="294">
        <v>0</v>
      </c>
      <c r="AM34" s="295"/>
      <c r="AN34" s="294">
        <v>0</v>
      </c>
      <c r="AO34" s="295"/>
      <c r="AP34" s="294">
        <v>0</v>
      </c>
      <c r="AQ34" s="295"/>
      <c r="AR34" s="294">
        <v>0</v>
      </c>
      <c r="AS34" s="295"/>
      <c r="AT34" s="294">
        <v>0</v>
      </c>
      <c r="AU34" s="308"/>
    </row>
    <row r="35" spans="1:47" s="2" customFormat="1" ht="12.75">
      <c r="A35" s="27"/>
      <c r="B35" s="27" t="s">
        <v>20</v>
      </c>
      <c r="C35" s="27"/>
      <c r="D35" s="262"/>
      <c r="E35" s="263"/>
      <c r="F35" s="266">
        <f t="shared" ref="F35:AB35" si="11">F33+F34</f>
        <v>0</v>
      </c>
      <c r="G35" s="325"/>
      <c r="H35" s="274">
        <f t="shared" si="11"/>
        <v>0</v>
      </c>
      <c r="I35" s="273"/>
      <c r="J35" s="274">
        <f t="shared" si="11"/>
        <v>0</v>
      </c>
      <c r="K35" s="273"/>
      <c r="L35" s="274">
        <f t="shared" si="11"/>
        <v>0</v>
      </c>
      <c r="M35" s="273"/>
      <c r="N35" s="274">
        <f t="shared" si="11"/>
        <v>0</v>
      </c>
      <c r="O35" s="273"/>
      <c r="P35" s="274">
        <f t="shared" si="11"/>
        <v>0</v>
      </c>
      <c r="Q35" s="273"/>
      <c r="R35" s="274">
        <f t="shared" si="11"/>
        <v>0</v>
      </c>
      <c r="S35" s="273"/>
      <c r="T35" s="274">
        <f t="shared" si="11"/>
        <v>0</v>
      </c>
      <c r="U35" s="273"/>
      <c r="V35" s="274">
        <f t="shared" si="11"/>
        <v>0</v>
      </c>
      <c r="W35" s="273"/>
      <c r="X35" s="274">
        <f t="shared" si="11"/>
        <v>0</v>
      </c>
      <c r="Y35" s="273"/>
      <c r="Z35" s="274">
        <f t="shared" si="11"/>
        <v>0</v>
      </c>
      <c r="AA35" s="273"/>
      <c r="AB35" s="274">
        <f t="shared" si="11"/>
        <v>0</v>
      </c>
      <c r="AC35" s="273"/>
      <c r="AD35" s="274">
        <f>AD33+AD34</f>
        <v>0</v>
      </c>
      <c r="AE35" s="273"/>
      <c r="AF35" s="274">
        <f>AF33+AF34</f>
        <v>0</v>
      </c>
      <c r="AG35" s="273"/>
      <c r="AH35" s="274">
        <f>AH33+AH34</f>
        <v>0</v>
      </c>
      <c r="AI35" s="273"/>
      <c r="AJ35" s="274">
        <f>AJ33+AJ34</f>
        <v>0</v>
      </c>
      <c r="AK35" s="273"/>
      <c r="AL35" s="274">
        <f>AL33+AL34</f>
        <v>0</v>
      </c>
      <c r="AM35" s="273"/>
      <c r="AN35" s="274">
        <f>AN33+AN34</f>
        <v>0</v>
      </c>
      <c r="AO35" s="273"/>
      <c r="AP35" s="274">
        <f>AP33+AP34</f>
        <v>0</v>
      </c>
      <c r="AQ35" s="273"/>
      <c r="AR35" s="274">
        <f>AR33+AR34</f>
        <v>0</v>
      </c>
      <c r="AS35" s="273"/>
      <c r="AT35" s="274">
        <f>AT33+AT34</f>
        <v>0</v>
      </c>
      <c r="AU35" s="307"/>
    </row>
    <row r="36" spans="1:47" s="2" customFormat="1" ht="12.75">
      <c r="A36" s="27"/>
      <c r="B36" s="27" t="s">
        <v>21</v>
      </c>
      <c r="C36" s="27"/>
      <c r="D36" s="262"/>
      <c r="E36" s="263"/>
      <c r="F36" s="266">
        <f>SUM(H36:AT36)</f>
        <v>0</v>
      </c>
      <c r="G36" s="325"/>
      <c r="H36" s="270">
        <v>0</v>
      </c>
      <c r="I36" s="269"/>
      <c r="J36" s="270">
        <v>0</v>
      </c>
      <c r="K36" s="269"/>
      <c r="L36" s="270">
        <v>0</v>
      </c>
      <c r="M36" s="269"/>
      <c r="N36" s="270">
        <v>0</v>
      </c>
      <c r="O36" s="269"/>
      <c r="P36" s="270">
        <v>0</v>
      </c>
      <c r="Q36" s="269"/>
      <c r="R36" s="270">
        <v>0</v>
      </c>
      <c r="S36" s="269"/>
      <c r="T36" s="270">
        <v>0</v>
      </c>
      <c r="U36" s="269"/>
      <c r="V36" s="270">
        <v>0</v>
      </c>
      <c r="W36" s="269"/>
      <c r="X36" s="270">
        <v>0</v>
      </c>
      <c r="Y36" s="269"/>
      <c r="Z36" s="270">
        <v>0</v>
      </c>
      <c r="AA36" s="269"/>
      <c r="AB36" s="296">
        <v>0</v>
      </c>
      <c r="AC36" s="269"/>
      <c r="AD36" s="296">
        <v>0</v>
      </c>
      <c r="AE36" s="269"/>
      <c r="AF36" s="296">
        <v>0</v>
      </c>
      <c r="AG36" s="269"/>
      <c r="AH36" s="296">
        <v>0</v>
      </c>
      <c r="AI36" s="269"/>
      <c r="AJ36" s="296">
        <v>0</v>
      </c>
      <c r="AK36" s="269"/>
      <c r="AL36" s="296">
        <v>0</v>
      </c>
      <c r="AM36" s="269"/>
      <c r="AN36" s="296">
        <v>0</v>
      </c>
      <c r="AO36" s="269"/>
      <c r="AP36" s="296">
        <v>0</v>
      </c>
      <c r="AQ36" s="269"/>
      <c r="AR36" s="296">
        <v>0</v>
      </c>
      <c r="AS36" s="269"/>
      <c r="AT36" s="296">
        <v>0</v>
      </c>
      <c r="AU36" s="307"/>
    </row>
    <row r="37" spans="1:47" s="2" customFormat="1" ht="15.95" customHeight="1">
      <c r="A37" s="27"/>
      <c r="B37" s="27" t="s">
        <v>22</v>
      </c>
      <c r="C37" s="27"/>
      <c r="D37" s="297"/>
      <c r="E37" s="298"/>
      <c r="F37" s="533">
        <f>IF(F31=0,0,F31/F33)</f>
        <v>0</v>
      </c>
      <c r="G37" s="327"/>
      <c r="H37" s="299">
        <f>IF(H31=0,0,H31/H33)</f>
        <v>0</v>
      </c>
      <c r="I37" s="300"/>
      <c r="J37" s="299">
        <f>IF(J31=0,0,J31/J33)</f>
        <v>0</v>
      </c>
      <c r="K37" s="300"/>
      <c r="L37" s="299">
        <f>IF(L31=0,0,L31/L33)</f>
        <v>0</v>
      </c>
      <c r="M37" s="300"/>
      <c r="N37" s="299">
        <f>IF(N31=0,0,N31/N33)</f>
        <v>0</v>
      </c>
      <c r="O37" s="300"/>
      <c r="P37" s="299">
        <f>IF(P31=0,0,P31/P33)</f>
        <v>0</v>
      </c>
      <c r="Q37" s="300"/>
      <c r="R37" s="299">
        <f t="shared" ref="R37:AB37" si="12">IF(R31=0,0,R31/R33)</f>
        <v>0</v>
      </c>
      <c r="S37" s="300"/>
      <c r="T37" s="299">
        <f t="shared" si="12"/>
        <v>0</v>
      </c>
      <c r="U37" s="300"/>
      <c r="V37" s="299">
        <f t="shared" si="12"/>
        <v>0</v>
      </c>
      <c r="W37" s="300"/>
      <c r="X37" s="299">
        <f t="shared" si="12"/>
        <v>0</v>
      </c>
      <c r="Y37" s="300"/>
      <c r="Z37" s="299">
        <f t="shared" si="12"/>
        <v>0</v>
      </c>
      <c r="AA37" s="300"/>
      <c r="AB37" s="299">
        <f t="shared" si="12"/>
        <v>0</v>
      </c>
      <c r="AC37" s="300"/>
      <c r="AD37" s="299">
        <f>IF(AD31=0,0,AD31/AD33)</f>
        <v>0</v>
      </c>
      <c r="AE37" s="300"/>
      <c r="AF37" s="299">
        <f>IF(AF31=0,0,AF31/AF33)</f>
        <v>0</v>
      </c>
      <c r="AG37" s="300"/>
      <c r="AH37" s="299">
        <f>IF(AH31=0,0,AH31/AH33)</f>
        <v>0</v>
      </c>
      <c r="AI37" s="300"/>
      <c r="AJ37" s="299">
        <f>IF(AJ31=0,0,AJ31/AJ33)</f>
        <v>0</v>
      </c>
      <c r="AK37" s="300"/>
      <c r="AL37" s="299">
        <f>IF(AL31=0,0,AL31/AL33)</f>
        <v>0</v>
      </c>
      <c r="AM37" s="300"/>
      <c r="AN37" s="299">
        <f>IF(AN31=0,0,AN31/AN33)</f>
        <v>0</v>
      </c>
      <c r="AO37" s="300"/>
      <c r="AP37" s="299">
        <f>IF(AP31=0,0,AP31/AP33)</f>
        <v>0</v>
      </c>
      <c r="AQ37" s="300"/>
      <c r="AR37" s="299">
        <f>IF(AR31=0,0,AR31/AR33)</f>
        <v>0</v>
      </c>
      <c r="AS37" s="300"/>
      <c r="AT37" s="299">
        <f>IF(AT31=0,0,AT31/AT33)</f>
        <v>0</v>
      </c>
      <c r="AU37" s="309"/>
    </row>
    <row r="38" spans="1:47">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6"/>
      <c r="AD38" s="3"/>
      <c r="AE38" s="3"/>
      <c r="AF38" s="3"/>
      <c r="AG38" s="3"/>
      <c r="AH38" s="3"/>
      <c r="AI38" s="3"/>
    </row>
    <row r="39" spans="1:47" ht="12.75" thickBot="1">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D39" s="3"/>
      <c r="AE39" s="3"/>
      <c r="AF39" s="3"/>
      <c r="AG39" s="3"/>
      <c r="AH39" s="3"/>
      <c r="AI39" s="3"/>
    </row>
    <row r="40" spans="1:47" ht="12.75">
      <c r="A40" s="3"/>
      <c r="B40" s="5"/>
      <c r="C40" s="3"/>
      <c r="D40" s="527" t="s">
        <v>322</v>
      </c>
      <c r="E40" s="528"/>
      <c r="F40" s="528"/>
      <c r="G40" s="528"/>
      <c r="H40" s="528"/>
      <c r="I40" s="528"/>
      <c r="J40" s="529"/>
      <c r="K40" s="3"/>
      <c r="L40" s="3"/>
      <c r="M40" s="3"/>
      <c r="N40" s="3"/>
      <c r="O40" s="3"/>
      <c r="P40" s="3"/>
      <c r="Q40" s="3"/>
      <c r="R40" s="3"/>
      <c r="S40" s="3"/>
      <c r="T40" s="3"/>
      <c r="U40" s="3"/>
      <c r="V40" s="3"/>
      <c r="W40" s="3"/>
      <c r="X40" s="3"/>
      <c r="Y40" s="3"/>
      <c r="Z40" s="3"/>
      <c r="AA40" s="3"/>
      <c r="AB40" s="3"/>
      <c r="AD40" s="3"/>
      <c r="AE40" s="3"/>
      <c r="AF40" s="3"/>
      <c r="AG40" s="3"/>
      <c r="AH40" s="3"/>
      <c r="AI40" s="3"/>
    </row>
    <row r="41" spans="1:47" ht="13.5" thickBot="1">
      <c r="A41" s="3"/>
      <c r="B41" s="3"/>
      <c r="C41" s="3"/>
      <c r="D41" s="530" t="s">
        <v>323</v>
      </c>
      <c r="E41" s="531"/>
      <c r="F41" s="531"/>
      <c r="G41" s="531"/>
      <c r="H41" s="531"/>
      <c r="I41" s="531"/>
      <c r="J41" s="532"/>
      <c r="K41" s="3"/>
      <c r="L41" s="3"/>
      <c r="M41" s="3"/>
      <c r="N41" s="3"/>
      <c r="O41" s="3"/>
      <c r="P41" s="3"/>
      <c r="Q41" s="3"/>
      <c r="R41" s="3"/>
      <c r="S41" s="3"/>
      <c r="T41" s="3"/>
      <c r="U41" s="3"/>
      <c r="V41" s="3"/>
      <c r="W41" s="3"/>
      <c r="X41" s="3"/>
      <c r="Y41" s="3"/>
      <c r="Z41" s="3"/>
      <c r="AA41" s="3"/>
      <c r="AB41" s="3"/>
      <c r="AD41" s="3"/>
      <c r="AE41" s="3"/>
      <c r="AF41" s="3"/>
      <c r="AG41" s="3"/>
      <c r="AH41" s="3"/>
      <c r="AI41" s="3"/>
    </row>
  </sheetData>
  <sheetProtection algorithmName="SHA-512" hashValue="mw7TLc12xX65QU8TJUTn0cR+gm0zJGkNTTCrEgIRKqp0pbpzT0oanLe5Gi0IRgf1N+WzIm8Mq300WQeZZIRvcw==" saltValue="BACxaHN53KsOS1Sc9FNn3w==" spinCount="100000" sheet="1" objects="1" scenarios="1" selectLockedCells="1"/>
  <mergeCells count="41">
    <mergeCell ref="D6:F6"/>
    <mergeCell ref="G7:H7"/>
    <mergeCell ref="I7:J7"/>
    <mergeCell ref="K7:L7"/>
    <mergeCell ref="G6:H6"/>
    <mergeCell ref="I6:J6"/>
    <mergeCell ref="K6:L6"/>
    <mergeCell ref="Y7:Z7"/>
    <mergeCell ref="AA7:AB7"/>
    <mergeCell ref="O7:P7"/>
    <mergeCell ref="Q7:R7"/>
    <mergeCell ref="S7:T7"/>
    <mergeCell ref="U7:V7"/>
    <mergeCell ref="W7:X7"/>
    <mergeCell ref="M6:N6"/>
    <mergeCell ref="O6:P6"/>
    <mergeCell ref="Q6:R6"/>
    <mergeCell ref="S6:T6"/>
    <mergeCell ref="M7:N7"/>
    <mergeCell ref="U6:V6"/>
    <mergeCell ref="AE6:AF6"/>
    <mergeCell ref="AG6:AH6"/>
    <mergeCell ref="AI6:AJ6"/>
    <mergeCell ref="W6:X6"/>
    <mergeCell ref="Y6:Z6"/>
    <mergeCell ref="AA6:AB6"/>
    <mergeCell ref="AC6:AD6"/>
    <mergeCell ref="AS6:AT6"/>
    <mergeCell ref="AS7:AT7"/>
    <mergeCell ref="AQ7:AR7"/>
    <mergeCell ref="AO7:AP7"/>
    <mergeCell ref="AK6:AL6"/>
    <mergeCell ref="AM6:AN6"/>
    <mergeCell ref="AO6:AP6"/>
    <mergeCell ref="AQ6:AR6"/>
    <mergeCell ref="AE7:AF7"/>
    <mergeCell ref="AC7:AD7"/>
    <mergeCell ref="AM7:AN7"/>
    <mergeCell ref="AK7:AL7"/>
    <mergeCell ref="AI7:AJ7"/>
    <mergeCell ref="AG7:AH7"/>
  </mergeCells>
  <phoneticPr fontId="0" type="noConversion"/>
  <dataValidations count="6">
    <dataValidation type="list" allowBlank="1" showInputMessage="1" showErrorMessage="1" errorTitle="Basis Boost" error="Please indicate if the project is taking the basis boost or not" sqref="C15" xr:uid="{EB1BF792-4AD6-4B2F-BFA7-8EA23A489743}">
      <formula1>$BO$15:$BO$17</formula1>
    </dataValidation>
    <dataValidation allowBlank="1" showInputMessage="1" showErrorMessage="1" promptTitle="Date Format" prompt="Enter date in the following format: Jan 2008" sqref="G17:AT17" xr:uid="{A94228C0-0664-4D6C-96A4-22E70E3CD80E}"/>
    <dataValidation type="decimal" allowBlank="1" showInputMessage="1" showErrorMessage="1" promptTitle="Credit Rate Format" prompt="Enter credit rate as percentage" sqref="AS18 I18 K18 M18 O18 Q18 S18 U18 W18 Y18 AA18 AC18 AE18 AG18 AI18 AK18 AM18 AO18 AQ18 G18" xr:uid="{4983417C-2FA6-498F-B974-4CA766A67173}">
      <formula1>0</formula1>
      <formula2>0.04</formula2>
    </dataValidation>
    <dataValidation type="decimal" allowBlank="1" showInputMessage="1" showErrorMessage="1" promptTitle="Credit Rate Format" prompt="Enter credit rate as percentage" sqref="H18 J18 L18 N18 P18 R18 T18 V18 X18 Z18 AB18 AD18 AF18 AH18 AJ18 AL18 AN18 AP18 AR18 AT18" xr:uid="{6C04587D-CB6D-408F-899A-4E8946E5AC2E}">
      <formula1>0</formula1>
      <formula2>0.09</formula2>
    </dataValidation>
    <dataValidation type="custom" allowBlank="1" showInputMessage="1" showErrorMessage="1" errorTitle="Credit Request Error" error="Requested credit amount can not exceed the amount calculated above" promptTitle="Credit Request" prompt="Enter the amount of acquisition credits you are requesting" sqref="I20 K20 M20 O20 Q20 S20 U20 W20 Y20 AA20 AC20 AE20 AG20 AI20 AK20 AM20 AO20 AQ20 AS20 G20" xr:uid="{A4847B41-1774-4BB0-BF71-43E416A5709B}">
      <formula1>IF(G20&lt;=G19,TRUE,FALSE)</formula1>
    </dataValidation>
    <dataValidation type="custom" allowBlank="1" showInputMessage="1" showErrorMessage="1" errorTitle="Credit Request Error" error="Requested credit amount can not exceed the amount calculated above" promptTitle="Credit Request" prompt="Enter the amount of rehab credits you are requesting" sqref="J20 L20 N20 P20 R20 T20 V20 X20 Z20 AB20 AD20 AF20 AH20 AJ20 AL20 AN20 AP20 AR20 AT20 H20" xr:uid="{6486DC33-11E3-40BE-944D-B785EE7A5A57}">
      <formula1>IF(H20&lt;=H19,TRUE,FALSE)</formula1>
    </dataValidation>
  </dataValidations>
  <pageMargins left="0.5" right="0.5" top="0.5" bottom="0.5" header="0.5" footer="0.5"/>
  <pageSetup scale="82" fitToWidth="3" orientation="landscape" r:id="rId1"/>
  <headerFooter alignWithMargins="0"/>
  <colBreaks count="5" manualBreakCount="5">
    <brk id="6" max="36" man="1"/>
    <brk id="14" max="36" man="1"/>
    <brk id="22" max="36" man="1"/>
    <brk id="30" max="36" man="1"/>
    <brk id="38" max="36" man="1"/>
  </colBreaks>
  <ignoredErrors>
    <ignoredError sqref="F23 F26:F28 E15 F24:F25 H23:AT23" unlockedFormula="1"/>
    <ignoredError sqref="H14 H16:I16 F33:F34 F35 AS26 AQ26 AO26 AM26 AK26 AI26 AG26 AE26 AC26 AA26 Y26 W26 U26 S26 Q26 O26 M26 K26 I26 AT26 AR26 AP26 AN26 AL26 AJ26 AH26 AF26 AD26 AB26 Z26 X26 V26 T26 R26 P26 N26 L26 G26:H26 J26"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2A8EE-D499-4BC3-B4AF-B76181F712BA}">
  <dimension ref="A1:AS1007"/>
  <sheetViews>
    <sheetView showGridLines="0" showRowColHeaders="0" zoomScaleNormal="100" zoomScaleSheetLayoutView="70" workbookViewId="0">
      <selection activeCell="F6" sqref="F6"/>
    </sheetView>
  </sheetViews>
  <sheetFormatPr defaultColWidth="13.42578125" defaultRowHeight="12.75"/>
  <cols>
    <col min="1" max="1" width="7" style="128" customWidth="1"/>
    <col min="2" max="2" width="32.140625" style="128" customWidth="1"/>
    <col min="3" max="3" width="2.7109375" style="128" customWidth="1"/>
    <col min="4" max="4" width="17.42578125" style="128" customWidth="1"/>
    <col min="5" max="5" width="2.7109375" style="128" customWidth="1"/>
    <col min="6" max="6" width="13.42578125" style="128" customWidth="1"/>
    <col min="7" max="7" width="2.7109375" style="128" customWidth="1"/>
    <col min="8" max="8" width="13.42578125" style="128" customWidth="1"/>
    <col min="9" max="9" width="2.7109375" style="128" customWidth="1"/>
    <col min="10" max="10" width="13.42578125" style="128" customWidth="1"/>
    <col min="11" max="11" width="2.7109375" style="128" customWidth="1"/>
    <col min="12" max="12" width="18.140625" style="128" bestFit="1" customWidth="1"/>
    <col min="13" max="13" width="3.140625" style="128" customWidth="1"/>
    <col min="14" max="14" width="11.7109375" style="128" bestFit="1" customWidth="1"/>
    <col min="15" max="16384" width="13.42578125" style="128"/>
  </cols>
  <sheetData>
    <row r="1" spans="1:45">
      <c r="A1" s="357" t="s">
        <v>345</v>
      </c>
      <c r="C1" s="357"/>
      <c r="D1" s="28"/>
      <c r="E1" s="28"/>
      <c r="F1" s="28"/>
      <c r="G1" s="28"/>
      <c r="H1" s="27"/>
      <c r="I1" s="27"/>
      <c r="J1" s="27"/>
      <c r="K1" s="27"/>
      <c r="L1" s="27"/>
      <c r="M1" s="27"/>
      <c r="N1" s="27"/>
      <c r="O1" s="27"/>
      <c r="P1" s="27"/>
      <c r="Q1" s="27"/>
      <c r="R1" s="27"/>
      <c r="S1" s="27"/>
      <c r="T1" s="27"/>
      <c r="U1" s="27"/>
      <c r="V1" s="37"/>
      <c r="W1" s="27"/>
      <c r="X1" s="27"/>
      <c r="Y1" s="27"/>
    </row>
    <row r="2" spans="1:45" ht="13.5" thickBot="1">
      <c r="A2" s="357"/>
      <c r="C2" s="357"/>
      <c r="D2" s="28"/>
      <c r="E2" s="28"/>
      <c r="F2" s="28"/>
      <c r="G2" s="28"/>
      <c r="H2" s="27"/>
      <c r="I2" s="27"/>
      <c r="J2" s="27"/>
      <c r="K2" s="27"/>
      <c r="L2" s="27"/>
      <c r="M2" s="27"/>
      <c r="N2" s="27"/>
      <c r="O2" s="27"/>
      <c r="P2" s="27"/>
      <c r="Q2" s="27"/>
      <c r="R2" s="27"/>
      <c r="S2" s="27"/>
      <c r="T2" s="27"/>
      <c r="U2" s="27"/>
      <c r="V2" s="37"/>
      <c r="W2" s="27"/>
      <c r="X2" s="27"/>
      <c r="Y2" s="27"/>
    </row>
    <row r="3" spans="1:45">
      <c r="A3" s="27"/>
      <c r="B3" s="509" t="s">
        <v>156</v>
      </c>
      <c r="C3" s="358"/>
      <c r="D3" s="174"/>
      <c r="E3" s="174"/>
      <c r="F3" s="175"/>
      <c r="G3" s="175"/>
      <c r="H3" s="176"/>
      <c r="I3" s="176"/>
      <c r="J3" s="176"/>
      <c r="K3" s="176"/>
      <c r="L3" s="176"/>
      <c r="M3" s="27"/>
      <c r="N3" s="27"/>
      <c r="O3" s="27"/>
      <c r="P3" s="27"/>
      <c r="Q3" s="27"/>
      <c r="R3" s="27"/>
      <c r="S3" s="27"/>
      <c r="T3" s="27"/>
      <c r="U3" s="27"/>
      <c r="V3" s="27"/>
      <c r="W3" s="27"/>
      <c r="X3" s="27"/>
      <c r="Y3" s="27"/>
      <c r="AS3" s="128" t="s">
        <v>175</v>
      </c>
    </row>
    <row r="4" spans="1:45" ht="13.5" thickBot="1">
      <c r="A4" s="27"/>
      <c r="B4" s="510" t="s">
        <v>152</v>
      </c>
      <c r="C4" s="359"/>
      <c r="D4" s="359"/>
      <c r="E4" s="177"/>
      <c r="F4" s="174"/>
      <c r="G4" s="174"/>
      <c r="H4" s="176"/>
      <c r="I4" s="176"/>
      <c r="J4" s="176"/>
      <c r="K4" s="176"/>
      <c r="L4" s="176"/>
      <c r="M4" s="27"/>
      <c r="N4" s="27"/>
      <c r="O4" s="27"/>
      <c r="P4" s="27"/>
      <c r="Q4" s="27"/>
      <c r="R4" s="27"/>
      <c r="S4" s="27"/>
      <c r="T4" s="27"/>
      <c r="U4" s="27"/>
      <c r="V4" s="27"/>
      <c r="W4" s="27"/>
      <c r="X4" s="27"/>
      <c r="Y4" s="27"/>
      <c r="AS4" s="128" t="s">
        <v>176</v>
      </c>
    </row>
    <row r="5" spans="1:45">
      <c r="B5" s="189" t="s">
        <v>157</v>
      </c>
      <c r="C5" s="190"/>
      <c r="D5" s="191" t="s">
        <v>158</v>
      </c>
      <c r="E5" s="191"/>
      <c r="F5" s="191" t="s">
        <v>159</v>
      </c>
      <c r="G5" s="191"/>
      <c r="H5" s="191" t="s">
        <v>177</v>
      </c>
      <c r="I5" s="191"/>
      <c r="J5" s="191" t="s">
        <v>160</v>
      </c>
      <c r="K5" s="192"/>
      <c r="L5" s="193" t="s">
        <v>161</v>
      </c>
      <c r="M5" s="168"/>
      <c r="U5" s="32"/>
      <c r="V5" s="32"/>
      <c r="W5" s="27"/>
      <c r="X5" s="27"/>
      <c r="Y5" s="27"/>
    </row>
    <row r="6" spans="1:45">
      <c r="A6" s="27"/>
      <c r="B6" s="241" t="s">
        <v>208</v>
      </c>
      <c r="C6" s="157"/>
      <c r="D6" s="511">
        <f>D54+D102+D150+D198+D246+D294+D342+D390+D438+D486+D534+D582+D630+D678+D726+D774+D822+D870+D918+D966</f>
        <v>0</v>
      </c>
      <c r="E6" s="157"/>
      <c r="F6" s="173"/>
      <c r="G6" s="466"/>
      <c r="H6" s="181"/>
      <c r="I6" s="466"/>
      <c r="J6" s="173"/>
      <c r="K6" s="466"/>
      <c r="L6" s="194"/>
      <c r="M6" s="157"/>
      <c r="N6" s="165"/>
      <c r="O6" s="27"/>
      <c r="P6" s="27"/>
      <c r="Q6" s="27"/>
      <c r="R6" s="27"/>
      <c r="S6" s="27"/>
      <c r="T6" s="27"/>
      <c r="U6" s="29"/>
      <c r="V6" s="29"/>
      <c r="W6" s="27"/>
      <c r="X6" s="27"/>
      <c r="Y6" s="27"/>
    </row>
    <row r="7" spans="1:45">
      <c r="A7" s="31"/>
      <c r="B7" s="242" t="s">
        <v>209</v>
      </c>
      <c r="C7" s="157"/>
      <c r="D7" s="511">
        <f>D55+D103+D151+D199+D247+D295+D343+D391+D439+D487+D535+D583+D631+D679+D727+D775+D823+D871+D919+D967</f>
        <v>0</v>
      </c>
      <c r="E7" s="157"/>
      <c r="F7" s="173"/>
      <c r="G7" s="466"/>
      <c r="H7" s="181"/>
      <c r="I7" s="467"/>
      <c r="J7" s="173"/>
      <c r="K7" s="467"/>
      <c r="L7" s="194"/>
      <c r="M7" s="157"/>
      <c r="N7" s="167"/>
      <c r="O7" s="33"/>
      <c r="P7" s="33"/>
      <c r="Q7" s="33"/>
      <c r="R7" s="33"/>
      <c r="S7" s="33"/>
      <c r="T7" s="33"/>
      <c r="U7" s="34"/>
      <c r="V7" s="34"/>
      <c r="W7" s="27"/>
      <c r="X7" s="27"/>
      <c r="Y7" s="27"/>
    </row>
    <row r="8" spans="1:45">
      <c r="A8" s="27"/>
      <c r="B8" s="242" t="s">
        <v>210</v>
      </c>
      <c r="C8" s="157"/>
      <c r="D8" s="511">
        <f t="shared" ref="D8:D14" si="0">D56+D104+D152+D200+D248+D296+D344+D392+D440+D488+D536+D584+D632+D680+D728+D776+D824+D872+D920+D968</f>
        <v>0</v>
      </c>
      <c r="E8" s="157"/>
      <c r="F8" s="173"/>
      <c r="G8" s="466"/>
      <c r="H8" s="181"/>
      <c r="I8" s="466"/>
      <c r="J8" s="173"/>
      <c r="K8" s="466"/>
      <c r="L8" s="194"/>
      <c r="M8" s="157"/>
      <c r="N8" s="167"/>
      <c r="O8" s="27"/>
      <c r="P8" s="27"/>
      <c r="Q8" s="27"/>
      <c r="R8" s="27"/>
      <c r="S8" s="27"/>
      <c r="T8" s="27"/>
      <c r="U8" s="27"/>
      <c r="V8" s="27"/>
      <c r="W8" s="27"/>
      <c r="X8" s="27"/>
      <c r="Y8" s="27"/>
    </row>
    <row r="9" spans="1:45">
      <c r="A9" s="35"/>
      <c r="B9" s="242" t="s">
        <v>211</v>
      </c>
      <c r="C9" s="157"/>
      <c r="D9" s="511">
        <f t="shared" si="0"/>
        <v>0</v>
      </c>
      <c r="E9" s="157"/>
      <c r="F9" s="173"/>
      <c r="G9" s="466"/>
      <c r="H9" s="181"/>
      <c r="I9" s="468"/>
      <c r="J9" s="173"/>
      <c r="K9" s="468"/>
      <c r="L9" s="194"/>
      <c r="M9" s="157"/>
      <c r="N9" s="167"/>
      <c r="O9" s="36"/>
      <c r="P9" s="36"/>
      <c r="Q9" s="36"/>
      <c r="R9" s="36"/>
      <c r="S9" s="36"/>
      <c r="T9" s="36"/>
      <c r="U9" s="36"/>
      <c r="V9" s="36"/>
      <c r="W9" s="27"/>
      <c r="X9" s="27"/>
      <c r="Y9" s="27"/>
    </row>
    <row r="10" spans="1:45">
      <c r="A10" s="31"/>
      <c r="B10" s="195" t="s">
        <v>212</v>
      </c>
      <c r="C10" s="157"/>
      <c r="D10" s="511">
        <f t="shared" si="0"/>
        <v>0</v>
      </c>
      <c r="E10" s="157"/>
      <c r="F10" s="173"/>
      <c r="G10" s="466"/>
      <c r="H10" s="181"/>
      <c r="I10" s="468"/>
      <c r="J10" s="173"/>
      <c r="K10" s="468"/>
      <c r="L10" s="194"/>
      <c r="M10" s="157"/>
      <c r="N10" s="167"/>
      <c r="O10" s="36"/>
      <c r="P10" s="36"/>
      <c r="Q10" s="36"/>
      <c r="R10" s="36"/>
      <c r="S10" s="36"/>
      <c r="T10" s="36"/>
      <c r="U10" s="36"/>
      <c r="V10" s="36"/>
      <c r="W10" s="27"/>
      <c r="X10" s="27"/>
      <c r="Y10" s="27"/>
    </row>
    <row r="11" spans="1:45">
      <c r="A11" s="35"/>
      <c r="B11" s="195" t="s">
        <v>212</v>
      </c>
      <c r="C11" s="157"/>
      <c r="D11" s="511">
        <f t="shared" si="0"/>
        <v>0</v>
      </c>
      <c r="E11" s="157"/>
      <c r="F11" s="173"/>
      <c r="G11" s="466"/>
      <c r="H11" s="181"/>
      <c r="I11" s="469"/>
      <c r="J11" s="173"/>
      <c r="K11" s="469"/>
      <c r="L11" s="194"/>
      <c r="M11" s="157"/>
      <c r="N11" s="167"/>
      <c r="O11" s="38"/>
      <c r="P11" s="38"/>
      <c r="Q11" s="38"/>
      <c r="R11" s="38"/>
      <c r="S11" s="38"/>
      <c r="T11" s="38"/>
      <c r="U11" s="38"/>
      <c r="V11" s="38"/>
      <c r="W11" s="27"/>
      <c r="X11" s="27"/>
      <c r="Y11" s="27"/>
    </row>
    <row r="12" spans="1:45">
      <c r="A12" s="31"/>
      <c r="B12" s="195" t="s">
        <v>212</v>
      </c>
      <c r="C12" s="157"/>
      <c r="D12" s="511">
        <f t="shared" si="0"/>
        <v>0</v>
      </c>
      <c r="E12" s="157"/>
      <c r="F12" s="173"/>
      <c r="G12" s="466"/>
      <c r="H12" s="181"/>
      <c r="I12" s="468"/>
      <c r="J12" s="173"/>
      <c r="K12" s="468"/>
      <c r="L12" s="194"/>
      <c r="M12" s="157"/>
      <c r="N12" s="167"/>
      <c r="O12" s="36"/>
      <c r="P12" s="36"/>
      <c r="Q12" s="36"/>
      <c r="R12" s="36"/>
      <c r="S12" s="36"/>
      <c r="T12" s="36"/>
      <c r="U12" s="36"/>
      <c r="V12" s="36"/>
      <c r="W12" s="27"/>
      <c r="X12" s="27"/>
      <c r="Y12" s="27"/>
    </row>
    <row r="13" spans="1:45">
      <c r="A13" s="31"/>
      <c r="B13" s="195" t="s">
        <v>212</v>
      </c>
      <c r="C13" s="157"/>
      <c r="D13" s="511">
        <f t="shared" si="0"/>
        <v>0</v>
      </c>
      <c r="E13" s="157"/>
      <c r="F13" s="173"/>
      <c r="G13" s="466"/>
      <c r="H13" s="181"/>
      <c r="I13" s="468"/>
      <c r="J13" s="173"/>
      <c r="K13" s="468"/>
      <c r="L13" s="194"/>
      <c r="M13" s="157"/>
      <c r="N13" s="167"/>
      <c r="O13" s="36"/>
      <c r="P13" s="36"/>
      <c r="Q13" s="36"/>
      <c r="R13" s="36"/>
      <c r="S13" s="36"/>
      <c r="T13" s="36"/>
      <c r="U13" s="36"/>
      <c r="V13" s="36"/>
      <c r="W13" s="36"/>
      <c r="X13" s="36"/>
      <c r="Y13" s="27"/>
    </row>
    <row r="14" spans="1:45">
      <c r="A14" s="35"/>
      <c r="B14" s="195" t="s">
        <v>212</v>
      </c>
      <c r="C14" s="157"/>
      <c r="D14" s="511">
        <f t="shared" si="0"/>
        <v>0</v>
      </c>
      <c r="E14" s="157"/>
      <c r="F14" s="173"/>
      <c r="G14" s="466"/>
      <c r="H14" s="181"/>
      <c r="I14" s="468"/>
      <c r="J14" s="173"/>
      <c r="K14" s="468"/>
      <c r="L14" s="194"/>
      <c r="M14" s="157"/>
      <c r="N14" s="167"/>
      <c r="O14" s="36"/>
      <c r="P14" s="36"/>
      <c r="Q14" s="36"/>
      <c r="R14" s="36"/>
      <c r="S14" s="36"/>
      <c r="T14" s="36"/>
      <c r="U14" s="36"/>
      <c r="V14" s="36"/>
      <c r="W14" s="27"/>
      <c r="X14" s="27"/>
      <c r="Y14" s="27"/>
    </row>
    <row r="15" spans="1:45">
      <c r="A15" s="31"/>
      <c r="B15" s="196" t="s">
        <v>178</v>
      </c>
      <c r="C15" s="156"/>
      <c r="D15" s="183">
        <f>SUM(D6:D14)</f>
        <v>0</v>
      </c>
      <c r="E15" s="156"/>
      <c r="F15" s="182"/>
      <c r="G15" s="156"/>
      <c r="H15" s="779"/>
      <c r="I15" s="164"/>
      <c r="J15" s="182"/>
      <c r="K15" s="164"/>
      <c r="L15" s="197"/>
      <c r="M15" s="157"/>
      <c r="N15" s="167"/>
      <c r="O15" s="36"/>
      <c r="P15" s="36"/>
      <c r="Q15" s="36"/>
      <c r="R15" s="36"/>
      <c r="S15" s="36"/>
      <c r="T15" s="36"/>
      <c r="U15" s="36"/>
      <c r="V15" s="36"/>
      <c r="W15" s="27"/>
      <c r="X15" s="27"/>
      <c r="Y15" s="27"/>
    </row>
    <row r="16" spans="1:45" s="360" customFormat="1">
      <c r="A16" s="136"/>
      <c r="B16" s="198"/>
      <c r="C16" s="129"/>
      <c r="D16" s="129"/>
      <c r="E16" s="129"/>
      <c r="F16" s="129"/>
      <c r="G16" s="129"/>
      <c r="H16" s="137"/>
      <c r="I16" s="137"/>
      <c r="J16" s="138"/>
      <c r="K16" s="137"/>
      <c r="L16" s="199"/>
      <c r="M16" s="137"/>
      <c r="N16" s="166"/>
      <c r="O16" s="137"/>
      <c r="P16" s="137"/>
      <c r="Q16" s="137"/>
      <c r="R16" s="137"/>
      <c r="S16" s="137"/>
      <c r="T16" s="137"/>
      <c r="U16" s="137"/>
      <c r="V16" s="137"/>
      <c r="W16" s="129"/>
      <c r="X16" s="129"/>
      <c r="Y16" s="129"/>
    </row>
    <row r="17" spans="1:25" s="360" customFormat="1">
      <c r="A17" s="139"/>
      <c r="B17" s="361" t="s">
        <v>162</v>
      </c>
      <c r="C17" s="362"/>
      <c r="D17" s="200"/>
      <c r="E17" s="200"/>
      <c r="F17" s="201"/>
      <c r="G17" s="201"/>
      <c r="H17" s="202"/>
      <c r="I17" s="202"/>
      <c r="J17" s="202"/>
      <c r="K17" s="202"/>
      <c r="L17" s="203"/>
      <c r="M17" s="27"/>
      <c r="N17" s="140"/>
      <c r="O17" s="140"/>
      <c r="P17" s="140"/>
      <c r="Q17" s="140"/>
      <c r="R17" s="140"/>
      <c r="S17" s="140"/>
      <c r="T17" s="140"/>
      <c r="U17" s="137"/>
      <c r="V17" s="140"/>
      <c r="W17" s="129"/>
      <c r="X17" s="129"/>
      <c r="Y17" s="129"/>
    </row>
    <row r="18" spans="1:25" s="360" customFormat="1">
      <c r="A18" s="139"/>
      <c r="B18" s="204" t="s">
        <v>152</v>
      </c>
      <c r="C18" s="363"/>
      <c r="D18" s="363"/>
      <c r="E18" s="122"/>
      <c r="F18" s="200"/>
      <c r="G18" s="200"/>
      <c r="H18" s="202"/>
      <c r="I18" s="202"/>
      <c r="J18" s="202"/>
      <c r="K18" s="202"/>
      <c r="L18" s="203"/>
      <c r="M18" s="27"/>
      <c r="N18" s="140"/>
      <c r="O18" s="140"/>
      <c r="P18" s="140"/>
      <c r="Q18" s="140"/>
      <c r="R18" s="140"/>
      <c r="S18" s="140"/>
      <c r="T18" s="140"/>
      <c r="U18" s="137"/>
      <c r="V18" s="140"/>
      <c r="W18" s="129"/>
      <c r="X18" s="129"/>
      <c r="Y18" s="129"/>
    </row>
    <row r="19" spans="1:25" s="360" customFormat="1">
      <c r="A19" s="139"/>
      <c r="B19" s="364"/>
      <c r="C19" s="363"/>
      <c r="D19" s="122"/>
      <c r="E19" s="122"/>
      <c r="F19" s="200"/>
      <c r="G19" s="200"/>
      <c r="H19" s="202"/>
      <c r="I19" s="202"/>
      <c r="J19" s="202"/>
      <c r="K19" s="202"/>
      <c r="L19" s="203"/>
      <c r="M19" s="27"/>
      <c r="N19" s="140"/>
      <c r="O19" s="140"/>
      <c r="P19" s="140"/>
      <c r="Q19" s="140"/>
      <c r="R19" s="140"/>
      <c r="S19" s="140"/>
      <c r="T19" s="140"/>
      <c r="U19" s="137"/>
      <c r="V19" s="140"/>
      <c r="W19" s="129"/>
      <c r="X19" s="129"/>
      <c r="Y19" s="129"/>
    </row>
    <row r="20" spans="1:25" s="360" customFormat="1">
      <c r="A20" s="139"/>
      <c r="B20" s="205" t="s">
        <v>157</v>
      </c>
      <c r="C20" s="158"/>
      <c r="D20" s="159" t="s">
        <v>158</v>
      </c>
      <c r="E20" s="159"/>
      <c r="F20" s="159" t="s">
        <v>159</v>
      </c>
      <c r="G20" s="159"/>
      <c r="H20" s="159" t="s">
        <v>177</v>
      </c>
      <c r="I20" s="159"/>
      <c r="J20" s="159" t="s">
        <v>160</v>
      </c>
      <c r="K20" s="160"/>
      <c r="L20" s="206" t="s">
        <v>161</v>
      </c>
      <c r="M20" s="168"/>
      <c r="N20" s="142"/>
      <c r="O20" s="142"/>
      <c r="P20" s="142"/>
      <c r="Q20" s="142"/>
      <c r="R20" s="142"/>
      <c r="S20" s="142"/>
      <c r="T20" s="142"/>
      <c r="U20" s="143"/>
      <c r="V20" s="142"/>
      <c r="W20" s="129"/>
      <c r="X20" s="129"/>
      <c r="Y20" s="129"/>
    </row>
    <row r="21" spans="1:25" s="360" customFormat="1">
      <c r="A21" s="139"/>
      <c r="B21" s="241" t="s">
        <v>208</v>
      </c>
      <c r="C21" s="157"/>
      <c r="D21" s="511">
        <f>D69+D117+D165+D213+D261+D309+D357+D405+D453+D501+D549+D597+D645+D693+D741+D789+D837+D885+D933+D981</f>
        <v>0</v>
      </c>
      <c r="E21" s="157"/>
      <c r="F21" s="173"/>
      <c r="G21" s="466"/>
      <c r="H21" s="181"/>
      <c r="I21" s="466"/>
      <c r="J21" s="173"/>
      <c r="K21" s="466"/>
      <c r="L21" s="194"/>
      <c r="M21" s="157"/>
      <c r="N21" s="135"/>
      <c r="O21" s="135"/>
      <c r="P21" s="135"/>
      <c r="Q21" s="135"/>
      <c r="R21" s="135"/>
      <c r="S21" s="135"/>
      <c r="T21" s="135"/>
      <c r="U21" s="135"/>
      <c r="V21" s="137"/>
      <c r="W21" s="129"/>
      <c r="X21" s="129"/>
      <c r="Y21" s="129"/>
    </row>
    <row r="22" spans="1:25" s="360" customFormat="1">
      <c r="A22" s="139"/>
      <c r="B22" s="242" t="s">
        <v>209</v>
      </c>
      <c r="C22" s="157"/>
      <c r="D22" s="511">
        <f t="shared" ref="D22:D29" si="1">D70+D118+D166+D214+D262+D310+D358+D406+D454+D502+D550+D598+D646+D694+D742+D790+D838+D886+D934+D982</f>
        <v>0</v>
      </c>
      <c r="E22" s="157"/>
      <c r="F22" s="173"/>
      <c r="G22" s="466"/>
      <c r="H22" s="181"/>
      <c r="I22" s="467"/>
      <c r="J22" s="173"/>
      <c r="K22" s="467"/>
      <c r="L22" s="194"/>
      <c r="M22" s="157"/>
      <c r="N22" s="137"/>
      <c r="O22" s="137"/>
      <c r="P22" s="137"/>
      <c r="Q22" s="137"/>
      <c r="R22" s="137"/>
      <c r="S22" s="137"/>
      <c r="T22" s="137"/>
      <c r="U22" s="137"/>
      <c r="V22" s="137"/>
      <c r="W22" s="129"/>
      <c r="X22" s="129"/>
      <c r="Y22" s="129"/>
    </row>
    <row r="23" spans="1:25" s="360" customFormat="1">
      <c r="A23" s="136"/>
      <c r="B23" s="242" t="s">
        <v>210</v>
      </c>
      <c r="C23" s="157"/>
      <c r="D23" s="511">
        <f t="shared" si="1"/>
        <v>0</v>
      </c>
      <c r="E23" s="157"/>
      <c r="F23" s="173"/>
      <c r="G23" s="466"/>
      <c r="H23" s="181"/>
      <c r="I23" s="466"/>
      <c r="J23" s="173"/>
      <c r="K23" s="466"/>
      <c r="L23" s="194"/>
      <c r="M23" s="157"/>
      <c r="N23" s="137"/>
      <c r="O23" s="137"/>
      <c r="P23" s="137"/>
      <c r="Q23" s="137"/>
      <c r="R23" s="137"/>
      <c r="S23" s="137"/>
      <c r="T23" s="137"/>
      <c r="U23" s="137"/>
      <c r="V23" s="137"/>
      <c r="W23" s="129"/>
      <c r="X23" s="129"/>
      <c r="Y23" s="129"/>
    </row>
    <row r="24" spans="1:25" s="360" customFormat="1">
      <c r="A24" s="139"/>
      <c r="B24" s="242" t="s">
        <v>211</v>
      </c>
      <c r="C24" s="157"/>
      <c r="D24" s="511">
        <f t="shared" si="1"/>
        <v>0</v>
      </c>
      <c r="E24" s="157"/>
      <c r="F24" s="173"/>
      <c r="G24" s="466"/>
      <c r="H24" s="181"/>
      <c r="I24" s="468"/>
      <c r="J24" s="173"/>
      <c r="K24" s="468"/>
      <c r="L24" s="194"/>
      <c r="M24" s="157"/>
      <c r="N24" s="130"/>
      <c r="O24" s="130"/>
      <c r="P24" s="130"/>
      <c r="Q24" s="130"/>
      <c r="R24" s="130"/>
      <c r="S24" s="130"/>
      <c r="T24" s="130"/>
      <c r="U24" s="130"/>
      <c r="V24" s="130"/>
      <c r="W24" s="129"/>
      <c r="X24" s="129"/>
      <c r="Y24" s="129"/>
    </row>
    <row r="25" spans="1:25" s="360" customFormat="1">
      <c r="A25" s="136"/>
      <c r="B25" s="195" t="s">
        <v>212</v>
      </c>
      <c r="C25" s="157"/>
      <c r="D25" s="511">
        <f t="shared" si="1"/>
        <v>0</v>
      </c>
      <c r="E25" s="157"/>
      <c r="F25" s="173"/>
      <c r="G25" s="466"/>
      <c r="H25" s="181"/>
      <c r="I25" s="468"/>
      <c r="J25" s="173"/>
      <c r="K25" s="468"/>
      <c r="L25" s="194"/>
      <c r="M25" s="157"/>
      <c r="N25" s="130"/>
      <c r="O25" s="130"/>
      <c r="P25" s="130"/>
      <c r="Q25" s="130"/>
      <c r="R25" s="130"/>
      <c r="S25" s="130"/>
      <c r="T25" s="130"/>
      <c r="U25" s="130"/>
      <c r="V25" s="130"/>
      <c r="W25" s="129"/>
      <c r="X25" s="129"/>
      <c r="Y25" s="129"/>
    </row>
    <row r="26" spans="1:25" s="360" customFormat="1" ht="14.1" customHeight="1">
      <c r="A26" s="129"/>
      <c r="B26" s="195" t="s">
        <v>212</v>
      </c>
      <c r="C26" s="157"/>
      <c r="D26" s="511">
        <f t="shared" si="1"/>
        <v>0</v>
      </c>
      <c r="E26" s="157"/>
      <c r="F26" s="173"/>
      <c r="G26" s="466"/>
      <c r="H26" s="181"/>
      <c r="I26" s="469"/>
      <c r="J26" s="173"/>
      <c r="K26" s="469"/>
      <c r="L26" s="194"/>
      <c r="M26" s="157"/>
      <c r="N26" s="131"/>
      <c r="O26" s="131"/>
      <c r="P26" s="131"/>
      <c r="Q26" s="131"/>
      <c r="R26" s="131"/>
      <c r="S26" s="131"/>
      <c r="T26" s="131"/>
      <c r="U26" s="131"/>
      <c r="V26" s="131"/>
      <c r="W26" s="141"/>
      <c r="X26" s="141"/>
      <c r="Y26" s="141"/>
    </row>
    <row r="27" spans="1:25" s="360" customFormat="1">
      <c r="A27" s="144"/>
      <c r="B27" s="195" t="s">
        <v>212</v>
      </c>
      <c r="C27" s="157"/>
      <c r="D27" s="511">
        <f t="shared" si="1"/>
        <v>0</v>
      </c>
      <c r="E27" s="157"/>
      <c r="F27" s="173"/>
      <c r="G27" s="466"/>
      <c r="H27" s="181"/>
      <c r="I27" s="468"/>
      <c r="J27" s="173"/>
      <c r="K27" s="468"/>
      <c r="L27" s="194"/>
      <c r="M27" s="157"/>
      <c r="N27" s="133"/>
      <c r="O27" s="133"/>
      <c r="P27" s="133"/>
      <c r="Q27" s="133"/>
      <c r="R27" s="133"/>
      <c r="S27" s="133"/>
      <c r="T27" s="133"/>
      <c r="U27" s="131"/>
      <c r="V27" s="131"/>
      <c r="W27" s="129"/>
      <c r="X27" s="129"/>
      <c r="Y27" s="129"/>
    </row>
    <row r="28" spans="1:25" s="360" customFormat="1">
      <c r="A28" s="144"/>
      <c r="B28" s="195" t="s">
        <v>212</v>
      </c>
      <c r="C28" s="157"/>
      <c r="D28" s="511">
        <f t="shared" si="1"/>
        <v>0</v>
      </c>
      <c r="E28" s="157"/>
      <c r="F28" s="173"/>
      <c r="G28" s="466"/>
      <c r="H28" s="181"/>
      <c r="I28" s="468"/>
      <c r="J28" s="173"/>
      <c r="K28" s="468"/>
      <c r="L28" s="194"/>
      <c r="M28" s="157"/>
      <c r="N28" s="133"/>
      <c r="O28" s="133"/>
      <c r="P28" s="133"/>
      <c r="Q28" s="133"/>
      <c r="R28" s="133"/>
      <c r="S28" s="133"/>
      <c r="T28" s="133"/>
      <c r="U28" s="133"/>
      <c r="V28" s="133"/>
      <c r="W28" s="129"/>
      <c r="X28" s="129"/>
      <c r="Y28" s="129"/>
    </row>
    <row r="29" spans="1:25" s="360" customFormat="1" ht="14.1" customHeight="1">
      <c r="A29" s="144"/>
      <c r="B29" s="195" t="s">
        <v>212</v>
      </c>
      <c r="C29" s="157"/>
      <c r="D29" s="511">
        <f t="shared" si="1"/>
        <v>0</v>
      </c>
      <c r="E29" s="157"/>
      <c r="F29" s="173"/>
      <c r="G29" s="466"/>
      <c r="H29" s="181"/>
      <c r="I29" s="468"/>
      <c r="J29" s="173"/>
      <c r="K29" s="468"/>
      <c r="L29" s="194"/>
      <c r="M29" s="157"/>
      <c r="N29" s="133"/>
      <c r="O29" s="133"/>
      <c r="P29" s="133"/>
      <c r="Q29" s="133"/>
      <c r="R29" s="133"/>
      <c r="S29" s="133"/>
      <c r="T29" s="133"/>
      <c r="U29" s="133"/>
      <c r="V29" s="133"/>
      <c r="W29" s="129"/>
      <c r="X29" s="129"/>
      <c r="Y29" s="129"/>
    </row>
    <row r="30" spans="1:25" s="360" customFormat="1" ht="14.1" customHeight="1">
      <c r="A30" s="139"/>
      <c r="B30" s="196" t="s">
        <v>179</v>
      </c>
      <c r="C30" s="156"/>
      <c r="D30" s="183">
        <f>SUM(D21:D29)</f>
        <v>0</v>
      </c>
      <c r="E30" s="156"/>
      <c r="F30" s="182"/>
      <c r="G30" s="156"/>
      <c r="H30" s="779"/>
      <c r="I30" s="164"/>
      <c r="J30" s="182"/>
      <c r="K30" s="164"/>
      <c r="L30" s="197"/>
      <c r="M30" s="157"/>
      <c r="N30" s="134"/>
      <c r="O30" s="134"/>
      <c r="P30" s="134"/>
      <c r="Q30" s="134"/>
      <c r="R30" s="134"/>
      <c r="S30" s="134"/>
      <c r="T30" s="134"/>
      <c r="U30" s="145"/>
      <c r="V30" s="134"/>
      <c r="W30" s="129"/>
      <c r="X30" s="129"/>
      <c r="Y30" s="129"/>
    </row>
    <row r="31" spans="1:25" s="360" customFormat="1" ht="14.1" customHeight="1">
      <c r="A31" s="139"/>
      <c r="B31" s="207"/>
      <c r="C31" s="157"/>
      <c r="D31" s="157"/>
      <c r="E31" s="157"/>
      <c r="F31" s="157"/>
      <c r="G31" s="157"/>
      <c r="H31" s="157"/>
      <c r="I31" s="162"/>
      <c r="J31" s="157"/>
      <c r="K31" s="162"/>
      <c r="L31" s="208"/>
      <c r="M31" s="157"/>
      <c r="N31" s="134"/>
      <c r="O31" s="134"/>
      <c r="P31" s="134"/>
      <c r="Q31" s="134"/>
      <c r="R31" s="134"/>
      <c r="S31" s="134"/>
      <c r="T31" s="134"/>
      <c r="U31" s="145"/>
      <c r="V31" s="134"/>
      <c r="W31" s="129"/>
      <c r="X31" s="129"/>
      <c r="Y31" s="129"/>
    </row>
    <row r="32" spans="1:25" s="360" customFormat="1" ht="15.95" customHeight="1">
      <c r="A32" s="129"/>
      <c r="B32" s="209" t="s">
        <v>163</v>
      </c>
      <c r="C32" s="146"/>
      <c r="D32" s="365"/>
      <c r="E32" s="365"/>
      <c r="F32" s="365"/>
      <c r="G32" s="365"/>
      <c r="H32" s="366"/>
      <c r="I32" s="366"/>
      <c r="J32" s="129"/>
      <c r="K32" s="129"/>
      <c r="L32" s="210"/>
      <c r="M32" s="129"/>
      <c r="N32" s="129"/>
      <c r="O32" s="129"/>
      <c r="P32" s="129"/>
      <c r="Q32" s="129"/>
      <c r="R32" s="129"/>
      <c r="S32" s="129"/>
      <c r="T32" s="129"/>
      <c r="U32" s="129"/>
      <c r="V32" s="133"/>
      <c r="W32" s="129"/>
      <c r="X32" s="129"/>
      <c r="Y32" s="129"/>
    </row>
    <row r="33" spans="1:25" s="360" customFormat="1" ht="15.95" customHeight="1">
      <c r="A33" s="129"/>
      <c r="B33" s="204" t="s">
        <v>152</v>
      </c>
      <c r="C33" s="146"/>
      <c r="D33" s="365"/>
      <c r="E33" s="365"/>
      <c r="F33" s="365"/>
      <c r="G33" s="365"/>
      <c r="H33" s="366"/>
      <c r="I33" s="366"/>
      <c r="J33" s="129"/>
      <c r="K33" s="129"/>
      <c r="L33" s="210"/>
      <c r="M33" s="129"/>
      <c r="N33" s="129"/>
      <c r="O33" s="129"/>
      <c r="P33" s="129"/>
      <c r="Q33" s="129"/>
      <c r="R33" s="129"/>
      <c r="S33" s="129"/>
      <c r="T33" s="129"/>
      <c r="U33" s="129"/>
      <c r="V33" s="133"/>
      <c r="W33" s="129"/>
      <c r="X33" s="129"/>
      <c r="Y33" s="129"/>
    </row>
    <row r="34" spans="1:25" s="360" customFormat="1" ht="15.95" customHeight="1">
      <c r="A34" s="129"/>
      <c r="B34" s="364"/>
      <c r="C34" s="146"/>
      <c r="D34" s="365"/>
      <c r="E34" s="365"/>
      <c r="F34" s="365"/>
      <c r="G34" s="365"/>
      <c r="H34" s="366"/>
      <c r="I34" s="366"/>
      <c r="J34" s="129"/>
      <c r="K34" s="129"/>
      <c r="L34" s="210"/>
      <c r="M34" s="129"/>
      <c r="N34" s="129"/>
      <c r="O34" s="129"/>
      <c r="P34" s="129"/>
      <c r="Q34" s="129"/>
      <c r="R34" s="129"/>
      <c r="S34" s="129"/>
      <c r="T34" s="129"/>
      <c r="U34" s="129"/>
      <c r="V34" s="133"/>
      <c r="W34" s="129"/>
      <c r="X34" s="129"/>
      <c r="Y34" s="129"/>
    </row>
    <row r="35" spans="1:25" s="360" customFormat="1">
      <c r="A35" s="129"/>
      <c r="B35" s="211" t="s">
        <v>171</v>
      </c>
      <c r="C35" s="146"/>
      <c r="D35" s="365"/>
      <c r="E35" s="365"/>
      <c r="F35" s="365"/>
      <c r="G35" s="365"/>
      <c r="H35" s="366"/>
      <c r="I35" s="366"/>
      <c r="J35" s="129"/>
      <c r="K35" s="129"/>
      <c r="L35" s="210"/>
      <c r="M35" s="129"/>
      <c r="N35" s="129"/>
      <c r="O35" s="129"/>
      <c r="P35" s="129"/>
      <c r="Q35" s="129"/>
      <c r="R35" s="129"/>
      <c r="S35" s="129"/>
      <c r="T35" s="129"/>
      <c r="U35" s="129"/>
      <c r="V35" s="133"/>
      <c r="W35" s="129"/>
      <c r="X35" s="129"/>
      <c r="Y35" s="129"/>
    </row>
    <row r="36" spans="1:25" s="360" customFormat="1">
      <c r="A36" s="129"/>
      <c r="B36" s="211"/>
      <c r="C36" s="146"/>
      <c r="D36" s="365"/>
      <c r="E36" s="365"/>
      <c r="F36" s="365"/>
      <c r="G36" s="365"/>
      <c r="H36" s="366"/>
      <c r="I36" s="366"/>
      <c r="J36" s="129"/>
      <c r="K36" s="129"/>
      <c r="L36" s="210"/>
      <c r="M36" s="129"/>
      <c r="N36" s="129"/>
      <c r="O36" s="129"/>
      <c r="P36" s="129"/>
      <c r="Q36" s="129"/>
      <c r="R36" s="129"/>
      <c r="S36" s="129"/>
      <c r="T36" s="129"/>
      <c r="U36" s="129"/>
      <c r="V36" s="133"/>
      <c r="W36" s="129"/>
      <c r="X36" s="129"/>
      <c r="Y36" s="129"/>
    </row>
    <row r="37" spans="1:25" s="360" customFormat="1" ht="15.95" customHeight="1">
      <c r="A37" s="129"/>
      <c r="B37" s="212" t="s">
        <v>173</v>
      </c>
      <c r="C37" s="170"/>
      <c r="D37" s="940"/>
      <c r="E37" s="940"/>
      <c r="F37" s="940"/>
      <c r="G37" s="170"/>
      <c r="H37" s="367" t="s">
        <v>172</v>
      </c>
      <c r="I37" s="366"/>
      <c r="J37" s="129"/>
      <c r="K37" s="129"/>
      <c r="L37" s="210"/>
      <c r="M37" s="129"/>
      <c r="N37" s="129"/>
      <c r="O37" s="129"/>
      <c r="P37" s="129"/>
      <c r="Q37" s="129"/>
      <c r="R37" s="129"/>
      <c r="S37" s="129"/>
      <c r="T37" s="129"/>
      <c r="U37" s="129"/>
      <c r="V37" s="133"/>
      <c r="W37" s="129"/>
      <c r="X37" s="129"/>
      <c r="Y37" s="129"/>
    </row>
    <row r="38" spans="1:25" s="360" customFormat="1">
      <c r="A38" s="129"/>
      <c r="B38" s="213" t="s">
        <v>164</v>
      </c>
      <c r="C38" s="129"/>
      <c r="D38" s="129"/>
      <c r="E38" s="129"/>
      <c r="F38" s="129"/>
      <c r="G38" s="129"/>
      <c r="H38" s="507">
        <f>H86+H134+H182+H230+H278+H326+H374+H422+H470+H518+H566+H614+H662+H710+H758+H806+H854+H902+H950+H998</f>
        <v>0</v>
      </c>
      <c r="I38" s="129"/>
      <c r="J38" s="129"/>
      <c r="K38" s="129"/>
      <c r="L38" s="210"/>
      <c r="M38" s="129"/>
      <c r="N38" s="129"/>
      <c r="O38" s="129"/>
      <c r="P38" s="129"/>
      <c r="Q38" s="129"/>
      <c r="R38" s="129"/>
      <c r="S38" s="129"/>
      <c r="T38" s="129"/>
      <c r="U38" s="129"/>
      <c r="V38" s="133"/>
      <c r="W38" s="129"/>
      <c r="X38" s="129"/>
      <c r="Y38" s="129"/>
    </row>
    <row r="39" spans="1:25" s="360" customFormat="1">
      <c r="A39" s="139"/>
      <c r="B39" s="214" t="s">
        <v>110</v>
      </c>
      <c r="C39" s="129"/>
      <c r="D39" s="129"/>
      <c r="E39" s="129"/>
      <c r="F39" s="129"/>
      <c r="G39" s="129"/>
      <c r="H39" s="507">
        <f t="shared" ref="H39:H47" si="2">H87+H135+H183+H231+H279+H327+H375+H423+H471+H519+H567+H615+H663+H711+H759+H807+H855+H903+H951+H999</f>
        <v>0</v>
      </c>
      <c r="I39" s="129"/>
      <c r="J39" s="129"/>
      <c r="K39" s="129"/>
      <c r="L39" s="210"/>
      <c r="M39" s="129"/>
      <c r="N39" s="129"/>
      <c r="O39" s="129"/>
      <c r="P39" s="129"/>
      <c r="Q39" s="129"/>
      <c r="R39" s="129"/>
      <c r="S39" s="129"/>
      <c r="T39" s="129"/>
      <c r="U39" s="129"/>
      <c r="V39" s="129"/>
      <c r="W39" s="129"/>
      <c r="X39" s="129"/>
      <c r="Y39" s="129"/>
    </row>
    <row r="40" spans="1:25" s="360" customFormat="1">
      <c r="A40" s="139"/>
      <c r="B40" s="214" t="s">
        <v>165</v>
      </c>
      <c r="C40" s="129"/>
      <c r="D40" s="129"/>
      <c r="E40" s="129"/>
      <c r="F40" s="129"/>
      <c r="G40" s="129"/>
      <c r="H40" s="507">
        <f t="shared" si="2"/>
        <v>0</v>
      </c>
      <c r="I40" s="129"/>
      <c r="J40" s="129"/>
      <c r="K40" s="129"/>
      <c r="L40" s="210"/>
      <c r="M40" s="129"/>
      <c r="N40" s="129"/>
      <c r="O40" s="129"/>
      <c r="P40" s="129"/>
      <c r="Q40" s="129"/>
      <c r="R40" s="129"/>
      <c r="S40" s="129"/>
      <c r="T40" s="129"/>
      <c r="U40" s="129"/>
      <c r="V40" s="129"/>
      <c r="W40" s="129"/>
      <c r="X40" s="129"/>
      <c r="Y40" s="129"/>
    </row>
    <row r="41" spans="1:25" s="154" customFormat="1">
      <c r="A41" s="147"/>
      <c r="B41" s="215" t="s">
        <v>166</v>
      </c>
      <c r="C41" s="148"/>
      <c r="D41" s="148"/>
      <c r="E41" s="148"/>
      <c r="F41" s="148"/>
      <c r="G41" s="148"/>
      <c r="H41" s="507">
        <f t="shared" si="2"/>
        <v>0</v>
      </c>
      <c r="I41" s="149"/>
      <c r="J41" s="149"/>
      <c r="K41" s="149"/>
      <c r="L41" s="216"/>
      <c r="M41" s="149"/>
      <c r="N41" s="149"/>
      <c r="O41" s="149"/>
      <c r="P41" s="149"/>
      <c r="Q41" s="149"/>
      <c r="R41" s="149"/>
      <c r="S41" s="149"/>
      <c r="T41" s="149"/>
      <c r="U41" s="150"/>
      <c r="V41" s="149"/>
      <c r="W41" s="148"/>
      <c r="X41" s="148"/>
      <c r="Y41" s="148"/>
    </row>
    <row r="42" spans="1:25" s="154" customFormat="1">
      <c r="A42" s="147"/>
      <c r="B42" s="215" t="s">
        <v>167</v>
      </c>
      <c r="C42" s="148"/>
      <c r="D42" s="148"/>
      <c r="E42" s="148"/>
      <c r="F42" s="148"/>
      <c r="G42" s="148"/>
      <c r="H42" s="507">
        <f t="shared" si="2"/>
        <v>0</v>
      </c>
      <c r="I42" s="135"/>
      <c r="J42" s="135"/>
      <c r="K42" s="135"/>
      <c r="L42" s="217"/>
      <c r="M42" s="135"/>
      <c r="N42" s="135"/>
      <c r="O42" s="135"/>
      <c r="P42" s="135"/>
      <c r="Q42" s="135"/>
      <c r="R42" s="135"/>
      <c r="S42" s="135"/>
      <c r="T42" s="135"/>
      <c r="U42" s="135"/>
      <c r="V42" s="149"/>
      <c r="W42" s="148"/>
      <c r="X42" s="148"/>
      <c r="Y42" s="148"/>
    </row>
    <row r="43" spans="1:25" s="154" customFormat="1">
      <c r="A43" s="148"/>
      <c r="B43" s="215" t="s">
        <v>169</v>
      </c>
      <c r="C43" s="148"/>
      <c r="D43" s="941" t="s">
        <v>170</v>
      </c>
      <c r="E43" s="941"/>
      <c r="F43" s="941"/>
      <c r="G43" s="148"/>
      <c r="H43" s="507">
        <f t="shared" si="2"/>
        <v>0</v>
      </c>
      <c r="I43" s="148"/>
      <c r="J43" s="148"/>
      <c r="K43" s="148"/>
      <c r="L43" s="218"/>
      <c r="M43" s="148"/>
      <c r="N43" s="148"/>
      <c r="O43" s="148"/>
      <c r="P43" s="148"/>
      <c r="Q43" s="148"/>
      <c r="R43" s="148"/>
      <c r="S43" s="148"/>
      <c r="T43" s="148"/>
      <c r="U43" s="148"/>
      <c r="V43" s="135"/>
      <c r="W43" s="148"/>
      <c r="X43" s="148"/>
      <c r="Y43" s="148"/>
    </row>
    <row r="44" spans="1:25" s="154" customFormat="1">
      <c r="A44" s="147"/>
      <c r="B44" s="215" t="s">
        <v>168</v>
      </c>
      <c r="C44" s="148"/>
      <c r="D44" s="941" t="s">
        <v>170</v>
      </c>
      <c r="E44" s="941"/>
      <c r="F44" s="941"/>
      <c r="G44" s="148"/>
      <c r="H44" s="507">
        <f t="shared" si="2"/>
        <v>0</v>
      </c>
      <c r="I44" s="135"/>
      <c r="J44" s="135"/>
      <c r="K44" s="135"/>
      <c r="L44" s="217"/>
      <c r="M44" s="135"/>
      <c r="N44" s="135"/>
      <c r="O44" s="135"/>
      <c r="P44" s="135"/>
      <c r="Q44" s="135"/>
      <c r="R44" s="135"/>
      <c r="S44" s="135"/>
      <c r="T44" s="135"/>
      <c r="U44" s="150"/>
      <c r="V44" s="149"/>
      <c r="W44" s="148"/>
      <c r="X44" s="148"/>
      <c r="Y44" s="148"/>
    </row>
    <row r="45" spans="1:25" s="154" customFormat="1">
      <c r="A45" s="151"/>
      <c r="B45" s="215" t="s">
        <v>168</v>
      </c>
      <c r="C45" s="148"/>
      <c r="D45" s="941" t="s">
        <v>170</v>
      </c>
      <c r="E45" s="941"/>
      <c r="F45" s="941"/>
      <c r="G45" s="148"/>
      <c r="H45" s="507">
        <f t="shared" si="2"/>
        <v>0</v>
      </c>
      <c r="I45" s="148"/>
      <c r="J45" s="148"/>
      <c r="K45" s="148"/>
      <c r="L45" s="218"/>
      <c r="M45" s="148"/>
      <c r="N45" s="148"/>
      <c r="O45" s="148"/>
      <c r="P45" s="148"/>
      <c r="Q45" s="148"/>
      <c r="R45" s="148"/>
      <c r="S45" s="148"/>
      <c r="T45" s="148"/>
      <c r="U45" s="148"/>
      <c r="V45" s="152"/>
      <c r="W45" s="148"/>
      <c r="X45" s="148"/>
      <c r="Y45" s="148"/>
    </row>
    <row r="46" spans="1:25" s="154" customFormat="1">
      <c r="A46" s="147"/>
      <c r="B46" s="215" t="s">
        <v>168</v>
      </c>
      <c r="C46" s="148"/>
      <c r="D46" s="941" t="s">
        <v>170</v>
      </c>
      <c r="E46" s="941"/>
      <c r="F46" s="941"/>
      <c r="G46" s="148"/>
      <c r="H46" s="507">
        <f t="shared" si="2"/>
        <v>0</v>
      </c>
      <c r="I46" s="153"/>
      <c r="J46" s="153"/>
      <c r="K46" s="153"/>
      <c r="L46" s="219"/>
      <c r="M46" s="153"/>
      <c r="N46" s="153"/>
      <c r="O46" s="153"/>
      <c r="P46" s="153"/>
      <c r="Q46" s="153"/>
      <c r="R46" s="153"/>
      <c r="S46" s="153"/>
      <c r="T46" s="153"/>
      <c r="V46" s="150"/>
      <c r="W46" s="148"/>
      <c r="X46" s="148"/>
      <c r="Y46" s="148"/>
    </row>
    <row r="47" spans="1:25" s="154" customFormat="1" ht="13.5" thickBot="1">
      <c r="A47" s="151"/>
      <c r="B47" s="220" t="s">
        <v>168</v>
      </c>
      <c r="C47" s="221"/>
      <c r="D47" s="942" t="s">
        <v>170</v>
      </c>
      <c r="E47" s="942"/>
      <c r="F47" s="942"/>
      <c r="G47" s="221"/>
      <c r="H47" s="508">
        <f t="shared" si="2"/>
        <v>0</v>
      </c>
      <c r="I47" s="221"/>
      <c r="J47" s="221"/>
      <c r="K47" s="221"/>
      <c r="L47" s="222"/>
      <c r="M47" s="148"/>
      <c r="N47" s="148"/>
      <c r="O47" s="148"/>
      <c r="P47" s="148"/>
      <c r="Q47" s="148"/>
      <c r="R47" s="148"/>
      <c r="S47" s="148"/>
      <c r="T47" s="148"/>
      <c r="U47" s="148"/>
      <c r="W47" s="148"/>
      <c r="X47" s="148"/>
      <c r="Y47" s="148"/>
    </row>
    <row r="48" spans="1:25" s="154" customFormat="1">
      <c r="A48" s="147"/>
      <c r="B48" s="151"/>
      <c r="C48" s="151"/>
      <c r="D48" s="151"/>
      <c r="E48" s="151"/>
      <c r="F48" s="151"/>
      <c r="G48" s="151"/>
      <c r="H48" s="155"/>
      <c r="I48" s="155"/>
      <c r="J48" s="155"/>
      <c r="K48" s="155"/>
      <c r="L48" s="155"/>
      <c r="M48" s="155"/>
      <c r="N48" s="155"/>
      <c r="O48" s="155"/>
      <c r="P48" s="155"/>
      <c r="Q48" s="155"/>
      <c r="R48" s="155"/>
      <c r="S48" s="155"/>
      <c r="T48" s="155"/>
      <c r="U48" s="155"/>
      <c r="V48" s="148"/>
      <c r="W48" s="148"/>
      <c r="X48" s="148"/>
      <c r="Y48" s="148"/>
    </row>
    <row r="49" spans="1:25" s="154" customFormat="1" ht="13.5" thickBot="1">
      <c r="A49" s="148"/>
      <c r="B49" s="148"/>
      <c r="C49" s="148"/>
      <c r="D49" s="148"/>
      <c r="E49" s="148"/>
      <c r="F49" s="148"/>
      <c r="G49" s="148"/>
      <c r="H49" s="148"/>
      <c r="I49" s="148"/>
      <c r="J49" s="149"/>
      <c r="K49" s="149"/>
      <c r="L49" s="149"/>
      <c r="M49" s="149"/>
      <c r="N49" s="149"/>
      <c r="O49" s="149"/>
      <c r="P49" s="149"/>
      <c r="Q49" s="149"/>
      <c r="R49" s="149"/>
      <c r="S49" s="149"/>
      <c r="T49" s="149"/>
      <c r="U49" s="149"/>
      <c r="V49" s="149"/>
      <c r="W49" s="148"/>
      <c r="X49" s="148"/>
      <c r="Y49" s="148"/>
    </row>
    <row r="50" spans="1:25">
      <c r="A50" s="27"/>
      <c r="B50" s="509" t="s">
        <v>156</v>
      </c>
      <c r="C50" s="358"/>
      <c r="D50" s="174"/>
      <c r="E50" s="174"/>
      <c r="F50" s="175"/>
      <c r="G50" s="175"/>
      <c r="H50" s="176"/>
      <c r="I50" s="176"/>
      <c r="J50" s="176"/>
      <c r="K50" s="176"/>
      <c r="L50" s="176"/>
      <c r="M50" s="27"/>
      <c r="N50" s="27"/>
      <c r="O50" s="27"/>
      <c r="P50" s="27"/>
      <c r="Q50" s="27"/>
      <c r="R50" s="27"/>
      <c r="S50" s="27"/>
      <c r="T50" s="27"/>
      <c r="U50" s="27"/>
      <c r="V50" s="27"/>
      <c r="W50" s="27"/>
      <c r="X50" s="27"/>
      <c r="Y50" s="27"/>
    </row>
    <row r="51" spans="1:25">
      <c r="A51" s="27"/>
      <c r="B51" s="512" t="s">
        <v>129</v>
      </c>
      <c r="C51" s="359"/>
      <c r="D51" s="359"/>
      <c r="E51" s="177"/>
      <c r="F51" s="174"/>
      <c r="G51" s="174"/>
      <c r="H51" s="176"/>
      <c r="I51" s="176"/>
      <c r="J51" s="176"/>
      <c r="K51" s="176"/>
      <c r="L51" s="176"/>
      <c r="M51" s="27"/>
      <c r="N51" s="27"/>
      <c r="O51" s="27"/>
      <c r="P51" s="27"/>
      <c r="Q51" s="27"/>
      <c r="R51" s="27"/>
      <c r="S51" s="27"/>
      <c r="T51" s="27"/>
      <c r="U51" s="27"/>
      <c r="V51" s="27"/>
      <c r="W51" s="27"/>
      <c r="X51" s="27"/>
      <c r="Y51" s="27"/>
    </row>
    <row r="52" spans="1:25" ht="13.5" thickBot="1">
      <c r="A52" s="27"/>
      <c r="B52" s="513" t="str">
        <f>'Unit Distribution'!B5</f>
        <v xml:space="preserve"> </v>
      </c>
      <c r="C52" s="359"/>
      <c r="D52" s="177"/>
      <c r="E52" s="177"/>
      <c r="F52" s="174"/>
      <c r="G52" s="174"/>
      <c r="H52" s="176"/>
      <c r="I52" s="176"/>
      <c r="J52" s="176"/>
      <c r="K52" s="176"/>
      <c r="L52" s="176"/>
      <c r="M52" s="27"/>
      <c r="N52" s="27"/>
      <c r="O52" s="27"/>
      <c r="P52" s="27"/>
      <c r="Q52" s="27"/>
      <c r="R52" s="27"/>
      <c r="S52" s="27"/>
      <c r="T52" s="27"/>
      <c r="U52" s="27"/>
      <c r="V52" s="27"/>
      <c r="W52" s="27"/>
      <c r="X52" s="27"/>
      <c r="Y52" s="27"/>
    </row>
    <row r="53" spans="1:25">
      <c r="B53" s="189" t="s">
        <v>157</v>
      </c>
      <c r="C53" s="190"/>
      <c r="D53" s="191" t="s">
        <v>158</v>
      </c>
      <c r="E53" s="191"/>
      <c r="F53" s="191" t="s">
        <v>159</v>
      </c>
      <c r="G53" s="191"/>
      <c r="H53" s="191" t="s">
        <v>177</v>
      </c>
      <c r="I53" s="191"/>
      <c r="J53" s="191" t="s">
        <v>160</v>
      </c>
      <c r="K53" s="192"/>
      <c r="L53" s="193" t="s">
        <v>161</v>
      </c>
      <c r="M53" s="168"/>
      <c r="U53" s="32"/>
      <c r="V53" s="32"/>
      <c r="W53" s="27"/>
      <c r="X53" s="27"/>
      <c r="Y53" s="27"/>
    </row>
    <row r="54" spans="1:25">
      <c r="A54" s="27"/>
      <c r="B54" s="223" t="str">
        <f>$B$6</f>
        <v>HPD Loan</v>
      </c>
      <c r="C54" s="157"/>
      <c r="D54" s="179"/>
      <c r="E54" s="157"/>
      <c r="F54" s="172">
        <f>$F$6</f>
        <v>0</v>
      </c>
      <c r="G54" s="157"/>
      <c r="H54" s="780">
        <f>$H$6</f>
        <v>0</v>
      </c>
      <c r="I54" s="157"/>
      <c r="J54" s="172">
        <f>$J$6</f>
        <v>0</v>
      </c>
      <c r="K54" s="157"/>
      <c r="L54" s="194"/>
      <c r="M54" s="157"/>
      <c r="N54" s="165"/>
      <c r="O54" s="27"/>
      <c r="P54" s="27"/>
      <c r="Q54" s="27"/>
      <c r="R54" s="27"/>
      <c r="S54" s="27"/>
      <c r="T54" s="27"/>
      <c r="U54" s="29"/>
      <c r="V54" s="29"/>
      <c r="W54" s="27"/>
      <c r="X54" s="27"/>
      <c r="Y54" s="27"/>
    </row>
    <row r="55" spans="1:25">
      <c r="A55" s="31"/>
      <c r="B55" s="224" t="str">
        <f>$B$7</f>
        <v>HDC Tax Exempt Bonds</v>
      </c>
      <c r="C55" s="157"/>
      <c r="D55" s="179"/>
      <c r="E55" s="157"/>
      <c r="F55" s="172">
        <f>$F$7</f>
        <v>0</v>
      </c>
      <c r="G55" s="157"/>
      <c r="H55" s="780">
        <f>$H$7</f>
        <v>0</v>
      </c>
      <c r="I55" s="161"/>
      <c r="J55" s="172">
        <f>$J$7</f>
        <v>0</v>
      </c>
      <c r="K55" s="161"/>
      <c r="L55" s="194"/>
      <c r="M55" s="157"/>
      <c r="N55" s="167"/>
      <c r="O55" s="33"/>
      <c r="P55" s="33"/>
      <c r="Q55" s="33"/>
      <c r="R55" s="33"/>
      <c r="S55" s="33"/>
      <c r="T55" s="33"/>
      <c r="U55" s="34"/>
      <c r="V55" s="34"/>
      <c r="W55" s="27"/>
      <c r="X55" s="27"/>
      <c r="Y55" s="27"/>
    </row>
    <row r="56" spans="1:25">
      <c r="A56" s="27"/>
      <c r="B56" s="224" t="str">
        <f>$B$8</f>
        <v>HDC Loan</v>
      </c>
      <c r="C56" s="157"/>
      <c r="D56" s="179"/>
      <c r="E56" s="157"/>
      <c r="F56" s="172">
        <f>$F$8</f>
        <v>0</v>
      </c>
      <c r="G56" s="157"/>
      <c r="H56" s="780">
        <f>$H$8</f>
        <v>0</v>
      </c>
      <c r="I56" s="157"/>
      <c r="J56" s="172">
        <f>$J$8</f>
        <v>0</v>
      </c>
      <c r="K56" s="157"/>
      <c r="L56" s="194"/>
      <c r="M56" s="157"/>
      <c r="N56" s="167"/>
      <c r="O56" s="27"/>
      <c r="P56" s="27"/>
      <c r="Q56" s="27"/>
      <c r="R56" s="27"/>
      <c r="S56" s="27"/>
      <c r="T56" s="27"/>
      <c r="U56" s="27"/>
      <c r="V56" s="27"/>
      <c r="W56" s="27"/>
      <c r="X56" s="27"/>
      <c r="Y56" s="27"/>
    </row>
    <row r="57" spans="1:25">
      <c r="A57" s="35"/>
      <c r="B57" s="224" t="str">
        <f>$B$9</f>
        <v>Deferred Developer Fee</v>
      </c>
      <c r="C57" s="157"/>
      <c r="D57" s="179"/>
      <c r="E57" s="157"/>
      <c r="F57" s="172">
        <f>$F$9</f>
        <v>0</v>
      </c>
      <c r="G57" s="157"/>
      <c r="H57" s="780">
        <f>$H$9</f>
        <v>0</v>
      </c>
      <c r="I57" s="162"/>
      <c r="J57" s="172">
        <f>$J$9</f>
        <v>0</v>
      </c>
      <c r="K57" s="162"/>
      <c r="L57" s="194"/>
      <c r="M57" s="157"/>
      <c r="N57" s="167"/>
      <c r="O57" s="36"/>
      <c r="P57" s="36"/>
      <c r="Q57" s="36"/>
      <c r="R57" s="36"/>
      <c r="S57" s="36"/>
      <c r="T57" s="36"/>
      <c r="U57" s="36"/>
      <c r="V57" s="36"/>
      <c r="W57" s="27"/>
      <c r="X57" s="27"/>
      <c r="Y57" s="27"/>
    </row>
    <row r="58" spans="1:25">
      <c r="A58" s="31"/>
      <c r="B58" s="224" t="str">
        <f>$B$10</f>
        <v>Other (Specify)</v>
      </c>
      <c r="C58" s="157"/>
      <c r="D58" s="179"/>
      <c r="E58" s="157"/>
      <c r="F58" s="172">
        <f>$F$10</f>
        <v>0</v>
      </c>
      <c r="G58" s="157"/>
      <c r="H58" s="780">
        <f>$H$10</f>
        <v>0</v>
      </c>
      <c r="I58" s="162"/>
      <c r="J58" s="172">
        <f>$J$10</f>
        <v>0</v>
      </c>
      <c r="K58" s="162"/>
      <c r="L58" s="194"/>
      <c r="M58" s="157"/>
      <c r="N58" s="167"/>
      <c r="O58" s="36"/>
      <c r="P58" s="36"/>
      <c r="Q58" s="36"/>
      <c r="R58" s="36"/>
      <c r="S58" s="36"/>
      <c r="T58" s="36"/>
      <c r="U58" s="36"/>
      <c r="V58" s="36"/>
      <c r="W58" s="27"/>
      <c r="X58" s="27"/>
      <c r="Y58" s="27"/>
    </row>
    <row r="59" spans="1:25">
      <c r="A59" s="35"/>
      <c r="B59" s="224" t="str">
        <f>$B$11</f>
        <v>Other (Specify)</v>
      </c>
      <c r="C59" s="157"/>
      <c r="D59" s="179"/>
      <c r="E59" s="157"/>
      <c r="F59" s="172">
        <f>$F$11</f>
        <v>0</v>
      </c>
      <c r="G59" s="157"/>
      <c r="H59" s="780">
        <f>$H$11</f>
        <v>0</v>
      </c>
      <c r="I59" s="163"/>
      <c r="J59" s="172">
        <f>$J$11</f>
        <v>0</v>
      </c>
      <c r="K59" s="163"/>
      <c r="L59" s="194"/>
      <c r="M59" s="157"/>
      <c r="N59" s="167"/>
      <c r="O59" s="38"/>
      <c r="P59" s="38"/>
      <c r="Q59" s="38"/>
      <c r="R59" s="38"/>
      <c r="S59" s="38"/>
      <c r="T59" s="38"/>
      <c r="U59" s="38"/>
      <c r="V59" s="38"/>
      <c r="W59" s="27"/>
      <c r="X59" s="27"/>
      <c r="Y59" s="27"/>
    </row>
    <row r="60" spans="1:25">
      <c r="A60" s="31"/>
      <c r="B60" s="224" t="str">
        <f>$B$12</f>
        <v>Other (Specify)</v>
      </c>
      <c r="C60" s="157"/>
      <c r="D60" s="179"/>
      <c r="E60" s="157"/>
      <c r="F60" s="172">
        <f>$F$12</f>
        <v>0</v>
      </c>
      <c r="G60" s="157"/>
      <c r="H60" s="780">
        <f>$H$12</f>
        <v>0</v>
      </c>
      <c r="I60" s="162"/>
      <c r="J60" s="172">
        <f>$J$12</f>
        <v>0</v>
      </c>
      <c r="K60" s="162"/>
      <c r="L60" s="194"/>
      <c r="M60" s="157"/>
      <c r="N60" s="167"/>
      <c r="O60" s="36"/>
      <c r="P60" s="36"/>
      <c r="Q60" s="36"/>
      <c r="R60" s="36"/>
      <c r="S60" s="36"/>
      <c r="T60" s="36"/>
      <c r="U60" s="36"/>
      <c r="V60" s="36"/>
      <c r="W60" s="27"/>
      <c r="X60" s="27"/>
      <c r="Y60" s="27"/>
    </row>
    <row r="61" spans="1:25">
      <c r="A61" s="31"/>
      <c r="B61" s="224" t="str">
        <f>$B$13</f>
        <v>Other (Specify)</v>
      </c>
      <c r="C61" s="157"/>
      <c r="D61" s="179"/>
      <c r="E61" s="157"/>
      <c r="F61" s="172">
        <f>$F$13</f>
        <v>0</v>
      </c>
      <c r="G61" s="157"/>
      <c r="H61" s="780">
        <f>$H$13</f>
        <v>0</v>
      </c>
      <c r="I61" s="162"/>
      <c r="J61" s="172">
        <f>$J$13</f>
        <v>0</v>
      </c>
      <c r="K61" s="162"/>
      <c r="L61" s="194"/>
      <c r="M61" s="157"/>
      <c r="N61" s="167"/>
      <c r="O61" s="36"/>
      <c r="P61" s="36"/>
      <c r="Q61" s="36"/>
      <c r="R61" s="36"/>
      <c r="S61" s="36"/>
      <c r="T61" s="36"/>
      <c r="U61" s="36"/>
      <c r="V61" s="36"/>
      <c r="W61" s="36"/>
      <c r="X61" s="36"/>
      <c r="Y61" s="27"/>
    </row>
    <row r="62" spans="1:25" ht="13.5" thickBot="1">
      <c r="A62" s="35"/>
      <c r="B62" s="224" t="str">
        <f>$B$14</f>
        <v>Other (Specify)</v>
      </c>
      <c r="C62" s="157"/>
      <c r="D62" s="184"/>
      <c r="E62" s="157"/>
      <c r="F62" s="172">
        <f>$F$14</f>
        <v>0</v>
      </c>
      <c r="G62" s="157"/>
      <c r="H62" s="780">
        <f>$H$14</f>
        <v>0</v>
      </c>
      <c r="I62" s="162"/>
      <c r="J62" s="172">
        <f>$J$14</f>
        <v>0</v>
      </c>
      <c r="K62" s="162"/>
      <c r="L62" s="194"/>
      <c r="M62" s="157"/>
      <c r="N62" s="167"/>
      <c r="O62" s="36"/>
      <c r="P62" s="36"/>
      <c r="Q62" s="36"/>
      <c r="R62" s="36"/>
      <c r="S62" s="36"/>
      <c r="T62" s="36"/>
      <c r="U62" s="36"/>
      <c r="V62" s="36"/>
      <c r="W62" s="27"/>
      <c r="X62" s="27"/>
      <c r="Y62" s="27"/>
    </row>
    <row r="63" spans="1:25" ht="13.5" thickTop="1">
      <c r="A63" s="31"/>
      <c r="B63" s="225" t="str">
        <f>$B$15</f>
        <v>Total Construction Financing</v>
      </c>
      <c r="C63" s="156"/>
      <c r="D63" s="186">
        <f>SUM(D54:D62)</f>
        <v>0</v>
      </c>
      <c r="E63" s="156"/>
      <c r="F63" s="188"/>
      <c r="G63" s="156"/>
      <c r="H63" s="188"/>
      <c r="I63" s="164"/>
      <c r="J63" s="188"/>
      <c r="K63" s="164"/>
      <c r="L63" s="197"/>
      <c r="M63" s="157"/>
      <c r="N63" s="167"/>
      <c r="O63" s="36"/>
      <c r="P63" s="36"/>
      <c r="Q63" s="36"/>
      <c r="R63" s="36"/>
      <c r="S63" s="36"/>
      <c r="T63" s="36"/>
      <c r="U63" s="36"/>
      <c r="V63" s="36"/>
      <c r="W63" s="27"/>
      <c r="X63" s="27"/>
      <c r="Y63" s="27"/>
    </row>
    <row r="64" spans="1:25" s="360" customFormat="1">
      <c r="A64" s="136"/>
      <c r="B64" s="198"/>
      <c r="C64" s="129"/>
      <c r="D64" s="129"/>
      <c r="E64" s="129"/>
      <c r="F64" s="129"/>
      <c r="G64" s="129"/>
      <c r="H64" s="137"/>
      <c r="I64" s="137"/>
      <c r="J64" s="138"/>
      <c r="K64" s="137"/>
      <c r="L64" s="199"/>
      <c r="M64" s="137"/>
      <c r="N64" s="166"/>
      <c r="O64" s="137"/>
      <c r="P64" s="137"/>
      <c r="Q64" s="137"/>
      <c r="R64" s="137"/>
      <c r="S64" s="137"/>
      <c r="T64" s="137"/>
      <c r="U64" s="137"/>
      <c r="V64" s="137"/>
      <c r="W64" s="129"/>
      <c r="X64" s="129"/>
      <c r="Y64" s="129"/>
    </row>
    <row r="65" spans="1:25" s="360" customFormat="1">
      <c r="A65" s="139"/>
      <c r="B65" s="361" t="s">
        <v>162</v>
      </c>
      <c r="C65" s="362"/>
      <c r="D65" s="200"/>
      <c r="E65" s="200"/>
      <c r="F65" s="201"/>
      <c r="G65" s="201"/>
      <c r="H65" s="202"/>
      <c r="I65" s="202"/>
      <c r="J65" s="202"/>
      <c r="K65" s="202"/>
      <c r="L65" s="203"/>
      <c r="M65" s="27"/>
      <c r="N65" s="140"/>
      <c r="O65" s="140"/>
      <c r="P65" s="140"/>
      <c r="Q65" s="140"/>
      <c r="R65" s="140"/>
      <c r="S65" s="140"/>
      <c r="T65" s="140"/>
      <c r="U65" s="137"/>
      <c r="V65" s="140"/>
      <c r="W65" s="129"/>
      <c r="X65" s="129"/>
      <c r="Y65" s="129"/>
    </row>
    <row r="66" spans="1:25" s="360" customFormat="1">
      <c r="A66" s="139"/>
      <c r="B66" s="204" t="s">
        <v>129</v>
      </c>
      <c r="C66" s="363"/>
      <c r="D66" s="363"/>
      <c r="E66" s="122"/>
      <c r="F66" s="200"/>
      <c r="G66" s="200"/>
      <c r="H66" s="202"/>
      <c r="I66" s="202"/>
      <c r="J66" s="202"/>
      <c r="K66" s="202"/>
      <c r="L66" s="203"/>
      <c r="M66" s="27"/>
      <c r="N66" s="140"/>
      <c r="O66" s="140"/>
      <c r="P66" s="140"/>
      <c r="Q66" s="140"/>
      <c r="R66" s="140"/>
      <c r="S66" s="140"/>
      <c r="T66" s="140"/>
      <c r="U66" s="137"/>
      <c r="V66" s="140"/>
      <c r="W66" s="129"/>
      <c r="X66" s="129"/>
      <c r="Y66" s="129"/>
    </row>
    <row r="67" spans="1:25" s="360" customFormat="1">
      <c r="A67" s="139"/>
      <c r="B67" s="364" t="str">
        <f>B52</f>
        <v xml:space="preserve"> </v>
      </c>
      <c r="C67" s="363"/>
      <c r="D67" s="122"/>
      <c r="E67" s="122"/>
      <c r="F67" s="200"/>
      <c r="G67" s="200"/>
      <c r="H67" s="202"/>
      <c r="I67" s="202"/>
      <c r="J67" s="202"/>
      <c r="K67" s="202"/>
      <c r="L67" s="203"/>
      <c r="M67" s="27"/>
      <c r="N67" s="140"/>
      <c r="O67" s="140"/>
      <c r="P67" s="140"/>
      <c r="Q67" s="140"/>
      <c r="R67" s="140"/>
      <c r="S67" s="140"/>
      <c r="T67" s="140"/>
      <c r="U67" s="137"/>
      <c r="V67" s="140"/>
      <c r="W67" s="129"/>
      <c r="X67" s="129"/>
      <c r="Y67" s="129"/>
    </row>
    <row r="68" spans="1:25" s="360" customFormat="1">
      <c r="A68" s="139"/>
      <c r="B68" s="205" t="s">
        <v>157</v>
      </c>
      <c r="C68" s="158"/>
      <c r="D68" s="159" t="s">
        <v>158</v>
      </c>
      <c r="E68" s="159"/>
      <c r="F68" s="159" t="s">
        <v>159</v>
      </c>
      <c r="G68" s="159"/>
      <c r="H68" s="159" t="s">
        <v>177</v>
      </c>
      <c r="I68" s="159"/>
      <c r="J68" s="159" t="s">
        <v>160</v>
      </c>
      <c r="K68" s="160"/>
      <c r="L68" s="206" t="s">
        <v>161</v>
      </c>
      <c r="M68" s="168"/>
      <c r="N68" s="142"/>
      <c r="O68" s="142"/>
      <c r="P68" s="142"/>
      <c r="Q68" s="142"/>
      <c r="R68" s="142"/>
      <c r="S68" s="142"/>
      <c r="T68" s="142"/>
      <c r="U68" s="143"/>
      <c r="V68" s="142"/>
      <c r="W68" s="129"/>
      <c r="X68" s="129"/>
      <c r="Y68" s="129"/>
    </row>
    <row r="69" spans="1:25" s="360" customFormat="1">
      <c r="A69" s="139"/>
      <c r="B69" s="223" t="str">
        <f>$B$21</f>
        <v>HPD Loan</v>
      </c>
      <c r="C69" s="157"/>
      <c r="D69" s="180"/>
      <c r="E69" s="157"/>
      <c r="F69" s="171">
        <f>$F$21</f>
        <v>0</v>
      </c>
      <c r="G69" s="157"/>
      <c r="H69" s="780">
        <f>$H$21</f>
        <v>0</v>
      </c>
      <c r="I69" s="157"/>
      <c r="J69" s="171">
        <f>$J$21</f>
        <v>0</v>
      </c>
      <c r="K69" s="157"/>
      <c r="L69" s="194"/>
      <c r="M69" s="157"/>
      <c r="N69" s="135"/>
      <c r="O69" s="135"/>
      <c r="P69" s="135"/>
      <c r="Q69" s="135"/>
      <c r="R69" s="135"/>
      <c r="S69" s="135"/>
      <c r="T69" s="135"/>
      <c r="U69" s="135"/>
      <c r="V69" s="137"/>
      <c r="W69" s="129"/>
      <c r="X69" s="129"/>
      <c r="Y69" s="129"/>
    </row>
    <row r="70" spans="1:25" s="360" customFormat="1">
      <c r="A70" s="139"/>
      <c r="B70" s="223" t="str">
        <f>$B$22</f>
        <v>HDC Tax Exempt Bonds</v>
      </c>
      <c r="C70" s="157"/>
      <c r="D70" s="180"/>
      <c r="E70" s="157"/>
      <c r="F70" s="171">
        <f>$F$22</f>
        <v>0</v>
      </c>
      <c r="G70" s="157"/>
      <c r="H70" s="780">
        <f>$H$22</f>
        <v>0</v>
      </c>
      <c r="I70" s="161"/>
      <c r="J70" s="171">
        <f>$J$22</f>
        <v>0</v>
      </c>
      <c r="K70" s="161"/>
      <c r="L70" s="194"/>
      <c r="M70" s="157"/>
      <c r="N70" s="137"/>
      <c r="O70" s="137"/>
      <c r="P70" s="137"/>
      <c r="Q70" s="137"/>
      <c r="R70" s="137"/>
      <c r="S70" s="137"/>
      <c r="T70" s="137"/>
      <c r="U70" s="137"/>
      <c r="V70" s="137"/>
      <c r="W70" s="129"/>
      <c r="X70" s="129"/>
      <c r="Y70" s="129"/>
    </row>
    <row r="71" spans="1:25" s="360" customFormat="1">
      <c r="A71" s="136"/>
      <c r="B71" s="223" t="str">
        <f>$B$23</f>
        <v>HDC Loan</v>
      </c>
      <c r="C71" s="157"/>
      <c r="D71" s="180"/>
      <c r="E71" s="157"/>
      <c r="F71" s="171">
        <f>$F$23</f>
        <v>0</v>
      </c>
      <c r="G71" s="157"/>
      <c r="H71" s="780">
        <f>$H$23</f>
        <v>0</v>
      </c>
      <c r="I71" s="157"/>
      <c r="J71" s="171">
        <f>$J$23</f>
        <v>0</v>
      </c>
      <c r="K71" s="157"/>
      <c r="L71" s="194"/>
      <c r="M71" s="157"/>
      <c r="N71" s="137"/>
      <c r="O71" s="137"/>
      <c r="P71" s="137"/>
      <c r="Q71" s="137"/>
      <c r="R71" s="137"/>
      <c r="S71" s="137"/>
      <c r="T71" s="137"/>
      <c r="U71" s="137"/>
      <c r="V71" s="137"/>
      <c r="W71" s="129"/>
      <c r="X71" s="129"/>
      <c r="Y71" s="129"/>
    </row>
    <row r="72" spans="1:25" s="360" customFormat="1">
      <c r="A72" s="139"/>
      <c r="B72" s="223" t="str">
        <f>$B$24</f>
        <v>Deferred Developer Fee</v>
      </c>
      <c r="C72" s="157"/>
      <c r="D72" s="180"/>
      <c r="E72" s="157"/>
      <c r="F72" s="171">
        <f>$F$24</f>
        <v>0</v>
      </c>
      <c r="G72" s="157"/>
      <c r="H72" s="780">
        <f>$H$24</f>
        <v>0</v>
      </c>
      <c r="I72" s="162"/>
      <c r="J72" s="171">
        <f>$J$24</f>
        <v>0</v>
      </c>
      <c r="K72" s="162"/>
      <c r="L72" s="194"/>
      <c r="M72" s="157"/>
      <c r="N72" s="130"/>
      <c r="O72" s="130"/>
      <c r="P72" s="130"/>
      <c r="Q72" s="130"/>
      <c r="R72" s="130"/>
      <c r="S72" s="130"/>
      <c r="T72" s="130"/>
      <c r="U72" s="130"/>
      <c r="V72" s="130"/>
      <c r="W72" s="129"/>
      <c r="X72" s="129"/>
      <c r="Y72" s="129"/>
    </row>
    <row r="73" spans="1:25" s="360" customFormat="1">
      <c r="A73" s="136"/>
      <c r="B73" s="223" t="str">
        <f>$B$25</f>
        <v>Other (Specify)</v>
      </c>
      <c r="C73" s="157"/>
      <c r="D73" s="180"/>
      <c r="E73" s="157"/>
      <c r="F73" s="171">
        <f>$F$25</f>
        <v>0</v>
      </c>
      <c r="G73" s="157"/>
      <c r="H73" s="780">
        <f>$H$25</f>
        <v>0</v>
      </c>
      <c r="I73" s="162"/>
      <c r="J73" s="171">
        <f>$J$25</f>
        <v>0</v>
      </c>
      <c r="K73" s="162"/>
      <c r="L73" s="194"/>
      <c r="M73" s="157"/>
      <c r="N73" s="130"/>
      <c r="O73" s="130"/>
      <c r="P73" s="130"/>
      <c r="Q73" s="130"/>
      <c r="R73" s="130"/>
      <c r="S73" s="130"/>
      <c r="T73" s="130"/>
      <c r="U73" s="130"/>
      <c r="V73" s="130"/>
      <c r="W73" s="129"/>
      <c r="X73" s="129"/>
      <c r="Y73" s="129"/>
    </row>
    <row r="74" spans="1:25" s="360" customFormat="1" ht="14.1" customHeight="1">
      <c r="A74" s="129"/>
      <c r="B74" s="223" t="str">
        <f>$B$26</f>
        <v>Other (Specify)</v>
      </c>
      <c r="C74" s="157"/>
      <c r="D74" s="180"/>
      <c r="E74" s="157"/>
      <c r="F74" s="171">
        <f>$F$26</f>
        <v>0</v>
      </c>
      <c r="G74" s="157"/>
      <c r="H74" s="780">
        <f>$H$26</f>
        <v>0</v>
      </c>
      <c r="I74" s="163"/>
      <c r="J74" s="171">
        <f>$J$26</f>
        <v>0</v>
      </c>
      <c r="K74" s="163"/>
      <c r="L74" s="194"/>
      <c r="M74" s="157"/>
      <c r="N74" s="131"/>
      <c r="O74" s="131"/>
      <c r="P74" s="131"/>
      <c r="Q74" s="131"/>
      <c r="R74" s="131"/>
      <c r="S74" s="131"/>
      <c r="T74" s="131"/>
      <c r="U74" s="131"/>
      <c r="V74" s="131"/>
      <c r="W74" s="141"/>
      <c r="X74" s="141"/>
      <c r="Y74" s="141"/>
    </row>
    <row r="75" spans="1:25" s="360" customFormat="1">
      <c r="A75" s="144"/>
      <c r="B75" s="223" t="str">
        <f>$B$27</f>
        <v>Other (Specify)</v>
      </c>
      <c r="C75" s="157"/>
      <c r="D75" s="180"/>
      <c r="E75" s="157"/>
      <c r="F75" s="171">
        <f>$F$27</f>
        <v>0</v>
      </c>
      <c r="G75" s="157"/>
      <c r="H75" s="780">
        <f>$H$27</f>
        <v>0</v>
      </c>
      <c r="I75" s="162"/>
      <c r="J75" s="171">
        <f>$J$27</f>
        <v>0</v>
      </c>
      <c r="K75" s="162"/>
      <c r="L75" s="194"/>
      <c r="M75" s="157"/>
      <c r="N75" s="133"/>
      <c r="O75" s="133"/>
      <c r="P75" s="133"/>
      <c r="Q75" s="133"/>
      <c r="R75" s="133"/>
      <c r="S75" s="133"/>
      <c r="T75" s="133"/>
      <c r="U75" s="131"/>
      <c r="V75" s="131"/>
      <c r="W75" s="129"/>
      <c r="X75" s="129"/>
      <c r="Y75" s="129"/>
    </row>
    <row r="76" spans="1:25" s="360" customFormat="1" ht="15.95" customHeight="1">
      <c r="A76" s="144"/>
      <c r="B76" s="223" t="str">
        <f>$B$28</f>
        <v>Other (Specify)</v>
      </c>
      <c r="C76" s="157"/>
      <c r="D76" s="180"/>
      <c r="E76" s="157"/>
      <c r="F76" s="171">
        <f>$F$28</f>
        <v>0</v>
      </c>
      <c r="G76" s="157"/>
      <c r="H76" s="780">
        <f>$H$28</f>
        <v>0</v>
      </c>
      <c r="I76" s="162"/>
      <c r="J76" s="171">
        <f>$J$28</f>
        <v>0</v>
      </c>
      <c r="K76" s="162"/>
      <c r="L76" s="194"/>
      <c r="M76" s="157"/>
      <c r="N76" s="133"/>
      <c r="O76" s="133"/>
      <c r="P76" s="133"/>
      <c r="Q76" s="133"/>
      <c r="R76" s="133"/>
      <c r="S76" s="133"/>
      <c r="T76" s="133"/>
      <c r="U76" s="133"/>
      <c r="V76" s="133"/>
      <c r="W76" s="129"/>
      <c r="X76" s="129"/>
      <c r="Y76" s="129"/>
    </row>
    <row r="77" spans="1:25" s="360" customFormat="1" ht="14.1" customHeight="1" thickBot="1">
      <c r="A77" s="144"/>
      <c r="B77" s="223" t="str">
        <f>$B$29</f>
        <v>Other (Specify)</v>
      </c>
      <c r="C77" s="157"/>
      <c r="D77" s="185"/>
      <c r="E77" s="157"/>
      <c r="F77" s="171">
        <f>$F$29</f>
        <v>0</v>
      </c>
      <c r="G77" s="157"/>
      <c r="H77" s="780">
        <f>$H$29</f>
        <v>0</v>
      </c>
      <c r="I77" s="162"/>
      <c r="J77" s="171">
        <f>$J$29</f>
        <v>0</v>
      </c>
      <c r="K77" s="162"/>
      <c r="L77" s="194"/>
      <c r="M77" s="157"/>
      <c r="N77" s="133"/>
      <c r="O77" s="133"/>
      <c r="P77" s="133"/>
      <c r="Q77" s="133"/>
      <c r="R77" s="133"/>
      <c r="S77" s="133"/>
      <c r="T77" s="133"/>
      <c r="U77" s="133"/>
      <c r="V77" s="133"/>
      <c r="W77" s="129"/>
      <c r="X77" s="129"/>
      <c r="Y77" s="129"/>
    </row>
    <row r="78" spans="1:25" s="360" customFormat="1" ht="14.1" customHeight="1" thickTop="1">
      <c r="A78" s="139"/>
      <c r="B78" s="226" t="str">
        <f>$B$30</f>
        <v>Total Permanent Financing</v>
      </c>
      <c r="C78" s="156"/>
      <c r="D78" s="187">
        <f>SUM(D69:D77)</f>
        <v>0</v>
      </c>
      <c r="E78" s="156"/>
      <c r="F78" s="169"/>
      <c r="G78" s="156"/>
      <c r="H78" s="169"/>
      <c r="I78" s="164"/>
      <c r="J78" s="169"/>
      <c r="K78" s="164"/>
      <c r="L78" s="197"/>
      <c r="M78" s="157"/>
      <c r="N78" s="134"/>
      <c r="O78" s="134"/>
      <c r="P78" s="134"/>
      <c r="Q78" s="134"/>
      <c r="R78" s="134"/>
      <c r="S78" s="134"/>
      <c r="T78" s="134"/>
      <c r="U78" s="145"/>
      <c r="V78" s="134"/>
      <c r="W78" s="129"/>
      <c r="X78" s="129"/>
      <c r="Y78" s="129"/>
    </row>
    <row r="79" spans="1:25" s="360" customFormat="1" ht="14.1" customHeight="1">
      <c r="A79" s="139"/>
      <c r="B79" s="207"/>
      <c r="C79" s="157"/>
      <c r="D79" s="157"/>
      <c r="E79" s="157"/>
      <c r="F79" s="157"/>
      <c r="G79" s="157"/>
      <c r="H79" s="157"/>
      <c r="I79" s="162"/>
      <c r="J79" s="157"/>
      <c r="K79" s="162"/>
      <c r="L79" s="208"/>
      <c r="M79" s="157"/>
      <c r="N79" s="134"/>
      <c r="O79" s="134"/>
      <c r="P79" s="134"/>
      <c r="Q79" s="134"/>
      <c r="R79" s="134"/>
      <c r="S79" s="134"/>
      <c r="T79" s="134"/>
      <c r="U79" s="145"/>
      <c r="V79" s="134"/>
      <c r="W79" s="129"/>
      <c r="X79" s="129"/>
      <c r="Y79" s="129"/>
    </row>
    <row r="80" spans="1:25" s="360" customFormat="1" ht="15.95" customHeight="1">
      <c r="A80" s="129"/>
      <c r="B80" s="209" t="s">
        <v>163</v>
      </c>
      <c r="C80" s="146"/>
      <c r="D80" s="365"/>
      <c r="E80" s="365"/>
      <c r="F80" s="365"/>
      <c r="G80" s="365"/>
      <c r="H80" s="366"/>
      <c r="I80" s="366"/>
      <c r="J80" s="129"/>
      <c r="K80" s="129"/>
      <c r="L80" s="210"/>
      <c r="M80" s="129"/>
      <c r="N80" s="129"/>
      <c r="O80" s="129"/>
      <c r="P80" s="129"/>
      <c r="Q80" s="129"/>
      <c r="R80" s="129"/>
      <c r="S80" s="129"/>
      <c r="T80" s="129"/>
      <c r="U80" s="129"/>
      <c r="V80" s="133"/>
      <c r="W80" s="129"/>
      <c r="X80" s="129"/>
      <c r="Y80" s="129"/>
    </row>
    <row r="81" spans="1:25" s="360" customFormat="1" ht="15.95" customHeight="1">
      <c r="A81" s="129"/>
      <c r="B81" s="204" t="s">
        <v>129</v>
      </c>
      <c r="C81" s="146"/>
      <c r="D81" s="365"/>
      <c r="E81" s="365"/>
      <c r="F81" s="365"/>
      <c r="G81" s="365"/>
      <c r="H81" s="366"/>
      <c r="I81" s="366"/>
      <c r="J81" s="129"/>
      <c r="K81" s="129"/>
      <c r="L81" s="210"/>
      <c r="M81" s="129"/>
      <c r="N81" s="129"/>
      <c r="O81" s="129"/>
      <c r="P81" s="129"/>
      <c r="Q81" s="129"/>
      <c r="R81" s="129"/>
      <c r="S81" s="129"/>
      <c r="T81" s="129"/>
      <c r="U81" s="129"/>
      <c r="V81" s="133"/>
      <c r="W81" s="129"/>
      <c r="X81" s="129"/>
      <c r="Y81" s="129"/>
    </row>
    <row r="82" spans="1:25" s="360" customFormat="1" ht="15.95" customHeight="1">
      <c r="A82" s="129"/>
      <c r="B82" s="364" t="str">
        <f>B52</f>
        <v xml:space="preserve"> </v>
      </c>
      <c r="C82" s="146"/>
      <c r="D82" s="365"/>
      <c r="E82" s="365"/>
      <c r="F82" s="365"/>
      <c r="G82" s="365"/>
      <c r="H82" s="366"/>
      <c r="I82" s="366"/>
      <c r="J82" s="129"/>
      <c r="K82" s="129"/>
      <c r="L82" s="210"/>
      <c r="M82" s="129"/>
      <c r="N82" s="129"/>
      <c r="O82" s="129"/>
      <c r="P82" s="129"/>
      <c r="Q82" s="129"/>
      <c r="R82" s="129"/>
      <c r="S82" s="129"/>
      <c r="T82" s="129"/>
      <c r="U82" s="129"/>
      <c r="V82" s="133"/>
      <c r="W82" s="129"/>
      <c r="X82" s="129"/>
      <c r="Y82" s="129"/>
    </row>
    <row r="83" spans="1:25" s="360" customFormat="1">
      <c r="A83" s="129"/>
      <c r="B83" s="211" t="s">
        <v>171</v>
      </c>
      <c r="C83" s="146"/>
      <c r="D83" s="365"/>
      <c r="E83" s="365"/>
      <c r="F83" s="365"/>
      <c r="G83" s="365"/>
      <c r="H83" s="366"/>
      <c r="I83" s="366"/>
      <c r="J83" s="129"/>
      <c r="K83" s="129"/>
      <c r="L83" s="210"/>
      <c r="M83" s="129"/>
      <c r="N83" s="129"/>
      <c r="O83" s="129"/>
      <c r="P83" s="129"/>
      <c r="Q83" s="129"/>
      <c r="R83" s="129"/>
      <c r="S83" s="129"/>
      <c r="T83" s="129"/>
      <c r="U83" s="129"/>
      <c r="V83" s="133"/>
      <c r="W83" s="129"/>
      <c r="X83" s="129"/>
      <c r="Y83" s="129"/>
    </row>
    <row r="84" spans="1:25" s="360" customFormat="1">
      <c r="A84" s="129"/>
      <c r="B84" s="211"/>
      <c r="C84" s="146"/>
      <c r="D84" s="365"/>
      <c r="E84" s="365"/>
      <c r="F84" s="365"/>
      <c r="G84" s="365"/>
      <c r="H84" s="366"/>
      <c r="I84" s="366"/>
      <c r="J84" s="129"/>
      <c r="K84" s="129"/>
      <c r="L84" s="210"/>
      <c r="M84" s="129"/>
      <c r="N84" s="129"/>
      <c r="O84" s="129"/>
      <c r="P84" s="129"/>
      <c r="Q84" s="129"/>
      <c r="R84" s="129"/>
      <c r="S84" s="129"/>
      <c r="T84" s="129"/>
      <c r="U84" s="129"/>
      <c r="V84" s="133"/>
      <c r="W84" s="129"/>
      <c r="X84" s="129"/>
      <c r="Y84" s="129"/>
    </row>
    <row r="85" spans="1:25" s="360" customFormat="1" ht="15.95" customHeight="1">
      <c r="A85" s="129"/>
      <c r="B85" s="212" t="s">
        <v>173</v>
      </c>
      <c r="C85" s="170"/>
      <c r="D85" s="940"/>
      <c r="E85" s="940"/>
      <c r="F85" s="940"/>
      <c r="G85" s="170"/>
      <c r="H85" s="367" t="s">
        <v>172</v>
      </c>
      <c r="I85" s="366"/>
      <c r="J85" s="129"/>
      <c r="K85" s="129"/>
      <c r="L85" s="210"/>
      <c r="M85" s="129"/>
      <c r="N85" s="129"/>
      <c r="O85" s="129"/>
      <c r="P85" s="129"/>
      <c r="Q85" s="129"/>
      <c r="R85" s="129"/>
      <c r="S85" s="129"/>
      <c r="T85" s="129"/>
      <c r="U85" s="129"/>
      <c r="V85" s="133"/>
      <c r="W85" s="129"/>
      <c r="X85" s="129"/>
      <c r="Y85" s="129"/>
    </row>
    <row r="86" spans="1:25" s="360" customFormat="1">
      <c r="A86" s="129"/>
      <c r="B86" s="213" t="s">
        <v>164</v>
      </c>
      <c r="C86" s="129"/>
      <c r="D86" s="129"/>
      <c r="E86" s="129"/>
      <c r="F86" s="129"/>
      <c r="G86" s="129"/>
      <c r="H86" s="178"/>
      <c r="I86" s="129"/>
      <c r="J86" s="129"/>
      <c r="K86" s="129"/>
      <c r="L86" s="210"/>
      <c r="M86" s="129"/>
      <c r="N86" s="129"/>
      <c r="O86" s="129"/>
      <c r="P86" s="129"/>
      <c r="Q86" s="129"/>
      <c r="R86" s="129"/>
      <c r="S86" s="129"/>
      <c r="T86" s="129"/>
      <c r="U86" s="129"/>
      <c r="V86" s="133"/>
      <c r="W86" s="129"/>
      <c r="X86" s="129"/>
      <c r="Y86" s="129"/>
    </row>
    <row r="87" spans="1:25" s="360" customFormat="1">
      <c r="A87" s="139"/>
      <c r="B87" s="214" t="s">
        <v>110</v>
      </c>
      <c r="C87" s="129"/>
      <c r="D87" s="129"/>
      <c r="E87" s="129"/>
      <c r="F87" s="129"/>
      <c r="G87" s="129"/>
      <c r="H87" s="178"/>
      <c r="I87" s="129"/>
      <c r="J87" s="129"/>
      <c r="K87" s="129"/>
      <c r="L87" s="210"/>
      <c r="M87" s="129"/>
      <c r="N87" s="129"/>
      <c r="O87" s="129"/>
      <c r="P87" s="129"/>
      <c r="Q87" s="129"/>
      <c r="R87" s="129"/>
      <c r="S87" s="129"/>
      <c r="T87" s="129"/>
      <c r="U87" s="129"/>
      <c r="V87" s="129"/>
      <c r="W87" s="129"/>
      <c r="X87" s="129"/>
      <c r="Y87" s="129"/>
    </row>
    <row r="88" spans="1:25" s="360" customFormat="1">
      <c r="A88" s="139"/>
      <c r="B88" s="214" t="s">
        <v>165</v>
      </c>
      <c r="C88" s="129"/>
      <c r="D88" s="129"/>
      <c r="E88" s="129"/>
      <c r="F88" s="129"/>
      <c r="G88" s="129"/>
      <c r="H88" s="178"/>
      <c r="I88" s="129"/>
      <c r="J88" s="129"/>
      <c r="K88" s="129"/>
      <c r="L88" s="210"/>
      <c r="M88" s="129"/>
      <c r="N88" s="129"/>
      <c r="O88" s="129"/>
      <c r="P88" s="129"/>
      <c r="Q88" s="129"/>
      <c r="R88" s="129"/>
      <c r="S88" s="129"/>
      <c r="T88" s="129"/>
      <c r="U88" s="129"/>
      <c r="V88" s="129"/>
      <c r="W88" s="129"/>
      <c r="X88" s="129"/>
      <c r="Y88" s="129"/>
    </row>
    <row r="89" spans="1:25" s="154" customFormat="1">
      <c r="A89" s="147"/>
      <c r="B89" s="215" t="s">
        <v>166</v>
      </c>
      <c r="C89" s="148"/>
      <c r="D89" s="148"/>
      <c r="E89" s="148"/>
      <c r="F89" s="148"/>
      <c r="G89" s="148"/>
      <c r="H89" s="178"/>
      <c r="I89" s="149"/>
      <c r="J89" s="149"/>
      <c r="K89" s="149"/>
      <c r="L89" s="216"/>
      <c r="M89" s="149"/>
      <c r="N89" s="149"/>
      <c r="O89" s="149"/>
      <c r="P89" s="149"/>
      <c r="Q89" s="149"/>
      <c r="R89" s="149"/>
      <c r="S89" s="149"/>
      <c r="T89" s="149"/>
      <c r="U89" s="150"/>
      <c r="V89" s="149"/>
      <c r="W89" s="148"/>
      <c r="X89" s="148"/>
      <c r="Y89" s="148"/>
    </row>
    <row r="90" spans="1:25" s="154" customFormat="1">
      <c r="A90" s="147"/>
      <c r="B90" s="215" t="s">
        <v>167</v>
      </c>
      <c r="C90" s="148"/>
      <c r="D90" s="148"/>
      <c r="E90" s="148"/>
      <c r="F90" s="148"/>
      <c r="G90" s="148"/>
      <c r="H90" s="178"/>
      <c r="I90" s="135"/>
      <c r="J90" s="135"/>
      <c r="K90" s="135"/>
      <c r="L90" s="217"/>
      <c r="M90" s="135"/>
      <c r="N90" s="135"/>
      <c r="O90" s="135"/>
      <c r="P90" s="135"/>
      <c r="Q90" s="135"/>
      <c r="R90" s="135"/>
      <c r="S90" s="135"/>
      <c r="T90" s="135"/>
      <c r="U90" s="135"/>
      <c r="V90" s="149"/>
      <c r="W90" s="148"/>
      <c r="X90" s="148"/>
      <c r="Y90" s="148"/>
    </row>
    <row r="91" spans="1:25" s="154" customFormat="1">
      <c r="A91" s="148"/>
      <c r="B91" s="215" t="s">
        <v>169</v>
      </c>
      <c r="C91" s="148"/>
      <c r="D91" s="938" t="str">
        <f>$D$43</f>
        <v>(Specify Source)</v>
      </c>
      <c r="E91" s="938"/>
      <c r="F91" s="938"/>
      <c r="G91" s="148"/>
      <c r="H91" s="178"/>
      <c r="I91" s="148"/>
      <c r="J91" s="148"/>
      <c r="K91" s="148"/>
      <c r="L91" s="218"/>
      <c r="M91" s="148"/>
      <c r="N91" s="148"/>
      <c r="O91" s="148"/>
      <c r="P91" s="148"/>
      <c r="Q91" s="148"/>
      <c r="R91" s="148"/>
      <c r="S91" s="148"/>
      <c r="T91" s="148"/>
      <c r="U91" s="148"/>
      <c r="V91" s="135"/>
      <c r="W91" s="148"/>
      <c r="X91" s="148"/>
      <c r="Y91" s="148"/>
    </row>
    <row r="92" spans="1:25" s="154" customFormat="1">
      <c r="A92" s="147"/>
      <c r="B92" s="215" t="s">
        <v>168</v>
      </c>
      <c r="C92" s="148"/>
      <c r="D92" s="938" t="str">
        <f>$D$44</f>
        <v>(Specify Source)</v>
      </c>
      <c r="E92" s="938"/>
      <c r="F92" s="938"/>
      <c r="G92" s="148"/>
      <c r="H92" s="178"/>
      <c r="I92" s="135"/>
      <c r="J92" s="135"/>
      <c r="K92" s="135"/>
      <c r="L92" s="217"/>
      <c r="M92" s="135"/>
      <c r="N92" s="135"/>
      <c r="O92" s="135"/>
      <c r="P92" s="135"/>
      <c r="Q92" s="135"/>
      <c r="R92" s="135"/>
      <c r="S92" s="135"/>
      <c r="T92" s="135"/>
      <c r="U92" s="150"/>
      <c r="V92" s="149"/>
      <c r="W92" s="148"/>
      <c r="X92" s="148"/>
      <c r="Y92" s="148"/>
    </row>
    <row r="93" spans="1:25" s="154" customFormat="1">
      <c r="A93" s="151"/>
      <c r="B93" s="215" t="s">
        <v>168</v>
      </c>
      <c r="C93" s="148"/>
      <c r="D93" s="938" t="str">
        <f>$D$45</f>
        <v>(Specify Source)</v>
      </c>
      <c r="E93" s="938"/>
      <c r="F93" s="938"/>
      <c r="G93" s="148"/>
      <c r="H93" s="178"/>
      <c r="I93" s="148"/>
      <c r="J93" s="148"/>
      <c r="K93" s="148"/>
      <c r="L93" s="218"/>
      <c r="M93" s="148"/>
      <c r="N93" s="148"/>
      <c r="O93" s="148"/>
      <c r="P93" s="148"/>
      <c r="Q93" s="148"/>
      <c r="R93" s="148"/>
      <c r="S93" s="148"/>
      <c r="T93" s="148"/>
      <c r="U93" s="148"/>
      <c r="V93" s="152"/>
      <c r="W93" s="148"/>
      <c r="X93" s="148"/>
      <c r="Y93" s="148"/>
    </row>
    <row r="94" spans="1:25" s="154" customFormat="1">
      <c r="A94" s="147"/>
      <c r="B94" s="215" t="s">
        <v>168</v>
      </c>
      <c r="C94" s="148"/>
      <c r="D94" s="938" t="str">
        <f>$D$46</f>
        <v>(Specify Source)</v>
      </c>
      <c r="E94" s="938"/>
      <c r="F94" s="938"/>
      <c r="G94" s="148"/>
      <c r="H94" s="178"/>
      <c r="I94" s="153"/>
      <c r="J94" s="153"/>
      <c r="K94" s="153"/>
      <c r="L94" s="219"/>
      <c r="M94" s="153"/>
      <c r="N94" s="153"/>
      <c r="O94" s="153"/>
      <c r="P94" s="153"/>
      <c r="Q94" s="153"/>
      <c r="R94" s="153"/>
      <c r="S94" s="153"/>
      <c r="T94" s="153"/>
      <c r="V94" s="150"/>
      <c r="W94" s="148"/>
      <c r="X94" s="148"/>
      <c r="Y94" s="148"/>
    </row>
    <row r="95" spans="1:25" s="154" customFormat="1" ht="13.5" thickBot="1">
      <c r="A95" s="151"/>
      <c r="B95" s="220" t="s">
        <v>168</v>
      </c>
      <c r="C95" s="221"/>
      <c r="D95" s="939" t="str">
        <f>$D$47</f>
        <v>(Specify Source)</v>
      </c>
      <c r="E95" s="939"/>
      <c r="F95" s="939"/>
      <c r="G95" s="221"/>
      <c r="H95" s="227"/>
      <c r="I95" s="221"/>
      <c r="J95" s="221"/>
      <c r="K95" s="221"/>
      <c r="L95" s="222"/>
      <c r="M95" s="148"/>
      <c r="N95" s="148"/>
      <c r="O95" s="148"/>
      <c r="P95" s="148"/>
      <c r="Q95" s="148"/>
      <c r="R95" s="148"/>
      <c r="S95" s="148"/>
      <c r="T95" s="148"/>
      <c r="U95" s="148"/>
      <c r="W95" s="148"/>
      <c r="X95" s="148"/>
      <c r="Y95" s="148"/>
    </row>
    <row r="96" spans="1:25" s="154" customFormat="1">
      <c r="A96" s="147"/>
      <c r="B96" s="151"/>
      <c r="C96" s="151"/>
      <c r="D96" s="151"/>
      <c r="E96" s="151"/>
      <c r="F96" s="151"/>
      <c r="G96" s="151"/>
      <c r="H96" s="155"/>
      <c r="I96" s="155"/>
      <c r="J96" s="155"/>
      <c r="K96" s="155"/>
      <c r="L96" s="155"/>
      <c r="M96" s="155"/>
      <c r="N96" s="155"/>
      <c r="O96" s="155"/>
      <c r="P96" s="155"/>
      <c r="Q96" s="155"/>
      <c r="R96" s="155"/>
      <c r="S96" s="155"/>
      <c r="T96" s="155"/>
      <c r="U96" s="155"/>
      <c r="V96" s="148"/>
      <c r="W96" s="148"/>
      <c r="X96" s="148"/>
      <c r="Y96" s="148"/>
    </row>
    <row r="97" spans="1:25" s="154" customFormat="1" ht="13.5" thickBot="1">
      <c r="A97" s="148"/>
      <c r="B97" s="148"/>
      <c r="C97" s="148"/>
      <c r="D97" s="148"/>
      <c r="E97" s="148"/>
      <c r="F97" s="148"/>
      <c r="G97" s="148"/>
      <c r="H97" s="148"/>
      <c r="I97" s="148"/>
      <c r="J97" s="149"/>
      <c r="K97" s="149"/>
      <c r="L97" s="149"/>
      <c r="M97" s="149"/>
      <c r="N97" s="149"/>
      <c r="O97" s="149"/>
      <c r="P97" s="149"/>
      <c r="Q97" s="149"/>
      <c r="R97" s="149"/>
      <c r="S97" s="149"/>
      <c r="T97" s="149"/>
      <c r="U97" s="149"/>
      <c r="V97" s="149"/>
      <c r="W97" s="148"/>
      <c r="X97" s="148"/>
      <c r="Y97" s="148"/>
    </row>
    <row r="98" spans="1:25">
      <c r="A98" s="27"/>
      <c r="B98" s="509" t="s">
        <v>156</v>
      </c>
      <c r="C98" s="357"/>
      <c r="D98" s="28"/>
      <c r="E98" s="28"/>
      <c r="F98" s="30"/>
      <c r="G98" s="30"/>
      <c r="H98" s="27"/>
      <c r="I98" s="27"/>
      <c r="J98" s="27"/>
      <c r="K98" s="27"/>
      <c r="L98" s="27"/>
      <c r="M98" s="27"/>
      <c r="N98" s="27"/>
      <c r="O98" s="27"/>
      <c r="P98" s="27"/>
      <c r="Q98" s="27"/>
      <c r="R98" s="27"/>
      <c r="S98" s="27"/>
      <c r="T98" s="27"/>
      <c r="U98" s="27"/>
      <c r="V98" s="27"/>
      <c r="W98" s="27"/>
      <c r="X98" s="27"/>
      <c r="Y98" s="27"/>
    </row>
    <row r="99" spans="1:25">
      <c r="A99" s="27"/>
      <c r="B99" s="512" t="s">
        <v>130</v>
      </c>
      <c r="E99" s="12"/>
      <c r="F99" s="28"/>
      <c r="G99" s="28"/>
      <c r="H99" s="27"/>
      <c r="I99" s="27"/>
      <c r="J99" s="27"/>
      <c r="K99" s="27"/>
      <c r="L99" s="27"/>
      <c r="M99" s="27"/>
      <c r="N99" s="27"/>
      <c r="O99" s="27"/>
      <c r="P99" s="27"/>
      <c r="Q99" s="27"/>
      <c r="R99" s="27"/>
      <c r="S99" s="27"/>
      <c r="T99" s="27"/>
      <c r="U99" s="27"/>
      <c r="V99" s="27"/>
      <c r="W99" s="27"/>
      <c r="X99" s="27"/>
      <c r="Y99" s="27"/>
    </row>
    <row r="100" spans="1:25" ht="13.5" thickBot="1">
      <c r="A100" s="27"/>
      <c r="B100" s="513" t="str">
        <f>'Unit Distribution'!B6</f>
        <v xml:space="preserve"> </v>
      </c>
      <c r="D100" s="12"/>
      <c r="E100" s="12"/>
      <c r="F100" s="28"/>
      <c r="G100" s="28"/>
      <c r="H100" s="27"/>
      <c r="I100" s="27"/>
      <c r="J100" s="27"/>
      <c r="K100" s="27"/>
      <c r="L100" s="27"/>
      <c r="M100" s="27"/>
      <c r="N100" s="27"/>
      <c r="O100" s="27"/>
      <c r="P100" s="27"/>
      <c r="Q100" s="27"/>
      <c r="R100" s="27"/>
      <c r="S100" s="27"/>
      <c r="T100" s="27"/>
      <c r="U100" s="27"/>
      <c r="V100" s="27"/>
      <c r="W100" s="27"/>
      <c r="X100" s="27"/>
      <c r="Y100" s="27"/>
    </row>
    <row r="101" spans="1:25">
      <c r="B101" s="189" t="s">
        <v>157</v>
      </c>
      <c r="C101" s="190"/>
      <c r="D101" s="191" t="s">
        <v>158</v>
      </c>
      <c r="E101" s="191"/>
      <c r="F101" s="191" t="s">
        <v>159</v>
      </c>
      <c r="G101" s="191"/>
      <c r="H101" s="191" t="s">
        <v>177</v>
      </c>
      <c r="I101" s="191"/>
      <c r="J101" s="191" t="s">
        <v>160</v>
      </c>
      <c r="K101" s="192"/>
      <c r="L101" s="193" t="s">
        <v>161</v>
      </c>
      <c r="M101" s="168"/>
      <c r="U101" s="32"/>
      <c r="V101" s="32"/>
      <c r="W101" s="27"/>
      <c r="X101" s="27"/>
      <c r="Y101" s="27"/>
    </row>
    <row r="102" spans="1:25">
      <c r="A102" s="27"/>
      <c r="B102" s="223" t="str">
        <f>$B$6</f>
        <v>HPD Loan</v>
      </c>
      <c r="C102" s="157"/>
      <c r="D102" s="179"/>
      <c r="E102" s="157"/>
      <c r="F102" s="172">
        <f>$F$6</f>
        <v>0</v>
      </c>
      <c r="G102" s="157"/>
      <c r="H102" s="780">
        <f>$H$6</f>
        <v>0</v>
      </c>
      <c r="I102" s="157"/>
      <c r="J102" s="172">
        <f>$J$6</f>
        <v>0</v>
      </c>
      <c r="K102" s="157"/>
      <c r="L102" s="194"/>
      <c r="M102" s="157"/>
      <c r="N102" s="165"/>
      <c r="O102" s="27"/>
      <c r="P102" s="27"/>
      <c r="Q102" s="27"/>
      <c r="R102" s="27"/>
      <c r="S102" s="27"/>
      <c r="T102" s="27"/>
      <c r="U102" s="29"/>
      <c r="V102" s="29"/>
      <c r="W102" s="27"/>
      <c r="X102" s="27"/>
      <c r="Y102" s="27"/>
    </row>
    <row r="103" spans="1:25">
      <c r="A103" s="31"/>
      <c r="B103" s="224" t="str">
        <f>$B$7</f>
        <v>HDC Tax Exempt Bonds</v>
      </c>
      <c r="C103" s="157"/>
      <c r="D103" s="179"/>
      <c r="E103" s="157"/>
      <c r="F103" s="172">
        <f>$F$7</f>
        <v>0</v>
      </c>
      <c r="G103" s="157"/>
      <c r="H103" s="780">
        <f>$H$7</f>
        <v>0</v>
      </c>
      <c r="I103" s="161"/>
      <c r="J103" s="172">
        <f>$J$7</f>
        <v>0</v>
      </c>
      <c r="K103" s="161"/>
      <c r="L103" s="194"/>
      <c r="M103" s="157"/>
      <c r="N103" s="167"/>
      <c r="O103" s="33"/>
      <c r="P103" s="33"/>
      <c r="Q103" s="33"/>
      <c r="R103" s="33"/>
      <c r="S103" s="33"/>
      <c r="T103" s="33"/>
      <c r="U103" s="34"/>
      <c r="V103" s="34"/>
      <c r="W103" s="27"/>
      <c r="X103" s="27"/>
      <c r="Y103" s="27"/>
    </row>
    <row r="104" spans="1:25">
      <c r="A104" s="27"/>
      <c r="B104" s="224" t="str">
        <f>$B$8</f>
        <v>HDC Loan</v>
      </c>
      <c r="C104" s="157"/>
      <c r="D104" s="179"/>
      <c r="E104" s="157"/>
      <c r="F104" s="172">
        <f>$F$8</f>
        <v>0</v>
      </c>
      <c r="G104" s="157"/>
      <c r="H104" s="780">
        <f>$H$8</f>
        <v>0</v>
      </c>
      <c r="I104" s="157"/>
      <c r="J104" s="172">
        <f>$J$8</f>
        <v>0</v>
      </c>
      <c r="K104" s="157"/>
      <c r="L104" s="194"/>
      <c r="M104" s="157"/>
      <c r="N104" s="167"/>
      <c r="O104" s="27"/>
      <c r="P104" s="27"/>
      <c r="Q104" s="27"/>
      <c r="R104" s="27"/>
      <c r="S104" s="27"/>
      <c r="T104" s="27"/>
      <c r="U104" s="27"/>
      <c r="V104" s="27"/>
      <c r="W104" s="27"/>
      <c r="X104" s="27"/>
      <c r="Y104" s="27"/>
    </row>
    <row r="105" spans="1:25">
      <c r="A105" s="35"/>
      <c r="B105" s="224" t="str">
        <f>$B$9</f>
        <v>Deferred Developer Fee</v>
      </c>
      <c r="C105" s="157"/>
      <c r="D105" s="179"/>
      <c r="E105" s="157"/>
      <c r="F105" s="172">
        <f>$F$9</f>
        <v>0</v>
      </c>
      <c r="G105" s="157"/>
      <c r="H105" s="780">
        <f>$H$9</f>
        <v>0</v>
      </c>
      <c r="I105" s="162"/>
      <c r="J105" s="172">
        <f>$J$9</f>
        <v>0</v>
      </c>
      <c r="K105" s="162"/>
      <c r="L105" s="194"/>
      <c r="M105" s="157"/>
      <c r="N105" s="167"/>
      <c r="O105" s="36"/>
      <c r="P105" s="36"/>
      <c r="Q105" s="36"/>
      <c r="R105" s="36"/>
      <c r="S105" s="36"/>
      <c r="T105" s="36"/>
      <c r="U105" s="36"/>
      <c r="V105" s="36"/>
      <c r="W105" s="27"/>
      <c r="X105" s="27"/>
      <c r="Y105" s="27"/>
    </row>
    <row r="106" spans="1:25">
      <c r="A106" s="31"/>
      <c r="B106" s="224" t="str">
        <f>$B$10</f>
        <v>Other (Specify)</v>
      </c>
      <c r="C106" s="157"/>
      <c r="D106" s="179"/>
      <c r="E106" s="157"/>
      <c r="F106" s="172">
        <f>$F$10</f>
        <v>0</v>
      </c>
      <c r="G106" s="157"/>
      <c r="H106" s="780">
        <f>$H$10</f>
        <v>0</v>
      </c>
      <c r="I106" s="162"/>
      <c r="J106" s="172">
        <f>$J$10</f>
        <v>0</v>
      </c>
      <c r="K106" s="162"/>
      <c r="L106" s="194"/>
      <c r="M106" s="157"/>
      <c r="N106" s="167"/>
      <c r="O106" s="36"/>
      <c r="P106" s="36"/>
      <c r="Q106" s="36"/>
      <c r="R106" s="36"/>
      <c r="S106" s="36"/>
      <c r="T106" s="36"/>
      <c r="U106" s="36"/>
      <c r="V106" s="36"/>
      <c r="W106" s="27"/>
      <c r="X106" s="27"/>
      <c r="Y106" s="27"/>
    </row>
    <row r="107" spans="1:25">
      <c r="A107" s="35"/>
      <c r="B107" s="224" t="str">
        <f>$B$11</f>
        <v>Other (Specify)</v>
      </c>
      <c r="C107" s="157"/>
      <c r="D107" s="179"/>
      <c r="E107" s="157"/>
      <c r="F107" s="172">
        <f>$F$11</f>
        <v>0</v>
      </c>
      <c r="G107" s="157"/>
      <c r="H107" s="780">
        <f>$H$11</f>
        <v>0</v>
      </c>
      <c r="I107" s="163"/>
      <c r="J107" s="172">
        <f>$J$11</f>
        <v>0</v>
      </c>
      <c r="K107" s="163"/>
      <c r="L107" s="194"/>
      <c r="M107" s="157"/>
      <c r="N107" s="167"/>
      <c r="O107" s="38"/>
      <c r="P107" s="38"/>
      <c r="Q107" s="38"/>
      <c r="R107" s="38"/>
      <c r="S107" s="38"/>
      <c r="T107" s="38"/>
      <c r="U107" s="38"/>
      <c r="V107" s="38"/>
      <c r="W107" s="27"/>
      <c r="X107" s="27"/>
      <c r="Y107" s="27"/>
    </row>
    <row r="108" spans="1:25">
      <c r="A108" s="31"/>
      <c r="B108" s="224" t="str">
        <f>$B$12</f>
        <v>Other (Specify)</v>
      </c>
      <c r="C108" s="157"/>
      <c r="D108" s="179"/>
      <c r="E108" s="157"/>
      <c r="F108" s="172">
        <f>$F$12</f>
        <v>0</v>
      </c>
      <c r="G108" s="157"/>
      <c r="H108" s="780">
        <f>$H$12</f>
        <v>0</v>
      </c>
      <c r="I108" s="162"/>
      <c r="J108" s="172">
        <f>$J$12</f>
        <v>0</v>
      </c>
      <c r="K108" s="162"/>
      <c r="L108" s="194"/>
      <c r="M108" s="157"/>
      <c r="N108" s="167"/>
      <c r="O108" s="36"/>
      <c r="P108" s="36"/>
      <c r="Q108" s="36"/>
      <c r="R108" s="36"/>
      <c r="S108" s="36"/>
      <c r="T108" s="36"/>
      <c r="U108" s="36"/>
      <c r="V108" s="36"/>
      <c r="W108" s="27"/>
      <c r="X108" s="27"/>
      <c r="Y108" s="27"/>
    </row>
    <row r="109" spans="1:25">
      <c r="A109" s="31"/>
      <c r="B109" s="224" t="str">
        <f>$B$13</f>
        <v>Other (Specify)</v>
      </c>
      <c r="C109" s="157"/>
      <c r="D109" s="179"/>
      <c r="E109" s="157"/>
      <c r="F109" s="172">
        <f>$F$13</f>
        <v>0</v>
      </c>
      <c r="G109" s="157"/>
      <c r="H109" s="780">
        <f>$H$13</f>
        <v>0</v>
      </c>
      <c r="I109" s="162"/>
      <c r="J109" s="172">
        <f>$J$13</f>
        <v>0</v>
      </c>
      <c r="K109" s="162"/>
      <c r="L109" s="194"/>
      <c r="M109" s="157"/>
      <c r="N109" s="167"/>
      <c r="O109" s="36"/>
      <c r="P109" s="36"/>
      <c r="Q109" s="36"/>
      <c r="R109" s="36"/>
      <c r="S109" s="36"/>
      <c r="T109" s="36"/>
      <c r="U109" s="36"/>
      <c r="V109" s="36"/>
      <c r="W109" s="36"/>
      <c r="X109" s="36"/>
      <c r="Y109" s="27"/>
    </row>
    <row r="110" spans="1:25" ht="13.5" thickBot="1">
      <c r="A110" s="35"/>
      <c r="B110" s="224" t="str">
        <f>$B$14</f>
        <v>Other (Specify)</v>
      </c>
      <c r="C110" s="157"/>
      <c r="D110" s="184"/>
      <c r="E110" s="157"/>
      <c r="F110" s="172">
        <f>$F$14</f>
        <v>0</v>
      </c>
      <c r="G110" s="157"/>
      <c r="H110" s="780">
        <f>$H$14</f>
        <v>0</v>
      </c>
      <c r="I110" s="162"/>
      <c r="J110" s="172">
        <f>$J$14</f>
        <v>0</v>
      </c>
      <c r="K110" s="162"/>
      <c r="L110" s="194"/>
      <c r="M110" s="157"/>
      <c r="N110" s="167"/>
      <c r="O110" s="36"/>
      <c r="P110" s="36"/>
      <c r="Q110" s="36"/>
      <c r="R110" s="36"/>
      <c r="S110" s="36"/>
      <c r="T110" s="36"/>
      <c r="U110" s="36"/>
      <c r="V110" s="36"/>
      <c r="W110" s="27"/>
      <c r="X110" s="27"/>
      <c r="Y110" s="27"/>
    </row>
    <row r="111" spans="1:25" ht="13.5" thickTop="1">
      <c r="A111" s="31"/>
      <c r="B111" s="225" t="str">
        <f>$B$15</f>
        <v>Total Construction Financing</v>
      </c>
      <c r="C111" s="156"/>
      <c r="D111" s="186">
        <f>SUM(D102:D110)</f>
        <v>0</v>
      </c>
      <c r="E111" s="156"/>
      <c r="F111" s="188"/>
      <c r="G111" s="156"/>
      <c r="H111" s="188"/>
      <c r="I111" s="164"/>
      <c r="J111" s="188"/>
      <c r="K111" s="164"/>
      <c r="L111" s="197"/>
      <c r="M111" s="157"/>
      <c r="N111" s="167"/>
      <c r="O111" s="36"/>
      <c r="P111" s="36"/>
      <c r="Q111" s="36"/>
      <c r="R111" s="36"/>
      <c r="S111" s="36"/>
      <c r="T111" s="36"/>
      <c r="U111" s="36"/>
      <c r="V111" s="36"/>
      <c r="W111" s="27"/>
      <c r="X111" s="27"/>
      <c r="Y111" s="27"/>
    </row>
    <row r="112" spans="1:25" s="360" customFormat="1">
      <c r="A112" s="136"/>
      <c r="B112" s="198"/>
      <c r="C112" s="129"/>
      <c r="D112" s="129"/>
      <c r="E112" s="129"/>
      <c r="F112" s="129"/>
      <c r="G112" s="129"/>
      <c r="H112" s="137"/>
      <c r="I112" s="137"/>
      <c r="J112" s="138"/>
      <c r="K112" s="137"/>
      <c r="L112" s="199"/>
      <c r="M112" s="137"/>
      <c r="N112" s="166"/>
      <c r="O112" s="137"/>
      <c r="P112" s="137"/>
      <c r="Q112" s="137"/>
      <c r="R112" s="137"/>
      <c r="S112" s="137"/>
      <c r="T112" s="137"/>
      <c r="U112" s="137"/>
      <c r="V112" s="137"/>
      <c r="W112" s="129"/>
      <c r="X112" s="129"/>
      <c r="Y112" s="129"/>
    </row>
    <row r="113" spans="1:25" s="360" customFormat="1">
      <c r="A113" s="139"/>
      <c r="B113" s="361" t="s">
        <v>162</v>
      </c>
      <c r="C113" s="362"/>
      <c r="D113" s="200"/>
      <c r="E113" s="200"/>
      <c r="F113" s="201"/>
      <c r="G113" s="201"/>
      <c r="H113" s="202"/>
      <c r="I113" s="202"/>
      <c r="J113" s="202"/>
      <c r="K113" s="202"/>
      <c r="L113" s="203"/>
      <c r="M113" s="27"/>
      <c r="N113" s="140"/>
      <c r="O113" s="140"/>
      <c r="P113" s="140"/>
      <c r="Q113" s="140"/>
      <c r="R113" s="140"/>
      <c r="S113" s="140"/>
      <c r="T113" s="140"/>
      <c r="U113" s="137"/>
      <c r="V113" s="140"/>
      <c r="W113" s="129"/>
      <c r="X113" s="129"/>
      <c r="Y113" s="129"/>
    </row>
    <row r="114" spans="1:25" s="360" customFormat="1">
      <c r="A114" s="139"/>
      <c r="B114" s="204" t="s">
        <v>130</v>
      </c>
      <c r="C114" s="363"/>
      <c r="D114" s="363"/>
      <c r="E114" s="122"/>
      <c r="F114" s="200"/>
      <c r="G114" s="200"/>
      <c r="H114" s="202"/>
      <c r="I114" s="202"/>
      <c r="J114" s="202"/>
      <c r="K114" s="202"/>
      <c r="L114" s="203"/>
      <c r="M114" s="27"/>
      <c r="N114" s="140"/>
      <c r="O114" s="140"/>
      <c r="P114" s="140"/>
      <c r="Q114" s="140"/>
      <c r="R114" s="140"/>
      <c r="S114" s="140"/>
      <c r="T114" s="140"/>
      <c r="U114" s="137"/>
      <c r="V114" s="140"/>
      <c r="W114" s="129"/>
      <c r="X114" s="129"/>
      <c r="Y114" s="129"/>
    </row>
    <row r="115" spans="1:25" s="360" customFormat="1">
      <c r="A115" s="139"/>
      <c r="B115" s="364" t="str">
        <f>B100</f>
        <v xml:space="preserve"> </v>
      </c>
      <c r="C115" s="363"/>
      <c r="D115" s="122"/>
      <c r="E115" s="122"/>
      <c r="F115" s="200"/>
      <c r="G115" s="200"/>
      <c r="H115" s="202"/>
      <c r="I115" s="202"/>
      <c r="J115" s="202"/>
      <c r="K115" s="202"/>
      <c r="L115" s="203"/>
      <c r="M115" s="27"/>
      <c r="N115" s="140"/>
      <c r="O115" s="140"/>
      <c r="P115" s="140"/>
      <c r="Q115" s="140"/>
      <c r="R115" s="140"/>
      <c r="S115" s="140"/>
      <c r="T115" s="140"/>
      <c r="U115" s="137"/>
      <c r="V115" s="140"/>
      <c r="W115" s="129"/>
      <c r="X115" s="129"/>
      <c r="Y115" s="129"/>
    </row>
    <row r="116" spans="1:25" s="360" customFormat="1">
      <c r="A116" s="139"/>
      <c r="B116" s="205" t="s">
        <v>157</v>
      </c>
      <c r="C116" s="158"/>
      <c r="D116" s="159" t="s">
        <v>158</v>
      </c>
      <c r="E116" s="159"/>
      <c r="F116" s="159" t="s">
        <v>159</v>
      </c>
      <c r="G116" s="159"/>
      <c r="H116" s="159" t="s">
        <v>177</v>
      </c>
      <c r="I116" s="159"/>
      <c r="J116" s="159" t="s">
        <v>160</v>
      </c>
      <c r="K116" s="160"/>
      <c r="L116" s="206" t="s">
        <v>161</v>
      </c>
      <c r="M116" s="168"/>
      <c r="N116" s="142"/>
      <c r="O116" s="142"/>
      <c r="P116" s="142"/>
      <c r="Q116" s="142"/>
      <c r="R116" s="142"/>
      <c r="S116" s="142"/>
      <c r="T116" s="142"/>
      <c r="U116" s="143"/>
      <c r="V116" s="142"/>
      <c r="W116" s="129"/>
      <c r="X116" s="129"/>
      <c r="Y116" s="129"/>
    </row>
    <row r="117" spans="1:25" s="360" customFormat="1">
      <c r="A117" s="139"/>
      <c r="B117" s="223" t="str">
        <f>$B$21</f>
        <v>HPD Loan</v>
      </c>
      <c r="C117" s="157"/>
      <c r="D117" s="180"/>
      <c r="E117" s="157"/>
      <c r="F117" s="171">
        <f>$F$21</f>
        <v>0</v>
      </c>
      <c r="G117" s="157"/>
      <c r="H117" s="780">
        <f>$H$21</f>
        <v>0</v>
      </c>
      <c r="I117" s="157"/>
      <c r="J117" s="171">
        <f>$J$21</f>
        <v>0</v>
      </c>
      <c r="K117" s="157"/>
      <c r="L117" s="194"/>
      <c r="M117" s="157"/>
      <c r="N117" s="135"/>
      <c r="O117" s="135"/>
      <c r="P117" s="135"/>
      <c r="Q117" s="135"/>
      <c r="R117" s="135"/>
      <c r="S117" s="135"/>
      <c r="T117" s="135"/>
      <c r="U117" s="135"/>
      <c r="V117" s="137"/>
      <c r="W117" s="129"/>
      <c r="X117" s="129"/>
      <c r="Y117" s="129"/>
    </row>
    <row r="118" spans="1:25" s="360" customFormat="1">
      <c r="A118" s="139"/>
      <c r="B118" s="223" t="str">
        <f>$B$22</f>
        <v>HDC Tax Exempt Bonds</v>
      </c>
      <c r="C118" s="157"/>
      <c r="D118" s="180"/>
      <c r="E118" s="157"/>
      <c r="F118" s="171">
        <f>$F$22</f>
        <v>0</v>
      </c>
      <c r="G118" s="157"/>
      <c r="H118" s="780">
        <f>$H$22</f>
        <v>0</v>
      </c>
      <c r="I118" s="161"/>
      <c r="J118" s="171">
        <f>$J$22</f>
        <v>0</v>
      </c>
      <c r="K118" s="161"/>
      <c r="L118" s="194"/>
      <c r="M118" s="157"/>
      <c r="N118" s="137"/>
      <c r="O118" s="137"/>
      <c r="P118" s="137"/>
      <c r="Q118" s="137"/>
      <c r="R118" s="137"/>
      <c r="S118" s="137"/>
      <c r="T118" s="137"/>
      <c r="U118" s="137"/>
      <c r="V118" s="137"/>
      <c r="W118" s="129"/>
      <c r="X118" s="129"/>
      <c r="Y118" s="129"/>
    </row>
    <row r="119" spans="1:25" s="360" customFormat="1">
      <c r="A119" s="136"/>
      <c r="B119" s="223" t="str">
        <f>$B$23</f>
        <v>HDC Loan</v>
      </c>
      <c r="C119" s="157"/>
      <c r="D119" s="180"/>
      <c r="E119" s="157"/>
      <c r="F119" s="171">
        <f>$F$23</f>
        <v>0</v>
      </c>
      <c r="G119" s="157"/>
      <c r="H119" s="780">
        <f>$H$23</f>
        <v>0</v>
      </c>
      <c r="I119" s="157"/>
      <c r="J119" s="171">
        <f>$J$23</f>
        <v>0</v>
      </c>
      <c r="K119" s="157"/>
      <c r="L119" s="194"/>
      <c r="M119" s="157"/>
      <c r="N119" s="137"/>
      <c r="O119" s="137"/>
      <c r="P119" s="137"/>
      <c r="Q119" s="137"/>
      <c r="R119" s="137"/>
      <c r="S119" s="137"/>
      <c r="T119" s="137"/>
      <c r="U119" s="137"/>
      <c r="V119" s="137"/>
      <c r="W119" s="129"/>
      <c r="X119" s="129"/>
      <c r="Y119" s="129"/>
    </row>
    <row r="120" spans="1:25" s="360" customFormat="1">
      <c r="A120" s="139"/>
      <c r="B120" s="223" t="str">
        <f>$B$24</f>
        <v>Deferred Developer Fee</v>
      </c>
      <c r="C120" s="157"/>
      <c r="D120" s="180"/>
      <c r="E120" s="157"/>
      <c r="F120" s="171">
        <f>$F$24</f>
        <v>0</v>
      </c>
      <c r="G120" s="157"/>
      <c r="H120" s="780">
        <f>$H$24</f>
        <v>0</v>
      </c>
      <c r="I120" s="162"/>
      <c r="J120" s="171">
        <f>$J$24</f>
        <v>0</v>
      </c>
      <c r="K120" s="162"/>
      <c r="L120" s="194"/>
      <c r="M120" s="157"/>
      <c r="N120" s="130"/>
      <c r="O120" s="130"/>
      <c r="P120" s="130"/>
      <c r="Q120" s="130"/>
      <c r="R120" s="130"/>
      <c r="S120" s="130"/>
      <c r="T120" s="130"/>
      <c r="U120" s="130"/>
      <c r="V120" s="130"/>
      <c r="W120" s="129"/>
      <c r="X120" s="129"/>
      <c r="Y120" s="129"/>
    </row>
    <row r="121" spans="1:25" s="360" customFormat="1">
      <c r="A121" s="136"/>
      <c r="B121" s="223" t="str">
        <f>$B$25</f>
        <v>Other (Specify)</v>
      </c>
      <c r="C121" s="157"/>
      <c r="D121" s="180"/>
      <c r="E121" s="157"/>
      <c r="F121" s="171">
        <f>$F$25</f>
        <v>0</v>
      </c>
      <c r="G121" s="157"/>
      <c r="H121" s="780">
        <f>$H$25</f>
        <v>0</v>
      </c>
      <c r="I121" s="162"/>
      <c r="J121" s="171">
        <f>$J$25</f>
        <v>0</v>
      </c>
      <c r="K121" s="162"/>
      <c r="L121" s="194"/>
      <c r="M121" s="157"/>
      <c r="N121" s="130"/>
      <c r="O121" s="130"/>
      <c r="P121" s="130"/>
      <c r="Q121" s="130"/>
      <c r="R121" s="130"/>
      <c r="S121" s="130"/>
      <c r="T121" s="130"/>
      <c r="U121" s="130"/>
      <c r="V121" s="130"/>
      <c r="W121" s="129"/>
      <c r="X121" s="129"/>
      <c r="Y121" s="129"/>
    </row>
    <row r="122" spans="1:25" s="360" customFormat="1" ht="14.1" customHeight="1">
      <c r="A122" s="129"/>
      <c r="B122" s="223" t="str">
        <f>$B$26</f>
        <v>Other (Specify)</v>
      </c>
      <c r="C122" s="157"/>
      <c r="D122" s="180"/>
      <c r="E122" s="157"/>
      <c r="F122" s="171">
        <f>$F$26</f>
        <v>0</v>
      </c>
      <c r="G122" s="157"/>
      <c r="H122" s="780">
        <f>$H$26</f>
        <v>0</v>
      </c>
      <c r="I122" s="163"/>
      <c r="J122" s="171">
        <f>$J$26</f>
        <v>0</v>
      </c>
      <c r="K122" s="163"/>
      <c r="L122" s="194"/>
      <c r="M122" s="157"/>
      <c r="N122" s="131"/>
      <c r="O122" s="131"/>
      <c r="P122" s="131"/>
      <c r="Q122" s="131"/>
      <c r="R122" s="131"/>
      <c r="S122" s="131"/>
      <c r="T122" s="131"/>
      <c r="U122" s="131"/>
      <c r="V122" s="131"/>
      <c r="W122" s="141"/>
      <c r="X122" s="141"/>
      <c r="Y122" s="141"/>
    </row>
    <row r="123" spans="1:25" s="360" customFormat="1">
      <c r="A123" s="144"/>
      <c r="B123" s="223" t="str">
        <f>$B$27</f>
        <v>Other (Specify)</v>
      </c>
      <c r="C123" s="157"/>
      <c r="D123" s="180"/>
      <c r="E123" s="157"/>
      <c r="F123" s="171">
        <f>$F$27</f>
        <v>0</v>
      </c>
      <c r="G123" s="157"/>
      <c r="H123" s="780">
        <f>$H$27</f>
        <v>0</v>
      </c>
      <c r="I123" s="162"/>
      <c r="J123" s="171">
        <f>$J$27</f>
        <v>0</v>
      </c>
      <c r="K123" s="162"/>
      <c r="L123" s="194"/>
      <c r="M123" s="157"/>
      <c r="N123" s="133"/>
      <c r="O123" s="133"/>
      <c r="P123" s="133"/>
      <c r="Q123" s="133"/>
      <c r="R123" s="133"/>
      <c r="S123" s="133"/>
      <c r="T123" s="133"/>
      <c r="U123" s="131"/>
      <c r="V123" s="131"/>
      <c r="W123" s="129"/>
      <c r="X123" s="129"/>
      <c r="Y123" s="129"/>
    </row>
    <row r="124" spans="1:25" s="360" customFormat="1" ht="15.95" customHeight="1">
      <c r="A124" s="144"/>
      <c r="B124" s="223" t="str">
        <f>$B$28</f>
        <v>Other (Specify)</v>
      </c>
      <c r="C124" s="157"/>
      <c r="D124" s="180"/>
      <c r="E124" s="157"/>
      <c r="F124" s="171">
        <f>$F$28</f>
        <v>0</v>
      </c>
      <c r="G124" s="157"/>
      <c r="H124" s="780">
        <f>$H$28</f>
        <v>0</v>
      </c>
      <c r="I124" s="162"/>
      <c r="J124" s="171">
        <f>$J$28</f>
        <v>0</v>
      </c>
      <c r="K124" s="162"/>
      <c r="L124" s="194"/>
      <c r="M124" s="157"/>
      <c r="N124" s="133"/>
      <c r="O124" s="133"/>
      <c r="P124" s="133"/>
      <c r="Q124" s="133"/>
      <c r="R124" s="133"/>
      <c r="S124" s="133"/>
      <c r="T124" s="133"/>
      <c r="U124" s="133"/>
      <c r="V124" s="133"/>
      <c r="W124" s="129"/>
      <c r="X124" s="129"/>
      <c r="Y124" s="129"/>
    </row>
    <row r="125" spans="1:25" s="360" customFormat="1" ht="14.1" customHeight="1" thickBot="1">
      <c r="A125" s="144"/>
      <c r="B125" s="223" t="str">
        <f>$B$29</f>
        <v>Other (Specify)</v>
      </c>
      <c r="C125" s="157"/>
      <c r="D125" s="185"/>
      <c r="E125" s="157"/>
      <c r="F125" s="171">
        <f>$F$29</f>
        <v>0</v>
      </c>
      <c r="G125" s="157"/>
      <c r="H125" s="780">
        <f>$H$29</f>
        <v>0</v>
      </c>
      <c r="I125" s="162"/>
      <c r="J125" s="171">
        <f>$J$29</f>
        <v>0</v>
      </c>
      <c r="K125" s="162"/>
      <c r="L125" s="194"/>
      <c r="M125" s="157"/>
      <c r="N125" s="133"/>
      <c r="O125" s="133"/>
      <c r="P125" s="133"/>
      <c r="Q125" s="133"/>
      <c r="R125" s="133"/>
      <c r="S125" s="133"/>
      <c r="T125" s="133"/>
      <c r="U125" s="133"/>
      <c r="V125" s="133"/>
      <c r="W125" s="129"/>
      <c r="X125" s="129"/>
      <c r="Y125" s="129"/>
    </row>
    <row r="126" spans="1:25" s="360" customFormat="1" ht="14.1" customHeight="1" thickTop="1">
      <c r="A126" s="139"/>
      <c r="B126" s="226" t="str">
        <f>$B$30</f>
        <v>Total Permanent Financing</v>
      </c>
      <c r="C126" s="156"/>
      <c r="D126" s="187">
        <f>SUM(D117:D125)</f>
        <v>0</v>
      </c>
      <c r="E126" s="156"/>
      <c r="F126" s="169"/>
      <c r="G126" s="156"/>
      <c r="H126" s="169"/>
      <c r="I126" s="164"/>
      <c r="J126" s="169"/>
      <c r="K126" s="164"/>
      <c r="L126" s="197"/>
      <c r="M126" s="157"/>
      <c r="N126" s="134"/>
      <c r="O126" s="134"/>
      <c r="P126" s="134"/>
      <c r="Q126" s="134"/>
      <c r="R126" s="134"/>
      <c r="S126" s="134"/>
      <c r="T126" s="134"/>
      <c r="U126" s="145"/>
      <c r="V126" s="134"/>
      <c r="W126" s="129"/>
      <c r="X126" s="129"/>
      <c r="Y126" s="129"/>
    </row>
    <row r="127" spans="1:25" s="360" customFormat="1" ht="14.1" customHeight="1">
      <c r="A127" s="139"/>
      <c r="B127" s="207"/>
      <c r="C127" s="157"/>
      <c r="D127" s="157"/>
      <c r="E127" s="157"/>
      <c r="F127" s="157"/>
      <c r="G127" s="157"/>
      <c r="H127" s="157"/>
      <c r="I127" s="162"/>
      <c r="J127" s="157"/>
      <c r="K127" s="162"/>
      <c r="L127" s="208"/>
      <c r="M127" s="157"/>
      <c r="N127" s="134"/>
      <c r="O127" s="134"/>
      <c r="P127" s="134"/>
      <c r="Q127" s="134"/>
      <c r="R127" s="134"/>
      <c r="S127" s="134"/>
      <c r="T127" s="134"/>
      <c r="U127" s="145"/>
      <c r="V127" s="134"/>
      <c r="W127" s="129"/>
      <c r="X127" s="129"/>
      <c r="Y127" s="129"/>
    </row>
    <row r="128" spans="1:25" s="360" customFormat="1" ht="15.95" customHeight="1">
      <c r="A128" s="129"/>
      <c r="B128" s="209" t="s">
        <v>163</v>
      </c>
      <c r="C128" s="146"/>
      <c r="D128" s="365"/>
      <c r="E128" s="365"/>
      <c r="F128" s="365"/>
      <c r="G128" s="365"/>
      <c r="H128" s="366"/>
      <c r="I128" s="366"/>
      <c r="J128" s="129"/>
      <c r="K128" s="129"/>
      <c r="L128" s="210"/>
      <c r="M128" s="129"/>
      <c r="N128" s="129"/>
      <c r="O128" s="129"/>
      <c r="P128" s="129"/>
      <c r="Q128" s="129"/>
      <c r="R128" s="129"/>
      <c r="S128" s="129"/>
      <c r="T128" s="129"/>
      <c r="U128" s="129"/>
      <c r="V128" s="133"/>
      <c r="W128" s="129"/>
      <c r="X128" s="129"/>
      <c r="Y128" s="129"/>
    </row>
    <row r="129" spans="1:25" s="360" customFormat="1" ht="15.95" customHeight="1">
      <c r="A129" s="129"/>
      <c r="B129" s="204" t="s">
        <v>130</v>
      </c>
      <c r="C129" s="146"/>
      <c r="D129" s="365"/>
      <c r="E129" s="365"/>
      <c r="F129" s="365"/>
      <c r="G129" s="365"/>
      <c r="H129" s="366"/>
      <c r="I129" s="366"/>
      <c r="J129" s="129"/>
      <c r="K129" s="129"/>
      <c r="L129" s="210"/>
      <c r="M129" s="129"/>
      <c r="N129" s="129"/>
      <c r="O129" s="129"/>
      <c r="P129" s="129"/>
      <c r="Q129" s="129"/>
      <c r="R129" s="129"/>
      <c r="S129" s="129"/>
      <c r="T129" s="129"/>
      <c r="U129" s="129"/>
      <c r="V129" s="133"/>
      <c r="W129" s="129"/>
      <c r="X129" s="129"/>
      <c r="Y129" s="129"/>
    </row>
    <row r="130" spans="1:25" s="360" customFormat="1" ht="15.95" customHeight="1">
      <c r="A130" s="129"/>
      <c r="B130" s="364" t="str">
        <f>B100</f>
        <v xml:space="preserve"> </v>
      </c>
      <c r="C130" s="146"/>
      <c r="D130" s="365"/>
      <c r="E130" s="365"/>
      <c r="F130" s="365"/>
      <c r="G130" s="365"/>
      <c r="H130" s="366"/>
      <c r="I130" s="366"/>
      <c r="J130" s="129"/>
      <c r="K130" s="129"/>
      <c r="L130" s="210"/>
      <c r="M130" s="129"/>
      <c r="N130" s="129"/>
      <c r="O130" s="129"/>
      <c r="P130" s="129"/>
      <c r="Q130" s="129"/>
      <c r="R130" s="129"/>
      <c r="S130" s="129"/>
      <c r="T130" s="129"/>
      <c r="U130" s="129"/>
      <c r="V130" s="133"/>
      <c r="W130" s="129"/>
      <c r="X130" s="129"/>
      <c r="Y130" s="129"/>
    </row>
    <row r="131" spans="1:25" s="360" customFormat="1">
      <c r="A131" s="129"/>
      <c r="B131" s="211" t="s">
        <v>171</v>
      </c>
      <c r="C131" s="146"/>
      <c r="D131" s="365"/>
      <c r="E131" s="365"/>
      <c r="F131" s="365"/>
      <c r="G131" s="365"/>
      <c r="H131" s="366"/>
      <c r="I131" s="366"/>
      <c r="J131" s="129"/>
      <c r="K131" s="129"/>
      <c r="L131" s="210"/>
      <c r="M131" s="129"/>
      <c r="N131" s="129"/>
      <c r="O131" s="129"/>
      <c r="P131" s="129"/>
      <c r="Q131" s="129"/>
      <c r="R131" s="129"/>
      <c r="S131" s="129"/>
      <c r="T131" s="129"/>
      <c r="U131" s="129"/>
      <c r="V131" s="133"/>
      <c r="W131" s="129"/>
      <c r="X131" s="129"/>
      <c r="Y131" s="129"/>
    </row>
    <row r="132" spans="1:25" s="360" customFormat="1">
      <c r="A132" s="129"/>
      <c r="B132" s="211"/>
      <c r="C132" s="146"/>
      <c r="D132" s="365"/>
      <c r="E132" s="365"/>
      <c r="F132" s="365"/>
      <c r="G132" s="365"/>
      <c r="H132" s="366"/>
      <c r="I132" s="366"/>
      <c r="J132" s="129"/>
      <c r="K132" s="129"/>
      <c r="L132" s="210"/>
      <c r="M132" s="129"/>
      <c r="N132" s="129"/>
      <c r="O132" s="129"/>
      <c r="P132" s="129"/>
      <c r="Q132" s="129"/>
      <c r="R132" s="129"/>
      <c r="S132" s="129"/>
      <c r="T132" s="129"/>
      <c r="U132" s="129"/>
      <c r="V132" s="133"/>
      <c r="W132" s="129"/>
      <c r="X132" s="129"/>
      <c r="Y132" s="129"/>
    </row>
    <row r="133" spans="1:25" s="360" customFormat="1" ht="15.95" customHeight="1">
      <c r="A133" s="129"/>
      <c r="B133" s="212" t="s">
        <v>173</v>
      </c>
      <c r="C133" s="170"/>
      <c r="D133" s="940"/>
      <c r="E133" s="940"/>
      <c r="F133" s="940"/>
      <c r="G133" s="170"/>
      <c r="H133" s="367" t="s">
        <v>172</v>
      </c>
      <c r="I133" s="366"/>
      <c r="J133" s="129"/>
      <c r="K133" s="129"/>
      <c r="L133" s="210"/>
      <c r="M133" s="129"/>
      <c r="N133" s="129"/>
      <c r="O133" s="129"/>
      <c r="P133" s="129"/>
      <c r="Q133" s="129"/>
      <c r="R133" s="129"/>
      <c r="S133" s="129"/>
      <c r="T133" s="129"/>
      <c r="U133" s="129"/>
      <c r="V133" s="133"/>
      <c r="W133" s="129"/>
      <c r="X133" s="129"/>
      <c r="Y133" s="129"/>
    </row>
    <row r="134" spans="1:25" s="360" customFormat="1">
      <c r="A134" s="129"/>
      <c r="B134" s="213" t="s">
        <v>164</v>
      </c>
      <c r="C134" s="129"/>
      <c r="D134" s="129"/>
      <c r="E134" s="129"/>
      <c r="F134" s="129"/>
      <c r="G134" s="129"/>
      <c r="H134" s="178"/>
      <c r="I134" s="129"/>
      <c r="J134" s="129"/>
      <c r="K134" s="129"/>
      <c r="L134" s="210"/>
      <c r="M134" s="129"/>
      <c r="N134" s="129"/>
      <c r="O134" s="129"/>
      <c r="P134" s="129"/>
      <c r="Q134" s="129"/>
      <c r="R134" s="129"/>
      <c r="S134" s="129"/>
      <c r="T134" s="129"/>
      <c r="U134" s="129"/>
      <c r="V134" s="133"/>
      <c r="W134" s="129"/>
      <c r="X134" s="129"/>
      <c r="Y134" s="129"/>
    </row>
    <row r="135" spans="1:25" s="360" customFormat="1">
      <c r="A135" s="139"/>
      <c r="B135" s="214" t="s">
        <v>110</v>
      </c>
      <c r="C135" s="129"/>
      <c r="D135" s="129"/>
      <c r="E135" s="129"/>
      <c r="F135" s="129"/>
      <c r="G135" s="129"/>
      <c r="H135" s="178"/>
      <c r="I135" s="129"/>
      <c r="J135" s="129"/>
      <c r="K135" s="129"/>
      <c r="L135" s="210"/>
      <c r="M135" s="129"/>
      <c r="N135" s="129"/>
      <c r="O135" s="129"/>
      <c r="P135" s="129"/>
      <c r="Q135" s="129"/>
      <c r="R135" s="129"/>
      <c r="S135" s="129"/>
      <c r="T135" s="129"/>
      <c r="U135" s="129"/>
      <c r="V135" s="129"/>
      <c r="W135" s="129"/>
      <c r="X135" s="129"/>
      <c r="Y135" s="129"/>
    </row>
    <row r="136" spans="1:25" s="360" customFormat="1">
      <c r="A136" s="139"/>
      <c r="B136" s="214" t="s">
        <v>165</v>
      </c>
      <c r="C136" s="129"/>
      <c r="D136" s="129"/>
      <c r="E136" s="129"/>
      <c r="F136" s="129"/>
      <c r="G136" s="129"/>
      <c r="H136" s="178"/>
      <c r="I136" s="129"/>
      <c r="J136" s="129"/>
      <c r="K136" s="129"/>
      <c r="L136" s="210"/>
      <c r="M136" s="129"/>
      <c r="N136" s="129"/>
      <c r="O136" s="129"/>
      <c r="P136" s="129"/>
      <c r="Q136" s="129"/>
      <c r="R136" s="129"/>
      <c r="S136" s="129"/>
      <c r="T136" s="129"/>
      <c r="U136" s="129"/>
      <c r="V136" s="129"/>
      <c r="W136" s="129"/>
      <c r="X136" s="129"/>
      <c r="Y136" s="129"/>
    </row>
    <row r="137" spans="1:25" s="154" customFormat="1">
      <c r="A137" s="147"/>
      <c r="B137" s="215" t="s">
        <v>166</v>
      </c>
      <c r="C137" s="148"/>
      <c r="D137" s="148"/>
      <c r="E137" s="148"/>
      <c r="F137" s="148"/>
      <c r="G137" s="148"/>
      <c r="H137" s="178"/>
      <c r="I137" s="149"/>
      <c r="J137" s="149"/>
      <c r="K137" s="149"/>
      <c r="L137" s="216"/>
      <c r="M137" s="149"/>
      <c r="N137" s="149"/>
      <c r="O137" s="149"/>
      <c r="P137" s="149"/>
      <c r="Q137" s="149"/>
      <c r="R137" s="149"/>
      <c r="S137" s="149"/>
      <c r="T137" s="149"/>
      <c r="U137" s="150"/>
      <c r="V137" s="149"/>
      <c r="W137" s="148"/>
      <c r="X137" s="148"/>
      <c r="Y137" s="148"/>
    </row>
    <row r="138" spans="1:25" s="154" customFormat="1">
      <c r="A138" s="147"/>
      <c r="B138" s="215" t="s">
        <v>167</v>
      </c>
      <c r="C138" s="148"/>
      <c r="D138" s="148"/>
      <c r="E138" s="148"/>
      <c r="F138" s="148"/>
      <c r="G138" s="148"/>
      <c r="H138" s="178"/>
      <c r="I138" s="135"/>
      <c r="J138" s="135"/>
      <c r="K138" s="135"/>
      <c r="L138" s="217"/>
      <c r="M138" s="135"/>
      <c r="N138" s="135"/>
      <c r="O138" s="135"/>
      <c r="P138" s="135"/>
      <c r="Q138" s="135"/>
      <c r="R138" s="135"/>
      <c r="S138" s="135"/>
      <c r="T138" s="135"/>
      <c r="U138" s="135"/>
      <c r="V138" s="149"/>
      <c r="W138" s="148"/>
      <c r="X138" s="148"/>
      <c r="Y138" s="148"/>
    </row>
    <row r="139" spans="1:25" s="154" customFormat="1">
      <c r="A139" s="148"/>
      <c r="B139" s="215" t="s">
        <v>169</v>
      </c>
      <c r="C139" s="148"/>
      <c r="D139" s="938" t="str">
        <f>$D$43</f>
        <v>(Specify Source)</v>
      </c>
      <c r="E139" s="938"/>
      <c r="F139" s="938"/>
      <c r="G139" s="148"/>
      <c r="H139" s="178"/>
      <c r="I139" s="148"/>
      <c r="J139" s="148"/>
      <c r="K139" s="148"/>
      <c r="L139" s="218"/>
      <c r="M139" s="148"/>
      <c r="N139" s="148"/>
      <c r="O139" s="148"/>
      <c r="P139" s="148"/>
      <c r="Q139" s="148"/>
      <c r="R139" s="148"/>
      <c r="S139" s="148"/>
      <c r="T139" s="148"/>
      <c r="U139" s="148"/>
      <c r="V139" s="135"/>
      <c r="W139" s="148"/>
      <c r="X139" s="148"/>
      <c r="Y139" s="148"/>
    </row>
    <row r="140" spans="1:25" s="154" customFormat="1">
      <c r="A140" s="147"/>
      <c r="B140" s="215" t="s">
        <v>168</v>
      </c>
      <c r="C140" s="148"/>
      <c r="D140" s="938" t="str">
        <f>$D$44</f>
        <v>(Specify Source)</v>
      </c>
      <c r="E140" s="938"/>
      <c r="F140" s="938"/>
      <c r="G140" s="148"/>
      <c r="H140" s="178"/>
      <c r="I140" s="135"/>
      <c r="J140" s="135"/>
      <c r="K140" s="135"/>
      <c r="L140" s="217"/>
      <c r="M140" s="135"/>
      <c r="N140" s="135"/>
      <c r="O140" s="135"/>
      <c r="P140" s="135"/>
      <c r="Q140" s="135"/>
      <c r="R140" s="135"/>
      <c r="S140" s="135"/>
      <c r="T140" s="135"/>
      <c r="U140" s="150"/>
      <c r="V140" s="149"/>
      <c r="W140" s="148"/>
      <c r="X140" s="148"/>
      <c r="Y140" s="148"/>
    </row>
    <row r="141" spans="1:25" s="154" customFormat="1">
      <c r="A141" s="151"/>
      <c r="B141" s="215" t="s">
        <v>168</v>
      </c>
      <c r="C141" s="148"/>
      <c r="D141" s="938" t="str">
        <f>$D$45</f>
        <v>(Specify Source)</v>
      </c>
      <c r="E141" s="938"/>
      <c r="F141" s="938"/>
      <c r="G141" s="148"/>
      <c r="H141" s="178"/>
      <c r="I141" s="148"/>
      <c r="J141" s="148"/>
      <c r="K141" s="148"/>
      <c r="L141" s="218"/>
      <c r="M141" s="148"/>
      <c r="N141" s="148"/>
      <c r="O141" s="148"/>
      <c r="P141" s="148"/>
      <c r="Q141" s="148"/>
      <c r="R141" s="148"/>
      <c r="S141" s="148"/>
      <c r="T141" s="148"/>
      <c r="U141" s="148"/>
      <c r="V141" s="152"/>
      <c r="W141" s="148"/>
      <c r="X141" s="148"/>
      <c r="Y141" s="148"/>
    </row>
    <row r="142" spans="1:25" s="154" customFormat="1">
      <c r="A142" s="147"/>
      <c r="B142" s="215" t="s">
        <v>168</v>
      </c>
      <c r="C142" s="148"/>
      <c r="D142" s="938" t="str">
        <f>$D$46</f>
        <v>(Specify Source)</v>
      </c>
      <c r="E142" s="938"/>
      <c r="F142" s="938"/>
      <c r="G142" s="148"/>
      <c r="H142" s="178"/>
      <c r="I142" s="153"/>
      <c r="J142" s="153"/>
      <c r="K142" s="153"/>
      <c r="L142" s="219"/>
      <c r="M142" s="153"/>
      <c r="N142" s="153"/>
      <c r="O142" s="153"/>
      <c r="P142" s="153"/>
      <c r="Q142" s="153"/>
      <c r="R142" s="153"/>
      <c r="S142" s="153"/>
      <c r="T142" s="153"/>
      <c r="V142" s="150"/>
      <c r="W142" s="148"/>
      <c r="X142" s="148"/>
      <c r="Y142" s="148"/>
    </row>
    <row r="143" spans="1:25" s="154" customFormat="1" ht="13.5" thickBot="1">
      <c r="A143" s="151"/>
      <c r="B143" s="220" t="s">
        <v>168</v>
      </c>
      <c r="C143" s="221"/>
      <c r="D143" s="939" t="str">
        <f>$D$47</f>
        <v>(Specify Source)</v>
      </c>
      <c r="E143" s="939"/>
      <c r="F143" s="939"/>
      <c r="G143" s="221"/>
      <c r="H143" s="227"/>
      <c r="I143" s="221"/>
      <c r="J143" s="221"/>
      <c r="K143" s="221"/>
      <c r="L143" s="222"/>
      <c r="M143" s="148"/>
      <c r="N143" s="148"/>
      <c r="O143" s="148"/>
      <c r="P143" s="148"/>
      <c r="Q143" s="148"/>
      <c r="R143" s="148"/>
      <c r="S143" s="148"/>
      <c r="T143" s="148"/>
      <c r="U143" s="148"/>
      <c r="W143" s="148"/>
      <c r="X143" s="148"/>
      <c r="Y143" s="148"/>
    </row>
    <row r="145" spans="1:25" ht="13.5" thickBot="1"/>
    <row r="146" spans="1:25">
      <c r="A146" s="27"/>
      <c r="B146" s="509" t="s">
        <v>156</v>
      </c>
      <c r="C146" s="357"/>
      <c r="D146" s="28"/>
      <c r="E146" s="28"/>
      <c r="F146" s="30"/>
      <c r="G146" s="30"/>
      <c r="H146" s="27"/>
      <c r="I146" s="27"/>
      <c r="J146" s="27"/>
      <c r="K146" s="27"/>
      <c r="L146" s="27"/>
      <c r="M146" s="27"/>
      <c r="N146" s="27"/>
      <c r="O146" s="27"/>
      <c r="P146" s="27"/>
      <c r="Q146" s="27"/>
      <c r="R146" s="27"/>
      <c r="S146" s="27"/>
      <c r="T146" s="27"/>
      <c r="U146" s="27"/>
      <c r="V146" s="27"/>
      <c r="W146" s="27"/>
      <c r="X146" s="27"/>
      <c r="Y146" s="27"/>
    </row>
    <row r="147" spans="1:25">
      <c r="A147" s="27"/>
      <c r="B147" s="512" t="s">
        <v>131</v>
      </c>
      <c r="E147" s="12"/>
      <c r="F147" s="28"/>
      <c r="G147" s="28"/>
      <c r="H147" s="27"/>
      <c r="I147" s="27"/>
      <c r="J147" s="27"/>
      <c r="K147" s="27"/>
      <c r="L147" s="27"/>
      <c r="M147" s="27"/>
      <c r="N147" s="27"/>
      <c r="O147" s="27"/>
      <c r="P147" s="27"/>
      <c r="Q147" s="27"/>
      <c r="R147" s="27"/>
      <c r="S147" s="27"/>
      <c r="T147" s="27"/>
      <c r="U147" s="27"/>
      <c r="V147" s="27"/>
      <c r="W147" s="27"/>
      <c r="X147" s="27"/>
      <c r="Y147" s="27"/>
    </row>
    <row r="148" spans="1:25" ht="13.5" thickBot="1">
      <c r="A148" s="27"/>
      <c r="B148" s="513" t="str">
        <f>'Unit Distribution'!B7</f>
        <v xml:space="preserve"> </v>
      </c>
      <c r="D148" s="12"/>
      <c r="E148" s="12"/>
      <c r="F148" s="28"/>
      <c r="G148" s="28"/>
      <c r="H148" s="27"/>
      <c r="I148" s="27"/>
      <c r="J148" s="27"/>
      <c r="K148" s="27"/>
      <c r="L148" s="27"/>
      <c r="M148" s="27"/>
      <c r="N148" s="27"/>
      <c r="O148" s="27"/>
      <c r="P148" s="27"/>
      <c r="Q148" s="27"/>
      <c r="R148" s="27"/>
      <c r="S148" s="27"/>
      <c r="T148" s="27"/>
      <c r="U148" s="27"/>
      <c r="V148" s="27"/>
      <c r="W148" s="27"/>
      <c r="X148" s="27"/>
      <c r="Y148" s="27"/>
    </row>
    <row r="149" spans="1:25">
      <c r="B149" s="189" t="s">
        <v>157</v>
      </c>
      <c r="C149" s="190"/>
      <c r="D149" s="191" t="s">
        <v>158</v>
      </c>
      <c r="E149" s="191"/>
      <c r="F149" s="191" t="s">
        <v>159</v>
      </c>
      <c r="G149" s="191"/>
      <c r="H149" s="191" t="s">
        <v>177</v>
      </c>
      <c r="I149" s="191"/>
      <c r="J149" s="191" t="s">
        <v>160</v>
      </c>
      <c r="K149" s="192"/>
      <c r="L149" s="193" t="s">
        <v>161</v>
      </c>
      <c r="M149" s="168"/>
      <c r="U149" s="32"/>
      <c r="V149" s="32"/>
      <c r="W149" s="27"/>
      <c r="X149" s="27"/>
      <c r="Y149" s="27"/>
    </row>
    <row r="150" spans="1:25">
      <c r="A150" s="27"/>
      <c r="B150" s="223" t="str">
        <f>$B$6</f>
        <v>HPD Loan</v>
      </c>
      <c r="C150" s="157"/>
      <c r="D150" s="179"/>
      <c r="E150" s="157"/>
      <c r="F150" s="172">
        <f>$F$6</f>
        <v>0</v>
      </c>
      <c r="G150" s="157"/>
      <c r="H150" s="780">
        <f>$H$6</f>
        <v>0</v>
      </c>
      <c r="I150" s="157"/>
      <c r="J150" s="172">
        <f>$J$6</f>
        <v>0</v>
      </c>
      <c r="K150" s="157"/>
      <c r="L150" s="194"/>
      <c r="M150" s="157"/>
      <c r="N150" s="165"/>
      <c r="O150" s="27"/>
      <c r="P150" s="27"/>
      <c r="Q150" s="27"/>
      <c r="R150" s="27"/>
      <c r="S150" s="27"/>
      <c r="T150" s="27"/>
      <c r="U150" s="29"/>
      <c r="V150" s="29"/>
      <c r="W150" s="27"/>
      <c r="X150" s="27"/>
      <c r="Y150" s="27"/>
    </row>
    <row r="151" spans="1:25">
      <c r="A151" s="31"/>
      <c r="B151" s="224" t="str">
        <f>$B$7</f>
        <v>HDC Tax Exempt Bonds</v>
      </c>
      <c r="C151" s="157"/>
      <c r="D151" s="179"/>
      <c r="E151" s="157"/>
      <c r="F151" s="172">
        <f>$F$7</f>
        <v>0</v>
      </c>
      <c r="G151" s="157"/>
      <c r="H151" s="780">
        <f>$H$7</f>
        <v>0</v>
      </c>
      <c r="I151" s="161"/>
      <c r="J151" s="172">
        <f>$J$7</f>
        <v>0</v>
      </c>
      <c r="K151" s="161"/>
      <c r="L151" s="194"/>
      <c r="M151" s="157"/>
      <c r="N151" s="167"/>
      <c r="O151" s="33"/>
      <c r="P151" s="33"/>
      <c r="Q151" s="33"/>
      <c r="R151" s="33"/>
      <c r="S151" s="33"/>
      <c r="T151" s="33"/>
      <c r="U151" s="34"/>
      <c r="V151" s="34"/>
      <c r="W151" s="27"/>
      <c r="X151" s="27"/>
      <c r="Y151" s="27"/>
    </row>
    <row r="152" spans="1:25">
      <c r="A152" s="27"/>
      <c r="B152" s="224" t="str">
        <f>$B$8</f>
        <v>HDC Loan</v>
      </c>
      <c r="C152" s="157"/>
      <c r="D152" s="179"/>
      <c r="E152" s="157"/>
      <c r="F152" s="172">
        <f>$F$8</f>
        <v>0</v>
      </c>
      <c r="G152" s="157"/>
      <c r="H152" s="780">
        <f>$H$8</f>
        <v>0</v>
      </c>
      <c r="I152" s="157"/>
      <c r="J152" s="172">
        <f>$J$8</f>
        <v>0</v>
      </c>
      <c r="K152" s="157"/>
      <c r="L152" s="194"/>
      <c r="M152" s="157"/>
      <c r="N152" s="167"/>
      <c r="O152" s="27"/>
      <c r="P152" s="27"/>
      <c r="Q152" s="27"/>
      <c r="R152" s="27"/>
      <c r="S152" s="27"/>
      <c r="T152" s="27"/>
      <c r="U152" s="27"/>
      <c r="V152" s="27"/>
      <c r="W152" s="27"/>
      <c r="X152" s="27"/>
      <c r="Y152" s="27"/>
    </row>
    <row r="153" spans="1:25">
      <c r="A153" s="35"/>
      <c r="B153" s="224" t="str">
        <f>$B$9</f>
        <v>Deferred Developer Fee</v>
      </c>
      <c r="C153" s="157"/>
      <c r="D153" s="179"/>
      <c r="E153" s="157"/>
      <c r="F153" s="172">
        <f>$F$9</f>
        <v>0</v>
      </c>
      <c r="G153" s="157"/>
      <c r="H153" s="780">
        <f>$H$9</f>
        <v>0</v>
      </c>
      <c r="I153" s="162"/>
      <c r="J153" s="172">
        <f>$J$9</f>
        <v>0</v>
      </c>
      <c r="K153" s="162"/>
      <c r="L153" s="194"/>
      <c r="M153" s="157"/>
      <c r="N153" s="167"/>
      <c r="O153" s="36"/>
      <c r="P153" s="36"/>
      <c r="Q153" s="36"/>
      <c r="R153" s="36"/>
      <c r="S153" s="36"/>
      <c r="T153" s="36"/>
      <c r="U153" s="36"/>
      <c r="V153" s="36"/>
      <c r="W153" s="27"/>
      <c r="X153" s="27"/>
      <c r="Y153" s="27"/>
    </row>
    <row r="154" spans="1:25">
      <c r="A154" s="31"/>
      <c r="B154" s="224" t="str">
        <f>$B$10</f>
        <v>Other (Specify)</v>
      </c>
      <c r="C154" s="157"/>
      <c r="D154" s="179"/>
      <c r="E154" s="157"/>
      <c r="F154" s="172">
        <f>$F$10</f>
        <v>0</v>
      </c>
      <c r="G154" s="157"/>
      <c r="H154" s="780">
        <f>$H$10</f>
        <v>0</v>
      </c>
      <c r="I154" s="162"/>
      <c r="J154" s="172">
        <f>$J$10</f>
        <v>0</v>
      </c>
      <c r="K154" s="162"/>
      <c r="L154" s="194"/>
      <c r="M154" s="157"/>
      <c r="N154" s="167"/>
      <c r="O154" s="36"/>
      <c r="P154" s="36"/>
      <c r="Q154" s="36"/>
      <c r="R154" s="36"/>
      <c r="S154" s="36"/>
      <c r="T154" s="36"/>
      <c r="U154" s="36"/>
      <c r="V154" s="36"/>
      <c r="W154" s="27"/>
      <c r="X154" s="27"/>
      <c r="Y154" s="27"/>
    </row>
    <row r="155" spans="1:25">
      <c r="A155" s="35"/>
      <c r="B155" s="224" t="str">
        <f>$B$11</f>
        <v>Other (Specify)</v>
      </c>
      <c r="C155" s="157"/>
      <c r="D155" s="179"/>
      <c r="E155" s="157"/>
      <c r="F155" s="172">
        <f>$F$11</f>
        <v>0</v>
      </c>
      <c r="G155" s="157"/>
      <c r="H155" s="780">
        <f>$H$11</f>
        <v>0</v>
      </c>
      <c r="I155" s="163"/>
      <c r="J155" s="172">
        <f>$J$11</f>
        <v>0</v>
      </c>
      <c r="K155" s="163"/>
      <c r="L155" s="194"/>
      <c r="M155" s="157"/>
      <c r="N155" s="167"/>
      <c r="O155" s="38"/>
      <c r="P155" s="38"/>
      <c r="Q155" s="38"/>
      <c r="R155" s="38"/>
      <c r="S155" s="38"/>
      <c r="T155" s="38"/>
      <c r="U155" s="38"/>
      <c r="V155" s="38"/>
      <c r="W155" s="27"/>
      <c r="X155" s="27"/>
      <c r="Y155" s="27"/>
    </row>
    <row r="156" spans="1:25">
      <c r="A156" s="31"/>
      <c r="B156" s="224" t="str">
        <f>$B$12</f>
        <v>Other (Specify)</v>
      </c>
      <c r="C156" s="157"/>
      <c r="D156" s="179"/>
      <c r="E156" s="157"/>
      <c r="F156" s="172">
        <f>$F$12</f>
        <v>0</v>
      </c>
      <c r="G156" s="157"/>
      <c r="H156" s="780">
        <f>$H$12</f>
        <v>0</v>
      </c>
      <c r="I156" s="162"/>
      <c r="J156" s="172">
        <f>$J$12</f>
        <v>0</v>
      </c>
      <c r="K156" s="162"/>
      <c r="L156" s="194"/>
      <c r="M156" s="157"/>
      <c r="N156" s="167"/>
      <c r="O156" s="36"/>
      <c r="P156" s="36"/>
      <c r="Q156" s="36"/>
      <c r="R156" s="36"/>
      <c r="S156" s="36"/>
      <c r="T156" s="36"/>
      <c r="U156" s="36"/>
      <c r="V156" s="36"/>
      <c r="W156" s="27"/>
      <c r="X156" s="27"/>
      <c r="Y156" s="27"/>
    </row>
    <row r="157" spans="1:25">
      <c r="A157" s="31"/>
      <c r="B157" s="224" t="str">
        <f>$B$13</f>
        <v>Other (Specify)</v>
      </c>
      <c r="C157" s="157"/>
      <c r="D157" s="179"/>
      <c r="E157" s="157"/>
      <c r="F157" s="172">
        <f>$F$13</f>
        <v>0</v>
      </c>
      <c r="G157" s="157"/>
      <c r="H157" s="780">
        <f>$H$13</f>
        <v>0</v>
      </c>
      <c r="I157" s="162"/>
      <c r="J157" s="172">
        <f>$J$13</f>
        <v>0</v>
      </c>
      <c r="K157" s="162"/>
      <c r="L157" s="194"/>
      <c r="M157" s="157"/>
      <c r="N157" s="167"/>
      <c r="O157" s="36"/>
      <c r="P157" s="36"/>
      <c r="Q157" s="36"/>
      <c r="R157" s="36"/>
      <c r="S157" s="36"/>
      <c r="T157" s="36"/>
      <c r="U157" s="36"/>
      <c r="V157" s="36"/>
      <c r="W157" s="36"/>
      <c r="X157" s="36"/>
      <c r="Y157" s="27"/>
    </row>
    <row r="158" spans="1:25" ht="13.5" thickBot="1">
      <c r="A158" s="35"/>
      <c r="B158" s="224" t="str">
        <f>$B$14</f>
        <v>Other (Specify)</v>
      </c>
      <c r="C158" s="157"/>
      <c r="D158" s="184"/>
      <c r="E158" s="157"/>
      <c r="F158" s="172">
        <f>$F$14</f>
        <v>0</v>
      </c>
      <c r="G158" s="157"/>
      <c r="H158" s="780">
        <f>$H$14</f>
        <v>0</v>
      </c>
      <c r="I158" s="162"/>
      <c r="J158" s="172">
        <f>$J$14</f>
        <v>0</v>
      </c>
      <c r="K158" s="162"/>
      <c r="L158" s="194"/>
      <c r="M158" s="157"/>
      <c r="N158" s="167"/>
      <c r="O158" s="36"/>
      <c r="P158" s="36"/>
      <c r="Q158" s="36"/>
      <c r="R158" s="36"/>
      <c r="S158" s="36"/>
      <c r="T158" s="36"/>
      <c r="U158" s="36"/>
      <c r="V158" s="36"/>
      <c r="W158" s="27"/>
      <c r="X158" s="27"/>
      <c r="Y158" s="27"/>
    </row>
    <row r="159" spans="1:25" ht="13.5" thickTop="1">
      <c r="A159" s="31"/>
      <c r="B159" s="225" t="str">
        <f>$B$15</f>
        <v>Total Construction Financing</v>
      </c>
      <c r="C159" s="156"/>
      <c r="D159" s="186">
        <f>SUM(D150:D158)</f>
        <v>0</v>
      </c>
      <c r="E159" s="156"/>
      <c r="F159" s="188"/>
      <c r="G159" s="156"/>
      <c r="H159" s="188"/>
      <c r="I159" s="164"/>
      <c r="J159" s="188"/>
      <c r="K159" s="164"/>
      <c r="L159" s="197"/>
      <c r="M159" s="157"/>
      <c r="N159" s="167"/>
      <c r="O159" s="36"/>
      <c r="P159" s="36"/>
      <c r="Q159" s="36"/>
      <c r="R159" s="36"/>
      <c r="S159" s="36"/>
      <c r="T159" s="36"/>
      <c r="U159" s="36"/>
      <c r="V159" s="36"/>
      <c r="W159" s="27"/>
      <c r="X159" s="27"/>
      <c r="Y159" s="27"/>
    </row>
    <row r="160" spans="1:25" s="360" customFormat="1">
      <c r="A160" s="136"/>
      <c r="B160" s="198"/>
      <c r="C160" s="129"/>
      <c r="D160" s="129"/>
      <c r="E160" s="129"/>
      <c r="F160" s="129"/>
      <c r="G160" s="129"/>
      <c r="H160" s="137"/>
      <c r="I160" s="137"/>
      <c r="J160" s="138"/>
      <c r="K160" s="137"/>
      <c r="L160" s="199"/>
      <c r="M160" s="137"/>
      <c r="N160" s="166"/>
      <c r="O160" s="137"/>
      <c r="P160" s="137"/>
      <c r="Q160" s="137"/>
      <c r="R160" s="137"/>
      <c r="S160" s="137"/>
      <c r="T160" s="137"/>
      <c r="U160" s="137"/>
      <c r="V160" s="137"/>
      <c r="W160" s="129"/>
      <c r="X160" s="129"/>
      <c r="Y160" s="129"/>
    </row>
    <row r="161" spans="1:25" s="360" customFormat="1">
      <c r="A161" s="139"/>
      <c r="B161" s="361" t="s">
        <v>162</v>
      </c>
      <c r="C161" s="362"/>
      <c r="D161" s="200"/>
      <c r="E161" s="200"/>
      <c r="F161" s="201"/>
      <c r="G161" s="201"/>
      <c r="H161" s="202"/>
      <c r="I161" s="202"/>
      <c r="J161" s="202"/>
      <c r="K161" s="202"/>
      <c r="L161" s="203"/>
      <c r="M161" s="27"/>
      <c r="N161" s="140"/>
      <c r="O161" s="140"/>
      <c r="P161" s="140"/>
      <c r="Q161" s="140"/>
      <c r="R161" s="140"/>
      <c r="S161" s="140"/>
      <c r="T161" s="140"/>
      <c r="U161" s="137"/>
      <c r="V161" s="140"/>
      <c r="W161" s="129"/>
      <c r="X161" s="129"/>
      <c r="Y161" s="129"/>
    </row>
    <row r="162" spans="1:25" s="360" customFormat="1">
      <c r="A162" s="139"/>
      <c r="B162" s="204" t="s">
        <v>131</v>
      </c>
      <c r="C162" s="363"/>
      <c r="D162" s="363"/>
      <c r="E162" s="122"/>
      <c r="F162" s="200"/>
      <c r="G162" s="200"/>
      <c r="H162" s="202"/>
      <c r="I162" s="202"/>
      <c r="J162" s="202"/>
      <c r="K162" s="202"/>
      <c r="L162" s="203"/>
      <c r="M162" s="27"/>
      <c r="N162" s="140"/>
      <c r="O162" s="140"/>
      <c r="P162" s="140"/>
      <c r="Q162" s="140"/>
      <c r="R162" s="140"/>
      <c r="S162" s="140"/>
      <c r="T162" s="140"/>
      <c r="U162" s="137"/>
      <c r="V162" s="140"/>
      <c r="W162" s="129"/>
      <c r="X162" s="129"/>
      <c r="Y162" s="129"/>
    </row>
    <row r="163" spans="1:25" s="360" customFormat="1">
      <c r="A163" s="139"/>
      <c r="B163" s="364" t="str">
        <f>B148</f>
        <v xml:space="preserve"> </v>
      </c>
      <c r="C163" s="363"/>
      <c r="D163" s="122"/>
      <c r="E163" s="122"/>
      <c r="F163" s="200"/>
      <c r="G163" s="200"/>
      <c r="H163" s="202"/>
      <c r="I163" s="202"/>
      <c r="J163" s="202"/>
      <c r="K163" s="202"/>
      <c r="L163" s="203"/>
      <c r="M163" s="27"/>
      <c r="N163" s="140"/>
      <c r="O163" s="140"/>
      <c r="P163" s="140"/>
      <c r="Q163" s="140"/>
      <c r="R163" s="140"/>
      <c r="S163" s="140"/>
      <c r="T163" s="140"/>
      <c r="U163" s="137"/>
      <c r="V163" s="140"/>
      <c r="W163" s="129"/>
      <c r="X163" s="129"/>
      <c r="Y163" s="129"/>
    </row>
    <row r="164" spans="1:25" s="360" customFormat="1">
      <c r="A164" s="139"/>
      <c r="B164" s="205" t="s">
        <v>157</v>
      </c>
      <c r="C164" s="158"/>
      <c r="D164" s="159" t="s">
        <v>158</v>
      </c>
      <c r="E164" s="159"/>
      <c r="F164" s="159" t="s">
        <v>159</v>
      </c>
      <c r="G164" s="159"/>
      <c r="H164" s="159" t="s">
        <v>177</v>
      </c>
      <c r="I164" s="159"/>
      <c r="J164" s="159" t="s">
        <v>160</v>
      </c>
      <c r="K164" s="160"/>
      <c r="L164" s="206" t="s">
        <v>161</v>
      </c>
      <c r="M164" s="168"/>
      <c r="N164" s="142"/>
      <c r="O164" s="142"/>
      <c r="P164" s="142"/>
      <c r="Q164" s="142"/>
      <c r="R164" s="142"/>
      <c r="S164" s="142"/>
      <c r="T164" s="142"/>
      <c r="U164" s="143"/>
      <c r="V164" s="142"/>
      <c r="W164" s="129"/>
      <c r="X164" s="129"/>
      <c r="Y164" s="129"/>
    </row>
    <row r="165" spans="1:25" s="360" customFormat="1">
      <c r="A165" s="139"/>
      <c r="B165" s="223" t="str">
        <f>$B$21</f>
        <v>HPD Loan</v>
      </c>
      <c r="C165" s="157"/>
      <c r="D165" s="180"/>
      <c r="E165" s="157"/>
      <c r="F165" s="171">
        <f>$F$21</f>
        <v>0</v>
      </c>
      <c r="G165" s="157"/>
      <c r="H165" s="780">
        <f>$H$21</f>
        <v>0</v>
      </c>
      <c r="I165" s="157"/>
      <c r="J165" s="171">
        <f>$J$21</f>
        <v>0</v>
      </c>
      <c r="K165" s="157"/>
      <c r="L165" s="194"/>
      <c r="M165" s="157"/>
      <c r="N165" s="135"/>
      <c r="O165" s="135"/>
      <c r="P165" s="135"/>
      <c r="Q165" s="135"/>
      <c r="R165" s="135"/>
      <c r="S165" s="135"/>
      <c r="T165" s="135"/>
      <c r="U165" s="135"/>
      <c r="V165" s="137"/>
      <c r="W165" s="129"/>
      <c r="X165" s="129"/>
      <c r="Y165" s="129"/>
    </row>
    <row r="166" spans="1:25" s="360" customFormat="1">
      <c r="A166" s="139"/>
      <c r="B166" s="223" t="str">
        <f>$B$22</f>
        <v>HDC Tax Exempt Bonds</v>
      </c>
      <c r="C166" s="157"/>
      <c r="D166" s="180"/>
      <c r="E166" s="157"/>
      <c r="F166" s="171">
        <f>$F$22</f>
        <v>0</v>
      </c>
      <c r="G166" s="157"/>
      <c r="H166" s="780">
        <f>$H$22</f>
        <v>0</v>
      </c>
      <c r="I166" s="161"/>
      <c r="J166" s="171">
        <f>$J$22</f>
        <v>0</v>
      </c>
      <c r="K166" s="161"/>
      <c r="L166" s="194"/>
      <c r="M166" s="157"/>
      <c r="N166" s="137"/>
      <c r="O166" s="137"/>
      <c r="P166" s="137"/>
      <c r="Q166" s="137"/>
      <c r="R166" s="137"/>
      <c r="S166" s="137"/>
      <c r="T166" s="137"/>
      <c r="U166" s="137"/>
      <c r="V166" s="137"/>
      <c r="W166" s="129"/>
      <c r="X166" s="129"/>
      <c r="Y166" s="129"/>
    </row>
    <row r="167" spans="1:25" s="360" customFormat="1">
      <c r="A167" s="136"/>
      <c r="B167" s="223" t="str">
        <f>$B$23</f>
        <v>HDC Loan</v>
      </c>
      <c r="C167" s="157"/>
      <c r="D167" s="180"/>
      <c r="E167" s="157"/>
      <c r="F167" s="171">
        <f>$F$23</f>
        <v>0</v>
      </c>
      <c r="G167" s="157"/>
      <c r="H167" s="780">
        <f>$H$23</f>
        <v>0</v>
      </c>
      <c r="I167" s="157"/>
      <c r="J167" s="171">
        <f>$J$23</f>
        <v>0</v>
      </c>
      <c r="K167" s="157"/>
      <c r="L167" s="194"/>
      <c r="M167" s="157"/>
      <c r="N167" s="137"/>
      <c r="O167" s="137"/>
      <c r="P167" s="137"/>
      <c r="Q167" s="137"/>
      <c r="R167" s="137"/>
      <c r="S167" s="137"/>
      <c r="T167" s="137"/>
      <c r="U167" s="137"/>
      <c r="V167" s="137"/>
      <c r="W167" s="129"/>
      <c r="X167" s="129"/>
      <c r="Y167" s="129"/>
    </row>
    <row r="168" spans="1:25" s="360" customFormat="1">
      <c r="A168" s="139"/>
      <c r="B168" s="223" t="str">
        <f>$B$24</f>
        <v>Deferred Developer Fee</v>
      </c>
      <c r="C168" s="157"/>
      <c r="D168" s="180"/>
      <c r="E168" s="157"/>
      <c r="F168" s="171">
        <f>$F$24</f>
        <v>0</v>
      </c>
      <c r="G168" s="157"/>
      <c r="H168" s="780">
        <f>$H$24</f>
        <v>0</v>
      </c>
      <c r="I168" s="162"/>
      <c r="J168" s="171">
        <f>$J$24</f>
        <v>0</v>
      </c>
      <c r="K168" s="162"/>
      <c r="L168" s="194"/>
      <c r="M168" s="157"/>
      <c r="N168" s="130"/>
      <c r="O168" s="130"/>
      <c r="P168" s="130"/>
      <c r="Q168" s="130"/>
      <c r="R168" s="130"/>
      <c r="S168" s="130"/>
      <c r="T168" s="130"/>
      <c r="U168" s="130"/>
      <c r="V168" s="130"/>
      <c r="W168" s="129"/>
      <c r="X168" s="129"/>
      <c r="Y168" s="129"/>
    </row>
    <row r="169" spans="1:25" s="360" customFormat="1">
      <c r="A169" s="136"/>
      <c r="B169" s="223" t="str">
        <f>$B$25</f>
        <v>Other (Specify)</v>
      </c>
      <c r="C169" s="157"/>
      <c r="D169" s="180"/>
      <c r="E169" s="157"/>
      <c r="F169" s="171">
        <f>$F$25</f>
        <v>0</v>
      </c>
      <c r="G169" s="157"/>
      <c r="H169" s="780">
        <f>$H$25</f>
        <v>0</v>
      </c>
      <c r="I169" s="162"/>
      <c r="J169" s="171">
        <f>$J$25</f>
        <v>0</v>
      </c>
      <c r="K169" s="162"/>
      <c r="L169" s="194"/>
      <c r="M169" s="157"/>
      <c r="N169" s="130"/>
      <c r="O169" s="130"/>
      <c r="P169" s="130"/>
      <c r="Q169" s="130"/>
      <c r="R169" s="130"/>
      <c r="S169" s="130"/>
      <c r="T169" s="130"/>
      <c r="U169" s="130"/>
      <c r="V169" s="130"/>
      <c r="W169" s="129"/>
      <c r="X169" s="129"/>
      <c r="Y169" s="129"/>
    </row>
    <row r="170" spans="1:25" s="360" customFormat="1">
      <c r="A170" s="129"/>
      <c r="B170" s="223" t="str">
        <f>$B$26</f>
        <v>Other (Specify)</v>
      </c>
      <c r="C170" s="157"/>
      <c r="D170" s="180"/>
      <c r="E170" s="157"/>
      <c r="F170" s="171">
        <f>$F$26</f>
        <v>0</v>
      </c>
      <c r="G170" s="157"/>
      <c r="H170" s="780">
        <f>$H$26</f>
        <v>0</v>
      </c>
      <c r="I170" s="163"/>
      <c r="J170" s="171">
        <f>$J$26</f>
        <v>0</v>
      </c>
      <c r="K170" s="163"/>
      <c r="L170" s="194"/>
      <c r="M170" s="157"/>
      <c r="N170" s="131"/>
      <c r="O170" s="131"/>
      <c r="P170" s="131"/>
      <c r="Q170" s="131"/>
      <c r="R170" s="131"/>
      <c r="S170" s="131"/>
      <c r="T170" s="131"/>
      <c r="U170" s="131"/>
      <c r="V170" s="131"/>
      <c r="W170" s="141"/>
      <c r="X170" s="141"/>
      <c r="Y170" s="141"/>
    </row>
    <row r="171" spans="1:25" s="360" customFormat="1">
      <c r="A171" s="144"/>
      <c r="B171" s="223" t="str">
        <f>$B$27</f>
        <v>Other (Specify)</v>
      </c>
      <c r="C171" s="157"/>
      <c r="D171" s="180"/>
      <c r="E171" s="157"/>
      <c r="F171" s="171">
        <f>$F$27</f>
        <v>0</v>
      </c>
      <c r="G171" s="157"/>
      <c r="H171" s="780">
        <f>$H$27</f>
        <v>0</v>
      </c>
      <c r="I171" s="162"/>
      <c r="J171" s="171">
        <f>$J$27</f>
        <v>0</v>
      </c>
      <c r="K171" s="162"/>
      <c r="L171" s="194"/>
      <c r="M171" s="157"/>
      <c r="N171" s="133"/>
      <c r="O171" s="133"/>
      <c r="P171" s="133"/>
      <c r="Q171" s="133"/>
      <c r="R171" s="133"/>
      <c r="S171" s="133"/>
      <c r="T171" s="133"/>
      <c r="U171" s="131"/>
      <c r="V171" s="131"/>
      <c r="W171" s="129"/>
      <c r="X171" s="129"/>
      <c r="Y171" s="129"/>
    </row>
    <row r="172" spans="1:25" s="360" customFormat="1">
      <c r="A172" s="144"/>
      <c r="B172" s="223" t="str">
        <f>$B$28</f>
        <v>Other (Specify)</v>
      </c>
      <c r="C172" s="157"/>
      <c r="D172" s="180"/>
      <c r="E172" s="157"/>
      <c r="F172" s="171">
        <f>$F$28</f>
        <v>0</v>
      </c>
      <c r="G172" s="157"/>
      <c r="H172" s="780">
        <f>$H$28</f>
        <v>0</v>
      </c>
      <c r="I172" s="162"/>
      <c r="J172" s="171">
        <f>$J$28</f>
        <v>0</v>
      </c>
      <c r="K172" s="162"/>
      <c r="L172" s="194"/>
      <c r="M172" s="157"/>
      <c r="N172" s="133"/>
      <c r="O172" s="133"/>
      <c r="P172" s="133"/>
      <c r="Q172" s="133"/>
      <c r="R172" s="133"/>
      <c r="S172" s="133"/>
      <c r="T172" s="133"/>
      <c r="U172" s="133"/>
      <c r="V172" s="133"/>
      <c r="W172" s="129"/>
      <c r="X172" s="129"/>
      <c r="Y172" s="129"/>
    </row>
    <row r="173" spans="1:25" s="360" customFormat="1" ht="14.1" customHeight="1" thickBot="1">
      <c r="A173" s="144"/>
      <c r="B173" s="223" t="str">
        <f>$B$29</f>
        <v>Other (Specify)</v>
      </c>
      <c r="C173" s="157"/>
      <c r="D173" s="185"/>
      <c r="E173" s="157"/>
      <c r="F173" s="171">
        <f>$F$29</f>
        <v>0</v>
      </c>
      <c r="G173" s="157"/>
      <c r="H173" s="780">
        <f>$H$29</f>
        <v>0</v>
      </c>
      <c r="I173" s="162"/>
      <c r="J173" s="171">
        <f>$J$29</f>
        <v>0</v>
      </c>
      <c r="K173" s="162"/>
      <c r="L173" s="194"/>
      <c r="M173" s="157"/>
      <c r="N173" s="133"/>
      <c r="O173" s="133"/>
      <c r="P173" s="133"/>
      <c r="Q173" s="133"/>
      <c r="R173" s="133"/>
      <c r="S173" s="133"/>
      <c r="T173" s="133"/>
      <c r="U173" s="133"/>
      <c r="V173" s="133"/>
      <c r="W173" s="129"/>
      <c r="X173" s="129"/>
      <c r="Y173" s="129"/>
    </row>
    <row r="174" spans="1:25" s="360" customFormat="1" ht="14.1" customHeight="1" thickTop="1">
      <c r="A174" s="139"/>
      <c r="B174" s="226" t="str">
        <f>$B$30</f>
        <v>Total Permanent Financing</v>
      </c>
      <c r="C174" s="156"/>
      <c r="D174" s="187">
        <f>SUM(D165:D173)</f>
        <v>0</v>
      </c>
      <c r="E174" s="156"/>
      <c r="F174" s="169"/>
      <c r="G174" s="156"/>
      <c r="H174" s="169"/>
      <c r="I174" s="164"/>
      <c r="J174" s="169"/>
      <c r="K174" s="164"/>
      <c r="L174" s="197"/>
      <c r="M174" s="157"/>
      <c r="N174" s="134"/>
      <c r="O174" s="134"/>
      <c r="P174" s="134"/>
      <c r="Q174" s="134"/>
      <c r="R174" s="134"/>
      <c r="S174" s="134"/>
      <c r="T174" s="134"/>
      <c r="U174" s="145"/>
      <c r="V174" s="134"/>
      <c r="W174" s="129"/>
      <c r="X174" s="129"/>
      <c r="Y174" s="129"/>
    </row>
    <row r="175" spans="1:25" s="360" customFormat="1" ht="14.1" customHeight="1">
      <c r="A175" s="139"/>
      <c r="B175" s="207"/>
      <c r="C175" s="157"/>
      <c r="D175" s="157"/>
      <c r="E175" s="157"/>
      <c r="F175" s="157"/>
      <c r="G175" s="157"/>
      <c r="H175" s="157"/>
      <c r="I175" s="162"/>
      <c r="J175" s="157"/>
      <c r="K175" s="162"/>
      <c r="L175" s="208"/>
      <c r="M175" s="157"/>
      <c r="N175" s="134"/>
      <c r="O175" s="134"/>
      <c r="P175" s="134"/>
      <c r="Q175" s="134"/>
      <c r="R175" s="134"/>
      <c r="S175" s="134"/>
      <c r="T175" s="134"/>
      <c r="U175" s="145"/>
      <c r="V175" s="134"/>
      <c r="W175" s="129"/>
      <c r="X175" s="129"/>
      <c r="Y175" s="129"/>
    </row>
    <row r="176" spans="1:25" s="360" customFormat="1" ht="15.95" customHeight="1">
      <c r="A176" s="129"/>
      <c r="B176" s="209" t="s">
        <v>163</v>
      </c>
      <c r="C176" s="146"/>
      <c r="D176" s="365"/>
      <c r="E176" s="365"/>
      <c r="F176" s="365"/>
      <c r="G176" s="365"/>
      <c r="H176" s="366"/>
      <c r="I176" s="366"/>
      <c r="J176" s="129"/>
      <c r="K176" s="129"/>
      <c r="L176" s="210"/>
      <c r="M176" s="129"/>
      <c r="N176" s="129"/>
      <c r="O176" s="129"/>
      <c r="P176" s="129"/>
      <c r="Q176" s="129"/>
      <c r="R176" s="129"/>
      <c r="S176" s="129"/>
      <c r="T176" s="129"/>
      <c r="U176" s="129"/>
      <c r="V176" s="133"/>
      <c r="W176" s="129"/>
      <c r="X176" s="129"/>
      <c r="Y176" s="129"/>
    </row>
    <row r="177" spans="1:25" s="360" customFormat="1" ht="15.95" customHeight="1">
      <c r="A177" s="129"/>
      <c r="B177" s="204" t="s">
        <v>131</v>
      </c>
      <c r="C177" s="146"/>
      <c r="D177" s="365"/>
      <c r="E177" s="365"/>
      <c r="F177" s="365"/>
      <c r="G177" s="365"/>
      <c r="H177" s="366"/>
      <c r="I177" s="366"/>
      <c r="J177" s="129"/>
      <c r="K177" s="129"/>
      <c r="L177" s="210"/>
      <c r="M177" s="129"/>
      <c r="N177" s="129"/>
      <c r="O177" s="129"/>
      <c r="P177" s="129"/>
      <c r="Q177" s="129"/>
      <c r="R177" s="129"/>
      <c r="S177" s="129"/>
      <c r="T177" s="129"/>
      <c r="U177" s="129"/>
      <c r="V177" s="133"/>
      <c r="W177" s="129"/>
      <c r="X177" s="129"/>
      <c r="Y177" s="129"/>
    </row>
    <row r="178" spans="1:25" s="360" customFormat="1" ht="15.95" customHeight="1">
      <c r="A178" s="129"/>
      <c r="B178" s="364" t="str">
        <f>B148</f>
        <v xml:space="preserve"> </v>
      </c>
      <c r="C178" s="146"/>
      <c r="D178" s="365"/>
      <c r="E178" s="365"/>
      <c r="F178" s="365"/>
      <c r="G178" s="365"/>
      <c r="H178" s="366"/>
      <c r="I178" s="366"/>
      <c r="J178" s="129"/>
      <c r="K178" s="129"/>
      <c r="L178" s="210"/>
      <c r="M178" s="129"/>
      <c r="N178" s="129"/>
      <c r="O178" s="129"/>
      <c r="P178" s="129"/>
      <c r="Q178" s="129"/>
      <c r="R178" s="129"/>
      <c r="S178" s="129"/>
      <c r="T178" s="129"/>
      <c r="U178" s="129"/>
      <c r="V178" s="133"/>
      <c r="W178" s="129"/>
      <c r="X178" s="129"/>
      <c r="Y178" s="129"/>
    </row>
    <row r="179" spans="1:25" s="360" customFormat="1">
      <c r="A179" s="129"/>
      <c r="B179" s="211" t="s">
        <v>171</v>
      </c>
      <c r="C179" s="146"/>
      <c r="D179" s="365"/>
      <c r="E179" s="365"/>
      <c r="F179" s="365"/>
      <c r="G179" s="365"/>
      <c r="H179" s="366"/>
      <c r="I179" s="366"/>
      <c r="J179" s="129"/>
      <c r="K179" s="129"/>
      <c r="L179" s="210"/>
      <c r="M179" s="129"/>
      <c r="N179" s="129"/>
      <c r="O179" s="129"/>
      <c r="P179" s="129"/>
      <c r="Q179" s="129"/>
      <c r="R179" s="129"/>
      <c r="S179" s="129"/>
      <c r="T179" s="129"/>
      <c r="U179" s="129"/>
      <c r="V179" s="133"/>
      <c r="W179" s="129"/>
      <c r="X179" s="129"/>
      <c r="Y179" s="129"/>
    </row>
    <row r="180" spans="1:25" s="360" customFormat="1">
      <c r="A180" s="129"/>
      <c r="B180" s="211"/>
      <c r="C180" s="146"/>
      <c r="D180" s="365"/>
      <c r="E180" s="365"/>
      <c r="F180" s="365"/>
      <c r="G180" s="365"/>
      <c r="H180" s="366"/>
      <c r="I180" s="366"/>
      <c r="J180" s="129"/>
      <c r="K180" s="129"/>
      <c r="L180" s="210"/>
      <c r="M180" s="129"/>
      <c r="N180" s="129"/>
      <c r="O180" s="129"/>
      <c r="P180" s="129"/>
      <c r="Q180" s="129"/>
      <c r="R180" s="129"/>
      <c r="S180" s="129"/>
      <c r="T180" s="129"/>
      <c r="U180" s="129"/>
      <c r="V180" s="133"/>
      <c r="W180" s="129"/>
      <c r="X180" s="129"/>
      <c r="Y180" s="129"/>
    </row>
    <row r="181" spans="1:25" s="360" customFormat="1" ht="15.95" customHeight="1">
      <c r="A181" s="129"/>
      <c r="B181" s="212" t="s">
        <v>173</v>
      </c>
      <c r="C181" s="170"/>
      <c r="D181" s="940"/>
      <c r="E181" s="940"/>
      <c r="F181" s="940"/>
      <c r="G181" s="170"/>
      <c r="H181" s="367" t="s">
        <v>172</v>
      </c>
      <c r="I181" s="366"/>
      <c r="J181" s="129"/>
      <c r="K181" s="129"/>
      <c r="L181" s="210"/>
      <c r="M181" s="129"/>
      <c r="N181" s="129"/>
      <c r="O181" s="129"/>
      <c r="P181" s="129"/>
      <c r="Q181" s="129"/>
      <c r="R181" s="129"/>
      <c r="S181" s="129"/>
      <c r="T181" s="129"/>
      <c r="U181" s="129"/>
      <c r="V181" s="133"/>
      <c r="W181" s="129"/>
      <c r="X181" s="129"/>
      <c r="Y181" s="129"/>
    </row>
    <row r="182" spans="1:25" s="360" customFormat="1">
      <c r="A182" s="129"/>
      <c r="B182" s="213" t="s">
        <v>164</v>
      </c>
      <c r="C182" s="129"/>
      <c r="D182" s="129"/>
      <c r="E182" s="129"/>
      <c r="F182" s="129"/>
      <c r="G182" s="129"/>
      <c r="H182" s="178"/>
      <c r="I182" s="129"/>
      <c r="J182" s="129"/>
      <c r="K182" s="129"/>
      <c r="L182" s="210"/>
      <c r="M182" s="129"/>
      <c r="N182" s="129"/>
      <c r="O182" s="129"/>
      <c r="P182" s="129"/>
      <c r="Q182" s="129"/>
      <c r="R182" s="129"/>
      <c r="S182" s="129"/>
      <c r="T182" s="129"/>
      <c r="U182" s="129"/>
      <c r="V182" s="133"/>
      <c r="W182" s="129"/>
      <c r="X182" s="129"/>
      <c r="Y182" s="129"/>
    </row>
    <row r="183" spans="1:25" s="360" customFormat="1">
      <c r="A183" s="139"/>
      <c r="B183" s="214" t="s">
        <v>110</v>
      </c>
      <c r="C183" s="129"/>
      <c r="D183" s="129"/>
      <c r="E183" s="129"/>
      <c r="F183" s="129"/>
      <c r="G183" s="129"/>
      <c r="H183" s="178"/>
      <c r="I183" s="129"/>
      <c r="J183" s="129"/>
      <c r="K183" s="129"/>
      <c r="L183" s="210"/>
      <c r="M183" s="129"/>
      <c r="N183" s="129"/>
      <c r="O183" s="129"/>
      <c r="P183" s="129"/>
      <c r="Q183" s="129"/>
      <c r="R183" s="129"/>
      <c r="S183" s="129"/>
      <c r="T183" s="129"/>
      <c r="U183" s="129"/>
      <c r="V183" s="129"/>
      <c r="W183" s="129"/>
      <c r="X183" s="129"/>
      <c r="Y183" s="129"/>
    </row>
    <row r="184" spans="1:25" s="360" customFormat="1">
      <c r="A184" s="139"/>
      <c r="B184" s="214" t="s">
        <v>165</v>
      </c>
      <c r="C184" s="129"/>
      <c r="D184" s="129"/>
      <c r="E184" s="129"/>
      <c r="F184" s="129"/>
      <c r="G184" s="129"/>
      <c r="H184" s="178"/>
      <c r="I184" s="129"/>
      <c r="J184" s="129"/>
      <c r="K184" s="129"/>
      <c r="L184" s="210"/>
      <c r="M184" s="129"/>
      <c r="N184" s="129"/>
      <c r="O184" s="129"/>
      <c r="P184" s="129"/>
      <c r="Q184" s="129"/>
      <c r="R184" s="129"/>
      <c r="S184" s="129"/>
      <c r="T184" s="129"/>
      <c r="U184" s="129"/>
      <c r="V184" s="129"/>
      <c r="W184" s="129"/>
      <c r="X184" s="129"/>
      <c r="Y184" s="129"/>
    </row>
    <row r="185" spans="1:25" s="154" customFormat="1">
      <c r="A185" s="147"/>
      <c r="B185" s="215" t="s">
        <v>166</v>
      </c>
      <c r="C185" s="148"/>
      <c r="D185" s="148"/>
      <c r="E185" s="148"/>
      <c r="F185" s="148"/>
      <c r="G185" s="148"/>
      <c r="H185" s="178"/>
      <c r="I185" s="149"/>
      <c r="J185" s="149"/>
      <c r="K185" s="149"/>
      <c r="L185" s="216"/>
      <c r="M185" s="149"/>
      <c r="N185" s="149"/>
      <c r="O185" s="149"/>
      <c r="P185" s="149"/>
      <c r="Q185" s="149"/>
      <c r="R185" s="149"/>
      <c r="S185" s="149"/>
      <c r="T185" s="149"/>
      <c r="U185" s="150"/>
      <c r="V185" s="149"/>
      <c r="W185" s="148"/>
      <c r="X185" s="148"/>
      <c r="Y185" s="148"/>
    </row>
    <row r="186" spans="1:25" s="154" customFormat="1">
      <c r="A186" s="147"/>
      <c r="B186" s="215" t="s">
        <v>167</v>
      </c>
      <c r="C186" s="148"/>
      <c r="D186" s="148"/>
      <c r="E186" s="148"/>
      <c r="F186" s="148"/>
      <c r="G186" s="148"/>
      <c r="H186" s="178"/>
      <c r="I186" s="135"/>
      <c r="J186" s="135"/>
      <c r="K186" s="135"/>
      <c r="L186" s="217"/>
      <c r="M186" s="135"/>
      <c r="N186" s="135"/>
      <c r="O186" s="135"/>
      <c r="P186" s="135"/>
      <c r="Q186" s="135"/>
      <c r="R186" s="135"/>
      <c r="S186" s="135"/>
      <c r="T186" s="135"/>
      <c r="U186" s="135"/>
      <c r="V186" s="149"/>
      <c r="W186" s="148"/>
      <c r="X186" s="148"/>
      <c r="Y186" s="148"/>
    </row>
    <row r="187" spans="1:25" s="154" customFormat="1">
      <c r="A187" s="148"/>
      <c r="B187" s="215" t="s">
        <v>169</v>
      </c>
      <c r="C187" s="148"/>
      <c r="D187" s="938" t="str">
        <f>$D$43</f>
        <v>(Specify Source)</v>
      </c>
      <c r="E187" s="938"/>
      <c r="F187" s="938"/>
      <c r="G187" s="148"/>
      <c r="H187" s="178"/>
      <c r="I187" s="148"/>
      <c r="J187" s="148"/>
      <c r="K187" s="148"/>
      <c r="L187" s="218"/>
      <c r="M187" s="148"/>
      <c r="N187" s="148"/>
      <c r="O187" s="148"/>
      <c r="P187" s="148"/>
      <c r="Q187" s="148"/>
      <c r="R187" s="148"/>
      <c r="S187" s="148"/>
      <c r="T187" s="148"/>
      <c r="U187" s="148"/>
      <c r="V187" s="135"/>
      <c r="W187" s="148"/>
      <c r="X187" s="148"/>
      <c r="Y187" s="148"/>
    </row>
    <row r="188" spans="1:25" s="154" customFormat="1">
      <c r="A188" s="147"/>
      <c r="B188" s="215" t="s">
        <v>168</v>
      </c>
      <c r="C188" s="148"/>
      <c r="D188" s="938" t="str">
        <f>$D$44</f>
        <v>(Specify Source)</v>
      </c>
      <c r="E188" s="938"/>
      <c r="F188" s="938"/>
      <c r="G188" s="148"/>
      <c r="H188" s="178"/>
      <c r="I188" s="135"/>
      <c r="J188" s="135"/>
      <c r="K188" s="135"/>
      <c r="L188" s="217"/>
      <c r="M188" s="135"/>
      <c r="N188" s="135"/>
      <c r="O188" s="135"/>
      <c r="P188" s="135"/>
      <c r="Q188" s="135"/>
      <c r="R188" s="135"/>
      <c r="S188" s="135"/>
      <c r="T188" s="135"/>
      <c r="U188" s="150"/>
      <c r="V188" s="149"/>
      <c r="W188" s="148"/>
      <c r="X188" s="148"/>
      <c r="Y188" s="148"/>
    </row>
    <row r="189" spans="1:25" s="154" customFormat="1">
      <c r="A189" s="151"/>
      <c r="B189" s="215" t="s">
        <v>168</v>
      </c>
      <c r="C189" s="148"/>
      <c r="D189" s="938" t="str">
        <f>$D$45</f>
        <v>(Specify Source)</v>
      </c>
      <c r="E189" s="938"/>
      <c r="F189" s="938"/>
      <c r="G189" s="148"/>
      <c r="H189" s="178"/>
      <c r="I189" s="148"/>
      <c r="J189" s="148"/>
      <c r="K189" s="148"/>
      <c r="L189" s="218"/>
      <c r="M189" s="148"/>
      <c r="N189" s="148"/>
      <c r="O189" s="148"/>
      <c r="P189" s="148"/>
      <c r="Q189" s="148"/>
      <c r="R189" s="148"/>
      <c r="S189" s="148"/>
      <c r="T189" s="148"/>
      <c r="U189" s="148"/>
      <c r="V189" s="152"/>
      <c r="W189" s="148"/>
      <c r="X189" s="148"/>
      <c r="Y189" s="148"/>
    </row>
    <row r="190" spans="1:25" s="154" customFormat="1">
      <c r="A190" s="147"/>
      <c r="B190" s="215" t="s">
        <v>168</v>
      </c>
      <c r="C190" s="148"/>
      <c r="D190" s="938" t="str">
        <f>$D$46</f>
        <v>(Specify Source)</v>
      </c>
      <c r="E190" s="938"/>
      <c r="F190" s="938"/>
      <c r="G190" s="148"/>
      <c r="H190" s="178"/>
      <c r="I190" s="153"/>
      <c r="J190" s="153"/>
      <c r="K190" s="153"/>
      <c r="L190" s="219"/>
      <c r="M190" s="153"/>
      <c r="N190" s="153"/>
      <c r="O190" s="153"/>
      <c r="P190" s="153"/>
      <c r="Q190" s="153"/>
      <c r="R190" s="153"/>
      <c r="S190" s="153"/>
      <c r="T190" s="153"/>
      <c r="V190" s="150"/>
      <c r="W190" s="148"/>
      <c r="X190" s="148"/>
      <c r="Y190" s="148"/>
    </row>
    <row r="191" spans="1:25" s="154" customFormat="1" ht="13.5" thickBot="1">
      <c r="A191" s="151"/>
      <c r="B191" s="220" t="s">
        <v>168</v>
      </c>
      <c r="C191" s="221"/>
      <c r="D191" s="939" t="str">
        <f>$D$47</f>
        <v>(Specify Source)</v>
      </c>
      <c r="E191" s="939"/>
      <c r="F191" s="939"/>
      <c r="G191" s="221"/>
      <c r="H191" s="227"/>
      <c r="I191" s="221"/>
      <c r="J191" s="221"/>
      <c r="K191" s="221"/>
      <c r="L191" s="222"/>
      <c r="M191" s="148"/>
      <c r="N191" s="148"/>
      <c r="O191" s="148"/>
      <c r="P191" s="148"/>
      <c r="Q191" s="148"/>
      <c r="R191" s="148"/>
      <c r="S191" s="148"/>
      <c r="T191" s="148"/>
      <c r="U191" s="148"/>
      <c r="W191" s="148"/>
      <c r="X191" s="148"/>
      <c r="Y191" s="148"/>
    </row>
    <row r="193" spans="1:25" ht="13.5" thickBot="1"/>
    <row r="194" spans="1:25">
      <c r="A194" s="27"/>
      <c r="B194" s="509" t="s">
        <v>156</v>
      </c>
      <c r="C194" s="357"/>
      <c r="D194" s="28"/>
      <c r="E194" s="28"/>
      <c r="F194" s="30"/>
      <c r="G194" s="30"/>
      <c r="H194" s="27"/>
      <c r="I194" s="27"/>
      <c r="J194" s="27"/>
      <c r="K194" s="27"/>
      <c r="L194" s="27"/>
      <c r="M194" s="27"/>
      <c r="N194" s="27"/>
      <c r="O194" s="27"/>
      <c r="P194" s="27"/>
      <c r="Q194" s="27"/>
      <c r="R194" s="27"/>
      <c r="S194" s="27"/>
      <c r="T194" s="27"/>
      <c r="U194" s="27"/>
      <c r="V194" s="27"/>
      <c r="W194" s="27"/>
      <c r="X194" s="27"/>
      <c r="Y194" s="27"/>
    </row>
    <row r="195" spans="1:25">
      <c r="A195" s="27"/>
      <c r="B195" s="512" t="s">
        <v>132</v>
      </c>
      <c r="E195" s="12"/>
      <c r="F195" s="28"/>
      <c r="G195" s="28"/>
      <c r="H195" s="27"/>
      <c r="I195" s="27"/>
      <c r="J195" s="27"/>
      <c r="K195" s="27"/>
      <c r="L195" s="27"/>
      <c r="M195" s="27"/>
      <c r="N195" s="27"/>
      <c r="O195" s="27"/>
      <c r="P195" s="27"/>
      <c r="Q195" s="27"/>
      <c r="R195" s="27"/>
      <c r="S195" s="27"/>
      <c r="T195" s="27"/>
      <c r="U195" s="27"/>
      <c r="V195" s="27"/>
      <c r="W195" s="27"/>
      <c r="X195" s="27"/>
      <c r="Y195" s="27"/>
    </row>
    <row r="196" spans="1:25" ht="13.5" thickBot="1">
      <c r="A196" s="27"/>
      <c r="B196" s="513" t="str">
        <f>'Unit Distribution'!B8</f>
        <v xml:space="preserve"> </v>
      </c>
      <c r="D196" s="12"/>
      <c r="E196" s="12"/>
      <c r="F196" s="28"/>
      <c r="G196" s="28"/>
      <c r="H196" s="27"/>
      <c r="I196" s="27"/>
      <c r="J196" s="27"/>
      <c r="K196" s="27"/>
      <c r="L196" s="27"/>
      <c r="M196" s="27"/>
      <c r="N196" s="27"/>
      <c r="O196" s="27"/>
      <c r="P196" s="27"/>
      <c r="Q196" s="27"/>
      <c r="R196" s="27"/>
      <c r="S196" s="27"/>
      <c r="T196" s="27"/>
      <c r="U196" s="27"/>
      <c r="V196" s="27"/>
      <c r="W196" s="27"/>
      <c r="X196" s="27"/>
      <c r="Y196" s="27"/>
    </row>
    <row r="197" spans="1:25">
      <c r="B197" s="189" t="s">
        <v>157</v>
      </c>
      <c r="C197" s="190"/>
      <c r="D197" s="191" t="s">
        <v>158</v>
      </c>
      <c r="E197" s="191"/>
      <c r="F197" s="191" t="s">
        <v>159</v>
      </c>
      <c r="G197" s="191"/>
      <c r="H197" s="191" t="s">
        <v>177</v>
      </c>
      <c r="I197" s="191"/>
      <c r="J197" s="191" t="s">
        <v>160</v>
      </c>
      <c r="K197" s="192"/>
      <c r="L197" s="193" t="s">
        <v>161</v>
      </c>
      <c r="M197" s="168"/>
      <c r="U197" s="32"/>
      <c r="V197" s="32"/>
      <c r="W197" s="27"/>
      <c r="X197" s="27"/>
      <c r="Y197" s="27"/>
    </row>
    <row r="198" spans="1:25">
      <c r="A198" s="27"/>
      <c r="B198" s="223" t="str">
        <f>$B$6</f>
        <v>HPD Loan</v>
      </c>
      <c r="C198" s="157"/>
      <c r="D198" s="179"/>
      <c r="E198" s="157"/>
      <c r="F198" s="172">
        <f>$F$6</f>
        <v>0</v>
      </c>
      <c r="G198" s="157"/>
      <c r="H198" s="780">
        <f>$H$6</f>
        <v>0</v>
      </c>
      <c r="I198" s="157"/>
      <c r="J198" s="172">
        <f>$J$6</f>
        <v>0</v>
      </c>
      <c r="K198" s="157"/>
      <c r="L198" s="194"/>
      <c r="M198" s="157"/>
      <c r="N198" s="165"/>
      <c r="O198" s="27"/>
      <c r="P198" s="27"/>
      <c r="Q198" s="27"/>
      <c r="R198" s="27"/>
      <c r="S198" s="27"/>
      <c r="T198" s="27"/>
      <c r="U198" s="29"/>
      <c r="V198" s="29"/>
      <c r="W198" s="27"/>
      <c r="X198" s="27"/>
      <c r="Y198" s="27"/>
    </row>
    <row r="199" spans="1:25">
      <c r="A199" s="31"/>
      <c r="B199" s="224" t="str">
        <f>$B$7</f>
        <v>HDC Tax Exempt Bonds</v>
      </c>
      <c r="C199" s="157"/>
      <c r="D199" s="179"/>
      <c r="E199" s="157"/>
      <c r="F199" s="172">
        <f>$F$7</f>
        <v>0</v>
      </c>
      <c r="G199" s="157"/>
      <c r="H199" s="780">
        <f>$H$7</f>
        <v>0</v>
      </c>
      <c r="I199" s="161"/>
      <c r="J199" s="172">
        <f>$J$7</f>
        <v>0</v>
      </c>
      <c r="K199" s="161"/>
      <c r="L199" s="194"/>
      <c r="M199" s="157"/>
      <c r="N199" s="167"/>
      <c r="O199" s="33"/>
      <c r="P199" s="33"/>
      <c r="Q199" s="33"/>
      <c r="R199" s="33"/>
      <c r="S199" s="33"/>
      <c r="T199" s="33"/>
      <c r="U199" s="34"/>
      <c r="V199" s="34"/>
      <c r="W199" s="27"/>
      <c r="X199" s="27"/>
      <c r="Y199" s="27"/>
    </row>
    <row r="200" spans="1:25">
      <c r="A200" s="27"/>
      <c r="B200" s="224" t="str">
        <f>$B$8</f>
        <v>HDC Loan</v>
      </c>
      <c r="C200" s="157"/>
      <c r="D200" s="179"/>
      <c r="E200" s="157"/>
      <c r="F200" s="172">
        <f>$F$8</f>
        <v>0</v>
      </c>
      <c r="G200" s="157"/>
      <c r="H200" s="780">
        <f>$H$8</f>
        <v>0</v>
      </c>
      <c r="I200" s="157"/>
      <c r="J200" s="172">
        <f>$J$8</f>
        <v>0</v>
      </c>
      <c r="K200" s="157"/>
      <c r="L200" s="194"/>
      <c r="M200" s="157"/>
      <c r="N200" s="167"/>
      <c r="O200" s="27"/>
      <c r="P200" s="27"/>
      <c r="Q200" s="27"/>
      <c r="R200" s="27"/>
      <c r="S200" s="27"/>
      <c r="T200" s="27"/>
      <c r="U200" s="27"/>
      <c r="V200" s="27"/>
      <c r="W200" s="27"/>
      <c r="X200" s="27"/>
      <c r="Y200" s="27"/>
    </row>
    <row r="201" spans="1:25">
      <c r="A201" s="35"/>
      <c r="B201" s="224" t="str">
        <f>$B$9</f>
        <v>Deferred Developer Fee</v>
      </c>
      <c r="C201" s="157"/>
      <c r="D201" s="179"/>
      <c r="E201" s="157"/>
      <c r="F201" s="172">
        <f>$F$9</f>
        <v>0</v>
      </c>
      <c r="G201" s="157"/>
      <c r="H201" s="780">
        <f>$H$9</f>
        <v>0</v>
      </c>
      <c r="I201" s="162"/>
      <c r="J201" s="172">
        <f>$J$9</f>
        <v>0</v>
      </c>
      <c r="K201" s="162"/>
      <c r="L201" s="194"/>
      <c r="M201" s="157"/>
      <c r="N201" s="167"/>
      <c r="O201" s="36"/>
      <c r="P201" s="36"/>
      <c r="Q201" s="36"/>
      <c r="R201" s="36"/>
      <c r="S201" s="36"/>
      <c r="T201" s="36"/>
      <c r="U201" s="36"/>
      <c r="V201" s="36"/>
      <c r="W201" s="27"/>
      <c r="X201" s="27"/>
      <c r="Y201" s="27"/>
    </row>
    <row r="202" spans="1:25">
      <c r="A202" s="31"/>
      <c r="B202" s="224" t="str">
        <f>$B$10</f>
        <v>Other (Specify)</v>
      </c>
      <c r="C202" s="157"/>
      <c r="D202" s="179"/>
      <c r="E202" s="157"/>
      <c r="F202" s="172">
        <f>$F$10</f>
        <v>0</v>
      </c>
      <c r="G202" s="157"/>
      <c r="H202" s="780">
        <f>$H$10</f>
        <v>0</v>
      </c>
      <c r="I202" s="162"/>
      <c r="J202" s="172">
        <f>$J$10</f>
        <v>0</v>
      </c>
      <c r="K202" s="162"/>
      <c r="L202" s="194"/>
      <c r="M202" s="157"/>
      <c r="N202" s="167"/>
      <c r="O202" s="36"/>
      <c r="P202" s="36"/>
      <c r="Q202" s="36"/>
      <c r="R202" s="36"/>
      <c r="S202" s="36"/>
      <c r="T202" s="36"/>
      <c r="U202" s="36"/>
      <c r="V202" s="36"/>
      <c r="W202" s="27"/>
      <c r="X202" s="27"/>
      <c r="Y202" s="27"/>
    </row>
    <row r="203" spans="1:25">
      <c r="A203" s="35"/>
      <c r="B203" s="224" t="str">
        <f>$B$11</f>
        <v>Other (Specify)</v>
      </c>
      <c r="C203" s="157"/>
      <c r="D203" s="179"/>
      <c r="E203" s="157"/>
      <c r="F203" s="172">
        <f>$F$11</f>
        <v>0</v>
      </c>
      <c r="G203" s="157"/>
      <c r="H203" s="780">
        <f>$H$11</f>
        <v>0</v>
      </c>
      <c r="I203" s="163"/>
      <c r="J203" s="172">
        <f>$J$11</f>
        <v>0</v>
      </c>
      <c r="K203" s="163"/>
      <c r="L203" s="194"/>
      <c r="M203" s="157"/>
      <c r="N203" s="167"/>
      <c r="O203" s="38"/>
      <c r="P203" s="38"/>
      <c r="Q203" s="38"/>
      <c r="R203" s="38"/>
      <c r="S203" s="38"/>
      <c r="T203" s="38"/>
      <c r="U203" s="38"/>
      <c r="V203" s="38"/>
      <c r="W203" s="27"/>
      <c r="X203" s="27"/>
      <c r="Y203" s="27"/>
    </row>
    <row r="204" spans="1:25">
      <c r="A204" s="31"/>
      <c r="B204" s="224" t="str">
        <f>$B$12</f>
        <v>Other (Specify)</v>
      </c>
      <c r="C204" s="157"/>
      <c r="D204" s="179"/>
      <c r="E204" s="157"/>
      <c r="F204" s="172">
        <f>$F$12</f>
        <v>0</v>
      </c>
      <c r="G204" s="157"/>
      <c r="H204" s="780">
        <f>$H$12</f>
        <v>0</v>
      </c>
      <c r="I204" s="162"/>
      <c r="J204" s="172">
        <f>$J$12</f>
        <v>0</v>
      </c>
      <c r="K204" s="162"/>
      <c r="L204" s="194"/>
      <c r="M204" s="157"/>
      <c r="N204" s="167"/>
      <c r="O204" s="36"/>
      <c r="P204" s="36"/>
      <c r="Q204" s="36"/>
      <c r="R204" s="36"/>
      <c r="S204" s="36"/>
      <c r="T204" s="36"/>
      <c r="U204" s="36"/>
      <c r="V204" s="36"/>
      <c r="W204" s="27"/>
      <c r="X204" s="27"/>
      <c r="Y204" s="27"/>
    </row>
    <row r="205" spans="1:25">
      <c r="A205" s="31"/>
      <c r="B205" s="224" t="str">
        <f>$B$13</f>
        <v>Other (Specify)</v>
      </c>
      <c r="C205" s="157"/>
      <c r="D205" s="179"/>
      <c r="E205" s="157"/>
      <c r="F205" s="172">
        <f>$F$13</f>
        <v>0</v>
      </c>
      <c r="G205" s="157"/>
      <c r="H205" s="780">
        <f>$H$13</f>
        <v>0</v>
      </c>
      <c r="I205" s="162"/>
      <c r="J205" s="172">
        <f>$J$13</f>
        <v>0</v>
      </c>
      <c r="K205" s="162"/>
      <c r="L205" s="194"/>
      <c r="M205" s="157"/>
      <c r="N205" s="167"/>
      <c r="O205" s="36"/>
      <c r="P205" s="36"/>
      <c r="Q205" s="36"/>
      <c r="R205" s="36"/>
      <c r="S205" s="36"/>
      <c r="T205" s="36"/>
      <c r="U205" s="36"/>
      <c r="V205" s="36"/>
      <c r="W205" s="36"/>
      <c r="X205" s="36"/>
      <c r="Y205" s="27"/>
    </row>
    <row r="206" spans="1:25" ht="13.5" thickBot="1">
      <c r="A206" s="35"/>
      <c r="B206" s="224" t="str">
        <f>$B$14</f>
        <v>Other (Specify)</v>
      </c>
      <c r="C206" s="157"/>
      <c r="D206" s="184"/>
      <c r="E206" s="157"/>
      <c r="F206" s="172">
        <f>$F$14</f>
        <v>0</v>
      </c>
      <c r="G206" s="157"/>
      <c r="H206" s="780">
        <f>$H$14</f>
        <v>0</v>
      </c>
      <c r="I206" s="162"/>
      <c r="J206" s="172">
        <f>$J$14</f>
        <v>0</v>
      </c>
      <c r="K206" s="162"/>
      <c r="L206" s="194"/>
      <c r="M206" s="157"/>
      <c r="N206" s="167"/>
      <c r="O206" s="36"/>
      <c r="P206" s="36"/>
      <c r="Q206" s="36"/>
      <c r="R206" s="36"/>
      <c r="S206" s="36"/>
      <c r="T206" s="36"/>
      <c r="U206" s="36"/>
      <c r="V206" s="36"/>
      <c r="W206" s="27"/>
      <c r="X206" s="27"/>
      <c r="Y206" s="27"/>
    </row>
    <row r="207" spans="1:25" ht="13.5" thickTop="1">
      <c r="A207" s="31"/>
      <c r="B207" s="225" t="str">
        <f>$B$15</f>
        <v>Total Construction Financing</v>
      </c>
      <c r="C207" s="156"/>
      <c r="D207" s="186">
        <f>SUM(D198:D206)</f>
        <v>0</v>
      </c>
      <c r="E207" s="156"/>
      <c r="F207" s="188"/>
      <c r="G207" s="156"/>
      <c r="H207" s="188"/>
      <c r="I207" s="164"/>
      <c r="J207" s="188"/>
      <c r="K207" s="164"/>
      <c r="L207" s="197"/>
      <c r="M207" s="157"/>
      <c r="N207" s="167"/>
      <c r="O207" s="36"/>
      <c r="P207" s="36"/>
      <c r="Q207" s="36"/>
      <c r="R207" s="36"/>
      <c r="S207" s="36"/>
      <c r="T207" s="36"/>
      <c r="U207" s="36"/>
      <c r="V207" s="36"/>
      <c r="W207" s="27"/>
      <c r="X207" s="27"/>
      <c r="Y207" s="27"/>
    </row>
    <row r="208" spans="1:25" s="360" customFormat="1">
      <c r="A208" s="136"/>
      <c r="B208" s="198"/>
      <c r="C208" s="129"/>
      <c r="D208" s="129"/>
      <c r="E208" s="129"/>
      <c r="F208" s="129"/>
      <c r="G208" s="129"/>
      <c r="H208" s="137"/>
      <c r="I208" s="137"/>
      <c r="J208" s="138"/>
      <c r="K208" s="137"/>
      <c r="L208" s="199"/>
      <c r="M208" s="137"/>
      <c r="N208" s="166"/>
      <c r="O208" s="137"/>
      <c r="P208" s="137"/>
      <c r="Q208" s="137"/>
      <c r="R208" s="137"/>
      <c r="S208" s="137"/>
      <c r="T208" s="137"/>
      <c r="U208" s="137"/>
      <c r="V208" s="137"/>
      <c r="W208" s="129"/>
      <c r="X208" s="129"/>
      <c r="Y208" s="129"/>
    </row>
    <row r="209" spans="1:25" s="360" customFormat="1">
      <c r="A209" s="139"/>
      <c r="B209" s="361" t="s">
        <v>162</v>
      </c>
      <c r="C209" s="362"/>
      <c r="D209" s="200"/>
      <c r="E209" s="200"/>
      <c r="F209" s="201"/>
      <c r="G209" s="201"/>
      <c r="H209" s="202"/>
      <c r="I209" s="202"/>
      <c r="J209" s="202"/>
      <c r="K209" s="202"/>
      <c r="L209" s="203"/>
      <c r="M209" s="27"/>
      <c r="N209" s="140"/>
      <c r="O209" s="140"/>
      <c r="P209" s="140"/>
      <c r="Q209" s="140"/>
      <c r="R209" s="140"/>
      <c r="S209" s="140"/>
      <c r="T209" s="140"/>
      <c r="U209" s="137"/>
      <c r="V209" s="140"/>
      <c r="W209" s="129"/>
      <c r="X209" s="129"/>
      <c r="Y209" s="129"/>
    </row>
    <row r="210" spans="1:25" s="360" customFormat="1">
      <c r="A210" s="139"/>
      <c r="B210" s="204" t="s">
        <v>132</v>
      </c>
      <c r="C210" s="363"/>
      <c r="D210" s="363"/>
      <c r="E210" s="122"/>
      <c r="F210" s="200"/>
      <c r="G210" s="200"/>
      <c r="H210" s="202"/>
      <c r="I210" s="202"/>
      <c r="J210" s="202"/>
      <c r="K210" s="202"/>
      <c r="L210" s="203"/>
      <c r="M210" s="27"/>
      <c r="N210" s="140"/>
      <c r="O210" s="140"/>
      <c r="P210" s="140"/>
      <c r="Q210" s="140"/>
      <c r="R210" s="140"/>
      <c r="S210" s="140"/>
      <c r="T210" s="140"/>
      <c r="U210" s="137"/>
      <c r="V210" s="140"/>
      <c r="W210" s="129"/>
      <c r="X210" s="129"/>
      <c r="Y210" s="129"/>
    </row>
    <row r="211" spans="1:25" s="360" customFormat="1">
      <c r="A211" s="139"/>
      <c r="B211" s="364" t="str">
        <f>B196</f>
        <v xml:space="preserve"> </v>
      </c>
      <c r="C211" s="363"/>
      <c r="D211" s="122"/>
      <c r="E211" s="122"/>
      <c r="F211" s="200"/>
      <c r="G211" s="200"/>
      <c r="H211" s="202"/>
      <c r="I211" s="202"/>
      <c r="J211" s="202"/>
      <c r="K211" s="202"/>
      <c r="L211" s="203"/>
      <c r="M211" s="27"/>
      <c r="N211" s="140"/>
      <c r="O211" s="140"/>
      <c r="P211" s="140"/>
      <c r="Q211" s="140"/>
      <c r="R211" s="140"/>
      <c r="S211" s="140"/>
      <c r="T211" s="140"/>
      <c r="U211" s="137"/>
      <c r="V211" s="140"/>
      <c r="W211" s="129"/>
      <c r="X211" s="129"/>
      <c r="Y211" s="129"/>
    </row>
    <row r="212" spans="1:25" s="360" customFormat="1">
      <c r="A212" s="139"/>
      <c r="B212" s="205" t="s">
        <v>157</v>
      </c>
      <c r="C212" s="158"/>
      <c r="D212" s="159" t="s">
        <v>158</v>
      </c>
      <c r="E212" s="159"/>
      <c r="F212" s="159" t="s">
        <v>159</v>
      </c>
      <c r="G212" s="159"/>
      <c r="H212" s="159" t="s">
        <v>177</v>
      </c>
      <c r="I212" s="159"/>
      <c r="J212" s="159" t="s">
        <v>160</v>
      </c>
      <c r="K212" s="160"/>
      <c r="L212" s="206" t="s">
        <v>161</v>
      </c>
      <c r="M212" s="168"/>
      <c r="N212" s="142"/>
      <c r="O212" s="142"/>
      <c r="P212" s="142"/>
      <c r="Q212" s="142"/>
      <c r="R212" s="142"/>
      <c r="S212" s="142"/>
      <c r="T212" s="142"/>
      <c r="U212" s="143"/>
      <c r="V212" s="142"/>
      <c r="W212" s="129"/>
      <c r="X212" s="129"/>
      <c r="Y212" s="129"/>
    </row>
    <row r="213" spans="1:25" s="360" customFormat="1">
      <c r="A213" s="139"/>
      <c r="B213" s="223" t="str">
        <f>$B$21</f>
        <v>HPD Loan</v>
      </c>
      <c r="C213" s="157"/>
      <c r="D213" s="180"/>
      <c r="E213" s="157"/>
      <c r="F213" s="171">
        <f>$F$21</f>
        <v>0</v>
      </c>
      <c r="G213" s="157"/>
      <c r="H213" s="780">
        <f>$H$21</f>
        <v>0</v>
      </c>
      <c r="I213" s="157"/>
      <c r="J213" s="171">
        <f>$J$21</f>
        <v>0</v>
      </c>
      <c r="K213" s="157"/>
      <c r="L213" s="194"/>
      <c r="M213" s="157"/>
      <c r="N213" s="135"/>
      <c r="O213" s="135"/>
      <c r="P213" s="135"/>
      <c r="Q213" s="135"/>
      <c r="R213" s="135"/>
      <c r="S213" s="135"/>
      <c r="T213" s="135"/>
      <c r="U213" s="135"/>
      <c r="V213" s="137"/>
      <c r="W213" s="129"/>
      <c r="X213" s="129"/>
      <c r="Y213" s="129"/>
    </row>
    <row r="214" spans="1:25" s="360" customFormat="1">
      <c r="A214" s="139"/>
      <c r="B214" s="223" t="str">
        <f>$B$22</f>
        <v>HDC Tax Exempt Bonds</v>
      </c>
      <c r="C214" s="157"/>
      <c r="D214" s="180"/>
      <c r="E214" s="157"/>
      <c r="F214" s="171">
        <f>$F$22</f>
        <v>0</v>
      </c>
      <c r="G214" s="157"/>
      <c r="H214" s="780">
        <f>$H$22</f>
        <v>0</v>
      </c>
      <c r="I214" s="161"/>
      <c r="J214" s="171">
        <f>$J$22</f>
        <v>0</v>
      </c>
      <c r="K214" s="161"/>
      <c r="L214" s="194"/>
      <c r="M214" s="157"/>
      <c r="N214" s="137"/>
      <c r="O214" s="137"/>
      <c r="P214" s="137"/>
      <c r="Q214" s="137"/>
      <c r="R214" s="137"/>
      <c r="S214" s="137"/>
      <c r="T214" s="137"/>
      <c r="U214" s="137"/>
      <c r="V214" s="137"/>
      <c r="W214" s="129"/>
      <c r="X214" s="129"/>
      <c r="Y214" s="129"/>
    </row>
    <row r="215" spans="1:25" s="360" customFormat="1">
      <c r="A215" s="136"/>
      <c r="B215" s="223" t="str">
        <f>$B$23</f>
        <v>HDC Loan</v>
      </c>
      <c r="C215" s="157"/>
      <c r="D215" s="180"/>
      <c r="E215" s="157"/>
      <c r="F215" s="171">
        <f>$F$23</f>
        <v>0</v>
      </c>
      <c r="G215" s="157"/>
      <c r="H215" s="780">
        <f>$H$23</f>
        <v>0</v>
      </c>
      <c r="I215" s="157"/>
      <c r="J215" s="171">
        <f>$J$23</f>
        <v>0</v>
      </c>
      <c r="K215" s="157"/>
      <c r="L215" s="194"/>
      <c r="M215" s="157"/>
      <c r="N215" s="137"/>
      <c r="O215" s="137"/>
      <c r="P215" s="137"/>
      <c r="Q215" s="137"/>
      <c r="R215" s="137"/>
      <c r="S215" s="137"/>
      <c r="T215" s="137"/>
      <c r="U215" s="137"/>
      <c r="V215" s="137"/>
      <c r="W215" s="129"/>
      <c r="X215" s="129"/>
      <c r="Y215" s="129"/>
    </row>
    <row r="216" spans="1:25" s="360" customFormat="1">
      <c r="A216" s="139"/>
      <c r="B216" s="223" t="str">
        <f>$B$24</f>
        <v>Deferred Developer Fee</v>
      </c>
      <c r="C216" s="157"/>
      <c r="D216" s="180"/>
      <c r="E216" s="157"/>
      <c r="F216" s="171">
        <f>$F$24</f>
        <v>0</v>
      </c>
      <c r="G216" s="157"/>
      <c r="H216" s="780">
        <f>$H$24</f>
        <v>0</v>
      </c>
      <c r="I216" s="162"/>
      <c r="J216" s="171">
        <f>$J$24</f>
        <v>0</v>
      </c>
      <c r="K216" s="162"/>
      <c r="L216" s="194"/>
      <c r="M216" s="157"/>
      <c r="N216" s="130"/>
      <c r="O216" s="130"/>
      <c r="P216" s="130"/>
      <c r="Q216" s="130"/>
      <c r="R216" s="130"/>
      <c r="S216" s="130"/>
      <c r="T216" s="130"/>
      <c r="U216" s="130"/>
      <c r="V216" s="130"/>
      <c r="W216" s="129"/>
      <c r="X216" s="129"/>
      <c r="Y216" s="129"/>
    </row>
    <row r="217" spans="1:25" s="360" customFormat="1">
      <c r="A217" s="136"/>
      <c r="B217" s="223" t="str">
        <f>$B$25</f>
        <v>Other (Specify)</v>
      </c>
      <c r="C217" s="157"/>
      <c r="D217" s="180"/>
      <c r="E217" s="157"/>
      <c r="F217" s="171">
        <f>$F$25</f>
        <v>0</v>
      </c>
      <c r="G217" s="157"/>
      <c r="H217" s="780">
        <f>$H$25</f>
        <v>0</v>
      </c>
      <c r="I217" s="162"/>
      <c r="J217" s="171">
        <f>$J$25</f>
        <v>0</v>
      </c>
      <c r="K217" s="162"/>
      <c r="L217" s="194"/>
      <c r="M217" s="157"/>
      <c r="N217" s="130"/>
      <c r="O217" s="130"/>
      <c r="P217" s="130"/>
      <c r="Q217" s="130"/>
      <c r="R217" s="130"/>
      <c r="S217" s="130"/>
      <c r="T217" s="130"/>
      <c r="U217" s="130"/>
      <c r="V217" s="130"/>
      <c r="W217" s="129"/>
      <c r="X217" s="129"/>
      <c r="Y217" s="129"/>
    </row>
    <row r="218" spans="1:25" s="360" customFormat="1" ht="14.1" customHeight="1">
      <c r="A218" s="129"/>
      <c r="B218" s="223" t="str">
        <f>$B$26</f>
        <v>Other (Specify)</v>
      </c>
      <c r="C218" s="157"/>
      <c r="D218" s="180"/>
      <c r="E218" s="157"/>
      <c r="F218" s="171">
        <f>$F$26</f>
        <v>0</v>
      </c>
      <c r="G218" s="157"/>
      <c r="H218" s="780">
        <f>$H$26</f>
        <v>0</v>
      </c>
      <c r="I218" s="163"/>
      <c r="J218" s="171">
        <f>$J$26</f>
        <v>0</v>
      </c>
      <c r="K218" s="163"/>
      <c r="L218" s="194"/>
      <c r="M218" s="157"/>
      <c r="N218" s="131"/>
      <c r="O218" s="131"/>
      <c r="P218" s="131"/>
      <c r="Q218" s="131"/>
      <c r="R218" s="131"/>
      <c r="S218" s="131"/>
      <c r="T218" s="131"/>
      <c r="U218" s="131"/>
      <c r="V218" s="131"/>
      <c r="W218" s="141"/>
      <c r="X218" s="141"/>
      <c r="Y218" s="141"/>
    </row>
    <row r="219" spans="1:25" s="360" customFormat="1">
      <c r="A219" s="144"/>
      <c r="B219" s="223" t="str">
        <f>$B$27</f>
        <v>Other (Specify)</v>
      </c>
      <c r="C219" s="157"/>
      <c r="D219" s="180"/>
      <c r="E219" s="157"/>
      <c r="F219" s="171">
        <f>$F$27</f>
        <v>0</v>
      </c>
      <c r="G219" s="157"/>
      <c r="H219" s="780">
        <f>$H$27</f>
        <v>0</v>
      </c>
      <c r="I219" s="162"/>
      <c r="J219" s="171">
        <f>$J$27</f>
        <v>0</v>
      </c>
      <c r="K219" s="162"/>
      <c r="L219" s="194"/>
      <c r="M219" s="157"/>
      <c r="N219" s="133"/>
      <c r="O219" s="133"/>
      <c r="P219" s="133"/>
      <c r="Q219" s="133"/>
      <c r="R219" s="133"/>
      <c r="S219" s="133"/>
      <c r="T219" s="133"/>
      <c r="U219" s="131"/>
      <c r="V219" s="131"/>
      <c r="W219" s="129"/>
      <c r="X219" s="129"/>
      <c r="Y219" s="129"/>
    </row>
    <row r="220" spans="1:25" s="360" customFormat="1" ht="15.95" customHeight="1">
      <c r="A220" s="144"/>
      <c r="B220" s="223" t="str">
        <f>$B$28</f>
        <v>Other (Specify)</v>
      </c>
      <c r="C220" s="157"/>
      <c r="D220" s="180"/>
      <c r="E220" s="157"/>
      <c r="F220" s="171">
        <f>$F$28</f>
        <v>0</v>
      </c>
      <c r="G220" s="157"/>
      <c r="H220" s="780">
        <f>$H$28</f>
        <v>0</v>
      </c>
      <c r="I220" s="162"/>
      <c r="J220" s="171">
        <f>$J$28</f>
        <v>0</v>
      </c>
      <c r="K220" s="162"/>
      <c r="L220" s="194"/>
      <c r="M220" s="157"/>
      <c r="N220" s="133"/>
      <c r="O220" s="133"/>
      <c r="P220" s="133"/>
      <c r="Q220" s="133"/>
      <c r="R220" s="133"/>
      <c r="S220" s="133"/>
      <c r="T220" s="133"/>
      <c r="U220" s="133"/>
      <c r="V220" s="133"/>
      <c r="W220" s="129"/>
      <c r="X220" s="129"/>
      <c r="Y220" s="129"/>
    </row>
    <row r="221" spans="1:25" s="360" customFormat="1" ht="14.1" customHeight="1" thickBot="1">
      <c r="A221" s="144"/>
      <c r="B221" s="223" t="str">
        <f>$B$29</f>
        <v>Other (Specify)</v>
      </c>
      <c r="C221" s="157"/>
      <c r="D221" s="185"/>
      <c r="E221" s="157"/>
      <c r="F221" s="171">
        <f>$F$29</f>
        <v>0</v>
      </c>
      <c r="G221" s="157"/>
      <c r="H221" s="780">
        <f>$H$29</f>
        <v>0</v>
      </c>
      <c r="I221" s="162"/>
      <c r="J221" s="171">
        <f>$J$29</f>
        <v>0</v>
      </c>
      <c r="K221" s="162"/>
      <c r="L221" s="194"/>
      <c r="M221" s="157"/>
      <c r="N221" s="133"/>
      <c r="O221" s="133"/>
      <c r="P221" s="133"/>
      <c r="Q221" s="133"/>
      <c r="R221" s="133"/>
      <c r="S221" s="133"/>
      <c r="T221" s="133"/>
      <c r="U221" s="133"/>
      <c r="V221" s="133"/>
      <c r="W221" s="129"/>
      <c r="X221" s="129"/>
      <c r="Y221" s="129"/>
    </row>
    <row r="222" spans="1:25" s="360" customFormat="1" ht="14.1" customHeight="1" thickTop="1">
      <c r="A222" s="139"/>
      <c r="B222" s="226" t="str">
        <f>$B$30</f>
        <v>Total Permanent Financing</v>
      </c>
      <c r="C222" s="156"/>
      <c r="D222" s="187">
        <f>SUM(D213:D221)</f>
        <v>0</v>
      </c>
      <c r="E222" s="156"/>
      <c r="F222" s="169"/>
      <c r="G222" s="156"/>
      <c r="H222" s="169"/>
      <c r="I222" s="164"/>
      <c r="J222" s="169"/>
      <c r="K222" s="164"/>
      <c r="L222" s="197"/>
      <c r="M222" s="157"/>
      <c r="N222" s="134"/>
      <c r="O222" s="134"/>
      <c r="P222" s="134"/>
      <c r="Q222" s="134"/>
      <c r="R222" s="134"/>
      <c r="S222" s="134"/>
      <c r="T222" s="134"/>
      <c r="U222" s="145"/>
      <c r="V222" s="134"/>
      <c r="W222" s="129"/>
      <c r="X222" s="129"/>
      <c r="Y222" s="129"/>
    </row>
    <row r="223" spans="1:25" s="360" customFormat="1" ht="14.1" customHeight="1">
      <c r="A223" s="139"/>
      <c r="B223" s="207"/>
      <c r="C223" s="157"/>
      <c r="D223" s="157"/>
      <c r="E223" s="157"/>
      <c r="F223" s="157"/>
      <c r="G223" s="157"/>
      <c r="H223" s="157"/>
      <c r="I223" s="162"/>
      <c r="J223" s="157"/>
      <c r="K223" s="162"/>
      <c r="L223" s="208"/>
      <c r="M223" s="157"/>
      <c r="N223" s="134"/>
      <c r="O223" s="134"/>
      <c r="P223" s="134"/>
      <c r="Q223" s="134"/>
      <c r="R223" s="134"/>
      <c r="S223" s="134"/>
      <c r="T223" s="134"/>
      <c r="U223" s="145"/>
      <c r="V223" s="134"/>
      <c r="W223" s="129"/>
      <c r="X223" s="129"/>
      <c r="Y223" s="129"/>
    </row>
    <row r="224" spans="1:25" s="360" customFormat="1" ht="15.95" customHeight="1">
      <c r="A224" s="129"/>
      <c r="B224" s="209" t="s">
        <v>163</v>
      </c>
      <c r="C224" s="146"/>
      <c r="D224" s="365"/>
      <c r="E224" s="365"/>
      <c r="F224" s="365"/>
      <c r="G224" s="365"/>
      <c r="H224" s="366"/>
      <c r="I224" s="366"/>
      <c r="J224" s="129"/>
      <c r="K224" s="129"/>
      <c r="L224" s="210"/>
      <c r="M224" s="129"/>
      <c r="N224" s="129"/>
      <c r="O224" s="129"/>
      <c r="P224" s="129"/>
      <c r="Q224" s="129"/>
      <c r="R224" s="129"/>
      <c r="S224" s="129"/>
      <c r="T224" s="129"/>
      <c r="U224" s="129"/>
      <c r="V224" s="133"/>
      <c r="W224" s="129"/>
      <c r="X224" s="129"/>
      <c r="Y224" s="129"/>
    </row>
    <row r="225" spans="1:25" s="360" customFormat="1" ht="15.95" customHeight="1">
      <c r="A225" s="129"/>
      <c r="B225" s="204" t="s">
        <v>132</v>
      </c>
      <c r="C225" s="146"/>
      <c r="D225" s="365"/>
      <c r="E225" s="365"/>
      <c r="F225" s="365"/>
      <c r="G225" s="365"/>
      <c r="H225" s="366"/>
      <c r="I225" s="366"/>
      <c r="J225" s="129"/>
      <c r="K225" s="129"/>
      <c r="L225" s="210"/>
      <c r="M225" s="129"/>
      <c r="N225" s="129"/>
      <c r="O225" s="129"/>
      <c r="P225" s="129"/>
      <c r="Q225" s="129"/>
      <c r="R225" s="129"/>
      <c r="S225" s="129"/>
      <c r="T225" s="129"/>
      <c r="U225" s="129"/>
      <c r="V225" s="133"/>
      <c r="W225" s="129"/>
      <c r="X225" s="129"/>
      <c r="Y225" s="129"/>
    </row>
    <row r="226" spans="1:25" s="360" customFormat="1" ht="15.95" customHeight="1">
      <c r="A226" s="129"/>
      <c r="B226" s="364" t="str">
        <f>B196</f>
        <v xml:space="preserve"> </v>
      </c>
      <c r="C226" s="146"/>
      <c r="D226" s="365"/>
      <c r="E226" s="365"/>
      <c r="F226" s="365"/>
      <c r="G226" s="365"/>
      <c r="H226" s="366"/>
      <c r="I226" s="366"/>
      <c r="J226" s="129"/>
      <c r="K226" s="129"/>
      <c r="L226" s="210"/>
      <c r="M226" s="129"/>
      <c r="N226" s="129"/>
      <c r="O226" s="129"/>
      <c r="P226" s="129"/>
      <c r="Q226" s="129"/>
      <c r="R226" s="129"/>
      <c r="S226" s="129"/>
      <c r="T226" s="129"/>
      <c r="U226" s="129"/>
      <c r="V226" s="133"/>
      <c r="W226" s="129"/>
      <c r="X226" s="129"/>
      <c r="Y226" s="129"/>
    </row>
    <row r="227" spans="1:25" s="360" customFormat="1">
      <c r="A227" s="129"/>
      <c r="B227" s="211" t="s">
        <v>171</v>
      </c>
      <c r="C227" s="146"/>
      <c r="D227" s="365"/>
      <c r="E227" s="365"/>
      <c r="F227" s="365"/>
      <c r="G227" s="365"/>
      <c r="H227" s="366"/>
      <c r="I227" s="366"/>
      <c r="J227" s="129"/>
      <c r="K227" s="129"/>
      <c r="L227" s="210"/>
      <c r="M227" s="129"/>
      <c r="N227" s="129"/>
      <c r="O227" s="129"/>
      <c r="P227" s="129"/>
      <c r="Q227" s="129"/>
      <c r="R227" s="129"/>
      <c r="S227" s="129"/>
      <c r="T227" s="129"/>
      <c r="U227" s="129"/>
      <c r="V227" s="133"/>
      <c r="W227" s="129"/>
      <c r="X227" s="129"/>
      <c r="Y227" s="129"/>
    </row>
    <row r="228" spans="1:25" s="360" customFormat="1">
      <c r="A228" s="129"/>
      <c r="B228" s="211"/>
      <c r="C228" s="146"/>
      <c r="D228" s="365"/>
      <c r="E228" s="365"/>
      <c r="F228" s="365"/>
      <c r="G228" s="365"/>
      <c r="H228" s="366"/>
      <c r="I228" s="366"/>
      <c r="J228" s="129"/>
      <c r="K228" s="129"/>
      <c r="L228" s="210"/>
      <c r="M228" s="129"/>
      <c r="N228" s="129"/>
      <c r="O228" s="129"/>
      <c r="P228" s="129"/>
      <c r="Q228" s="129"/>
      <c r="R228" s="129"/>
      <c r="S228" s="129"/>
      <c r="T228" s="129"/>
      <c r="U228" s="129"/>
      <c r="V228" s="133"/>
      <c r="W228" s="129"/>
      <c r="X228" s="129"/>
      <c r="Y228" s="129"/>
    </row>
    <row r="229" spans="1:25" s="360" customFormat="1" ht="15.95" customHeight="1">
      <c r="A229" s="129"/>
      <c r="B229" s="212" t="s">
        <v>173</v>
      </c>
      <c r="C229" s="170"/>
      <c r="D229" s="940"/>
      <c r="E229" s="940"/>
      <c r="F229" s="940"/>
      <c r="G229" s="170"/>
      <c r="H229" s="367" t="s">
        <v>172</v>
      </c>
      <c r="I229" s="366"/>
      <c r="J229" s="129"/>
      <c r="K229" s="129"/>
      <c r="L229" s="210"/>
      <c r="M229" s="129"/>
      <c r="N229" s="129"/>
      <c r="O229" s="129"/>
      <c r="P229" s="129"/>
      <c r="Q229" s="129"/>
      <c r="R229" s="129"/>
      <c r="S229" s="129"/>
      <c r="T229" s="129"/>
      <c r="U229" s="129"/>
      <c r="V229" s="133"/>
      <c r="W229" s="129"/>
      <c r="X229" s="129"/>
      <c r="Y229" s="129"/>
    </row>
    <row r="230" spans="1:25" s="360" customFormat="1">
      <c r="A230" s="129"/>
      <c r="B230" s="213" t="s">
        <v>164</v>
      </c>
      <c r="C230" s="129"/>
      <c r="D230" s="129"/>
      <c r="E230" s="129"/>
      <c r="F230" s="129"/>
      <c r="G230" s="129"/>
      <c r="H230" s="178"/>
      <c r="I230" s="129"/>
      <c r="J230" s="129"/>
      <c r="K230" s="129"/>
      <c r="L230" s="210"/>
      <c r="M230" s="129"/>
      <c r="N230" s="129"/>
      <c r="O230" s="129"/>
      <c r="P230" s="129"/>
      <c r="Q230" s="129"/>
      <c r="R230" s="129"/>
      <c r="S230" s="129"/>
      <c r="T230" s="129"/>
      <c r="U230" s="129"/>
      <c r="V230" s="133"/>
      <c r="W230" s="129"/>
      <c r="X230" s="129"/>
      <c r="Y230" s="129"/>
    </row>
    <row r="231" spans="1:25" s="360" customFormat="1">
      <c r="A231" s="139"/>
      <c r="B231" s="214" t="s">
        <v>110</v>
      </c>
      <c r="C231" s="129"/>
      <c r="D231" s="129"/>
      <c r="E231" s="129"/>
      <c r="F231" s="129"/>
      <c r="G231" s="129"/>
      <c r="H231" s="178"/>
      <c r="I231" s="129"/>
      <c r="J231" s="129"/>
      <c r="K231" s="129"/>
      <c r="L231" s="210"/>
      <c r="M231" s="129"/>
      <c r="N231" s="129"/>
      <c r="O231" s="129"/>
      <c r="P231" s="129"/>
      <c r="Q231" s="129"/>
      <c r="R231" s="129"/>
      <c r="S231" s="129"/>
      <c r="T231" s="129"/>
      <c r="U231" s="129"/>
      <c r="V231" s="129"/>
      <c r="W231" s="129"/>
      <c r="X231" s="129"/>
      <c r="Y231" s="129"/>
    </row>
    <row r="232" spans="1:25" s="360" customFormat="1">
      <c r="A232" s="139"/>
      <c r="B232" s="214" t="s">
        <v>165</v>
      </c>
      <c r="C232" s="129"/>
      <c r="D232" s="129"/>
      <c r="E232" s="129"/>
      <c r="F232" s="129"/>
      <c r="G232" s="129"/>
      <c r="H232" s="178"/>
      <c r="I232" s="129"/>
      <c r="J232" s="129"/>
      <c r="K232" s="129"/>
      <c r="L232" s="210"/>
      <c r="M232" s="129"/>
      <c r="N232" s="129"/>
      <c r="O232" s="129"/>
      <c r="P232" s="129"/>
      <c r="Q232" s="129"/>
      <c r="R232" s="129"/>
      <c r="S232" s="129"/>
      <c r="T232" s="129"/>
      <c r="U232" s="129"/>
      <c r="V232" s="129"/>
      <c r="W232" s="129"/>
      <c r="X232" s="129"/>
      <c r="Y232" s="129"/>
    </row>
    <row r="233" spans="1:25" s="154" customFormat="1">
      <c r="A233" s="147"/>
      <c r="B233" s="215" t="s">
        <v>166</v>
      </c>
      <c r="C233" s="148"/>
      <c r="D233" s="148"/>
      <c r="E233" s="148"/>
      <c r="F233" s="148"/>
      <c r="G233" s="148"/>
      <c r="H233" s="178"/>
      <c r="I233" s="149"/>
      <c r="J233" s="149"/>
      <c r="K233" s="149"/>
      <c r="L233" s="216"/>
      <c r="M233" s="149"/>
      <c r="N233" s="149"/>
      <c r="O233" s="149"/>
      <c r="P233" s="149"/>
      <c r="Q233" s="149"/>
      <c r="R233" s="149"/>
      <c r="S233" s="149"/>
      <c r="T233" s="149"/>
      <c r="U233" s="150"/>
      <c r="V233" s="149"/>
      <c r="W233" s="148"/>
      <c r="X233" s="148"/>
      <c r="Y233" s="148"/>
    </row>
    <row r="234" spans="1:25" s="154" customFormat="1">
      <c r="A234" s="147"/>
      <c r="B234" s="215" t="s">
        <v>167</v>
      </c>
      <c r="C234" s="148"/>
      <c r="D234" s="148"/>
      <c r="E234" s="148"/>
      <c r="F234" s="148"/>
      <c r="G234" s="148"/>
      <c r="H234" s="178"/>
      <c r="I234" s="135"/>
      <c r="J234" s="135"/>
      <c r="K234" s="135"/>
      <c r="L234" s="217"/>
      <c r="M234" s="135"/>
      <c r="N234" s="135"/>
      <c r="O234" s="135"/>
      <c r="P234" s="135"/>
      <c r="Q234" s="135"/>
      <c r="R234" s="135"/>
      <c r="S234" s="135"/>
      <c r="T234" s="135"/>
      <c r="U234" s="135"/>
      <c r="V234" s="149"/>
      <c r="W234" s="148"/>
      <c r="X234" s="148"/>
      <c r="Y234" s="148"/>
    </row>
    <row r="235" spans="1:25" s="154" customFormat="1">
      <c r="A235" s="148"/>
      <c r="B235" s="215" t="s">
        <v>169</v>
      </c>
      <c r="C235" s="148"/>
      <c r="D235" s="938" t="str">
        <f>$D$43</f>
        <v>(Specify Source)</v>
      </c>
      <c r="E235" s="938"/>
      <c r="F235" s="938"/>
      <c r="G235" s="148"/>
      <c r="H235" s="178"/>
      <c r="I235" s="148"/>
      <c r="J235" s="148"/>
      <c r="K235" s="148"/>
      <c r="L235" s="218"/>
      <c r="M235" s="148"/>
      <c r="N235" s="148"/>
      <c r="O235" s="148"/>
      <c r="P235" s="148"/>
      <c r="Q235" s="148"/>
      <c r="R235" s="148"/>
      <c r="S235" s="148"/>
      <c r="T235" s="148"/>
      <c r="U235" s="148"/>
      <c r="V235" s="135"/>
      <c r="W235" s="148"/>
      <c r="X235" s="148"/>
      <c r="Y235" s="148"/>
    </row>
    <row r="236" spans="1:25" s="154" customFormat="1">
      <c r="A236" s="147"/>
      <c r="B236" s="215" t="s">
        <v>168</v>
      </c>
      <c r="C236" s="148"/>
      <c r="D236" s="938" t="str">
        <f>$D$44</f>
        <v>(Specify Source)</v>
      </c>
      <c r="E236" s="938"/>
      <c r="F236" s="938"/>
      <c r="G236" s="148"/>
      <c r="H236" s="178"/>
      <c r="I236" s="135"/>
      <c r="J236" s="135"/>
      <c r="K236" s="135"/>
      <c r="L236" s="217"/>
      <c r="M236" s="135"/>
      <c r="N236" s="135"/>
      <c r="O236" s="135"/>
      <c r="P236" s="135"/>
      <c r="Q236" s="135"/>
      <c r="R236" s="135"/>
      <c r="S236" s="135"/>
      <c r="T236" s="135"/>
      <c r="U236" s="150"/>
      <c r="V236" s="149"/>
      <c r="W236" s="148"/>
      <c r="X236" s="148"/>
      <c r="Y236" s="148"/>
    </row>
    <row r="237" spans="1:25" s="154" customFormat="1">
      <c r="A237" s="151"/>
      <c r="B237" s="215" t="s">
        <v>168</v>
      </c>
      <c r="C237" s="148"/>
      <c r="D237" s="938" t="str">
        <f>$D$45</f>
        <v>(Specify Source)</v>
      </c>
      <c r="E237" s="938"/>
      <c r="F237" s="938"/>
      <c r="G237" s="148"/>
      <c r="H237" s="178"/>
      <c r="I237" s="148"/>
      <c r="J237" s="148"/>
      <c r="K237" s="148"/>
      <c r="L237" s="218"/>
      <c r="M237" s="148"/>
      <c r="N237" s="148"/>
      <c r="O237" s="148"/>
      <c r="P237" s="148"/>
      <c r="Q237" s="148"/>
      <c r="R237" s="148"/>
      <c r="S237" s="148"/>
      <c r="T237" s="148"/>
      <c r="U237" s="148"/>
      <c r="V237" s="152"/>
      <c r="W237" s="148"/>
      <c r="X237" s="148"/>
      <c r="Y237" s="148"/>
    </row>
    <row r="238" spans="1:25" s="154" customFormat="1">
      <c r="A238" s="147"/>
      <c r="B238" s="215" t="s">
        <v>168</v>
      </c>
      <c r="C238" s="148"/>
      <c r="D238" s="938" t="str">
        <f>$D$46</f>
        <v>(Specify Source)</v>
      </c>
      <c r="E238" s="938"/>
      <c r="F238" s="938"/>
      <c r="G238" s="148"/>
      <c r="H238" s="178"/>
      <c r="I238" s="153"/>
      <c r="J238" s="153"/>
      <c r="K238" s="153"/>
      <c r="L238" s="219"/>
      <c r="M238" s="153"/>
      <c r="N238" s="153"/>
      <c r="O238" s="153"/>
      <c r="P238" s="153"/>
      <c r="Q238" s="153"/>
      <c r="R238" s="153"/>
      <c r="S238" s="153"/>
      <c r="T238" s="153"/>
      <c r="V238" s="150"/>
      <c r="W238" s="148"/>
      <c r="X238" s="148"/>
      <c r="Y238" s="148"/>
    </row>
    <row r="239" spans="1:25" s="154" customFormat="1" ht="13.5" thickBot="1">
      <c r="A239" s="151"/>
      <c r="B239" s="220" t="s">
        <v>168</v>
      </c>
      <c r="C239" s="221"/>
      <c r="D239" s="939" t="str">
        <f>$D$47</f>
        <v>(Specify Source)</v>
      </c>
      <c r="E239" s="939"/>
      <c r="F239" s="939"/>
      <c r="G239" s="221"/>
      <c r="H239" s="227"/>
      <c r="I239" s="221"/>
      <c r="J239" s="221"/>
      <c r="K239" s="221"/>
      <c r="L239" s="222"/>
      <c r="M239" s="148"/>
      <c r="N239" s="148"/>
      <c r="O239" s="148"/>
      <c r="P239" s="148"/>
      <c r="Q239" s="148"/>
      <c r="R239" s="148"/>
      <c r="S239" s="148"/>
      <c r="T239" s="148"/>
      <c r="U239" s="148"/>
      <c r="W239" s="148"/>
      <c r="X239" s="148"/>
      <c r="Y239" s="148"/>
    </row>
    <row r="241" spans="1:25" ht="13.5" thickBot="1"/>
    <row r="242" spans="1:25">
      <c r="A242" s="27"/>
      <c r="B242" s="509" t="s">
        <v>156</v>
      </c>
      <c r="C242" s="357"/>
      <c r="D242" s="28"/>
      <c r="E242" s="28"/>
      <c r="F242" s="30"/>
      <c r="G242" s="30"/>
      <c r="H242" s="27"/>
      <c r="I242" s="27"/>
      <c r="J242" s="27"/>
      <c r="K242" s="27"/>
      <c r="L242" s="27"/>
      <c r="M242" s="27"/>
      <c r="N242" s="27"/>
      <c r="O242" s="27"/>
      <c r="P242" s="27"/>
      <c r="Q242" s="27"/>
      <c r="R242" s="27"/>
      <c r="S242" s="27"/>
      <c r="T242" s="27"/>
      <c r="U242" s="27"/>
      <c r="V242" s="27"/>
      <c r="W242" s="27"/>
      <c r="X242" s="27"/>
      <c r="Y242" s="27"/>
    </row>
    <row r="243" spans="1:25">
      <c r="A243" s="27"/>
      <c r="B243" s="512" t="s">
        <v>133</v>
      </c>
      <c r="E243" s="12"/>
      <c r="F243" s="28"/>
      <c r="G243" s="28"/>
      <c r="H243" s="27"/>
      <c r="I243" s="27"/>
      <c r="J243" s="27"/>
      <c r="K243" s="27"/>
      <c r="L243" s="27"/>
      <c r="M243" s="27"/>
      <c r="N243" s="27"/>
      <c r="O243" s="27"/>
      <c r="P243" s="27"/>
      <c r="Q243" s="27"/>
      <c r="R243" s="27"/>
      <c r="S243" s="27"/>
      <c r="T243" s="27"/>
      <c r="U243" s="27"/>
      <c r="V243" s="27"/>
      <c r="W243" s="27"/>
      <c r="X243" s="27"/>
      <c r="Y243" s="27"/>
    </row>
    <row r="244" spans="1:25" ht="13.5" thickBot="1">
      <c r="A244" s="27"/>
      <c r="B244" s="513" t="str">
        <f>'Unit Distribution'!B9</f>
        <v xml:space="preserve"> </v>
      </c>
      <c r="D244" s="12"/>
      <c r="E244" s="12"/>
      <c r="F244" s="28"/>
      <c r="G244" s="28"/>
      <c r="H244" s="27"/>
      <c r="I244" s="27"/>
      <c r="J244" s="27"/>
      <c r="K244" s="27"/>
      <c r="L244" s="27"/>
      <c r="M244" s="27"/>
      <c r="N244" s="27"/>
      <c r="O244" s="27"/>
      <c r="P244" s="27"/>
      <c r="Q244" s="27"/>
      <c r="R244" s="27"/>
      <c r="S244" s="27"/>
      <c r="T244" s="27"/>
      <c r="U244" s="27"/>
      <c r="V244" s="27"/>
      <c r="W244" s="27"/>
      <c r="X244" s="27"/>
      <c r="Y244" s="27"/>
    </row>
    <row r="245" spans="1:25">
      <c r="B245" s="189" t="s">
        <v>157</v>
      </c>
      <c r="C245" s="190"/>
      <c r="D245" s="191" t="s">
        <v>158</v>
      </c>
      <c r="E245" s="191"/>
      <c r="F245" s="191" t="s">
        <v>159</v>
      </c>
      <c r="G245" s="191"/>
      <c r="H245" s="191" t="s">
        <v>177</v>
      </c>
      <c r="I245" s="191"/>
      <c r="J245" s="191" t="s">
        <v>160</v>
      </c>
      <c r="K245" s="192"/>
      <c r="L245" s="193" t="s">
        <v>161</v>
      </c>
      <c r="M245" s="168"/>
      <c r="U245" s="32"/>
      <c r="V245" s="32"/>
      <c r="W245" s="27"/>
      <c r="X245" s="27"/>
      <c r="Y245" s="27"/>
    </row>
    <row r="246" spans="1:25">
      <c r="A246" s="27"/>
      <c r="B246" s="223" t="str">
        <f>$B$6</f>
        <v>HPD Loan</v>
      </c>
      <c r="C246" s="157"/>
      <c r="D246" s="179"/>
      <c r="E246" s="157"/>
      <c r="F246" s="172">
        <f>$F$6</f>
        <v>0</v>
      </c>
      <c r="G246" s="157"/>
      <c r="H246" s="780">
        <f>$H$6</f>
        <v>0</v>
      </c>
      <c r="I246" s="157"/>
      <c r="J246" s="172">
        <f>$J$6</f>
        <v>0</v>
      </c>
      <c r="K246" s="157"/>
      <c r="L246" s="194"/>
      <c r="M246" s="157"/>
      <c r="N246" s="165"/>
      <c r="O246" s="27"/>
      <c r="P246" s="27"/>
      <c r="Q246" s="27"/>
      <c r="R246" s="27"/>
      <c r="S246" s="27"/>
      <c r="T246" s="27"/>
      <c r="U246" s="29"/>
      <c r="V246" s="29"/>
      <c r="W246" s="27"/>
      <c r="X246" s="27"/>
      <c r="Y246" s="27"/>
    </row>
    <row r="247" spans="1:25">
      <c r="A247" s="31"/>
      <c r="B247" s="224" t="str">
        <f>$B$7</f>
        <v>HDC Tax Exempt Bonds</v>
      </c>
      <c r="C247" s="157"/>
      <c r="D247" s="179"/>
      <c r="E247" s="157"/>
      <c r="F247" s="172">
        <f>$F$7</f>
        <v>0</v>
      </c>
      <c r="G247" s="157"/>
      <c r="H247" s="780">
        <f>$H$7</f>
        <v>0</v>
      </c>
      <c r="I247" s="161"/>
      <c r="J247" s="172">
        <f>$J$7</f>
        <v>0</v>
      </c>
      <c r="K247" s="161"/>
      <c r="L247" s="194"/>
      <c r="M247" s="157"/>
      <c r="N247" s="167"/>
      <c r="O247" s="33"/>
      <c r="P247" s="33"/>
      <c r="Q247" s="33"/>
      <c r="R247" s="33"/>
      <c r="S247" s="33"/>
      <c r="T247" s="33"/>
      <c r="U247" s="34"/>
      <c r="V247" s="34"/>
      <c r="W247" s="27"/>
      <c r="X247" s="27"/>
      <c r="Y247" s="27"/>
    </row>
    <row r="248" spans="1:25">
      <c r="A248" s="27"/>
      <c r="B248" s="224" t="str">
        <f>$B$8</f>
        <v>HDC Loan</v>
      </c>
      <c r="C248" s="157"/>
      <c r="D248" s="179"/>
      <c r="E248" s="157"/>
      <c r="F248" s="172">
        <f>$F$8</f>
        <v>0</v>
      </c>
      <c r="G248" s="157"/>
      <c r="H248" s="780">
        <f>$H$8</f>
        <v>0</v>
      </c>
      <c r="I248" s="157"/>
      <c r="J248" s="172">
        <f>$J$8</f>
        <v>0</v>
      </c>
      <c r="K248" s="157"/>
      <c r="L248" s="194"/>
      <c r="M248" s="157"/>
      <c r="N248" s="167"/>
      <c r="O248" s="27"/>
      <c r="P248" s="27"/>
      <c r="Q248" s="27"/>
      <c r="R248" s="27"/>
      <c r="S248" s="27"/>
      <c r="T248" s="27"/>
      <c r="U248" s="27"/>
      <c r="V248" s="27"/>
      <c r="W248" s="27"/>
      <c r="X248" s="27"/>
      <c r="Y248" s="27"/>
    </row>
    <row r="249" spans="1:25">
      <c r="A249" s="35"/>
      <c r="B249" s="224" t="str">
        <f>$B$9</f>
        <v>Deferred Developer Fee</v>
      </c>
      <c r="C249" s="157"/>
      <c r="D249" s="179"/>
      <c r="E249" s="157"/>
      <c r="F249" s="172">
        <f>$F$9</f>
        <v>0</v>
      </c>
      <c r="G249" s="157"/>
      <c r="H249" s="780">
        <f>$H$9</f>
        <v>0</v>
      </c>
      <c r="I249" s="162"/>
      <c r="J249" s="172">
        <f>$J$9</f>
        <v>0</v>
      </c>
      <c r="K249" s="162"/>
      <c r="L249" s="194"/>
      <c r="M249" s="157"/>
      <c r="N249" s="167"/>
      <c r="O249" s="36"/>
      <c r="P249" s="36"/>
      <c r="Q249" s="36"/>
      <c r="R249" s="36"/>
      <c r="S249" s="36"/>
      <c r="T249" s="36"/>
      <c r="U249" s="36"/>
      <c r="V249" s="36"/>
      <c r="W249" s="27"/>
      <c r="X249" s="27"/>
      <c r="Y249" s="27"/>
    </row>
    <row r="250" spans="1:25">
      <c r="A250" s="31"/>
      <c r="B250" s="224" t="str">
        <f>$B$10</f>
        <v>Other (Specify)</v>
      </c>
      <c r="C250" s="157"/>
      <c r="D250" s="179"/>
      <c r="E250" s="157"/>
      <c r="F250" s="172">
        <f>$F$10</f>
        <v>0</v>
      </c>
      <c r="G250" s="157"/>
      <c r="H250" s="780">
        <f>$H$10</f>
        <v>0</v>
      </c>
      <c r="I250" s="162"/>
      <c r="J250" s="172">
        <f>$J$10</f>
        <v>0</v>
      </c>
      <c r="K250" s="162"/>
      <c r="L250" s="194"/>
      <c r="M250" s="157"/>
      <c r="N250" s="167"/>
      <c r="O250" s="36"/>
      <c r="P250" s="36"/>
      <c r="Q250" s="36"/>
      <c r="R250" s="36"/>
      <c r="S250" s="36"/>
      <c r="T250" s="36"/>
      <c r="U250" s="36"/>
      <c r="V250" s="36"/>
      <c r="W250" s="27"/>
      <c r="X250" s="27"/>
      <c r="Y250" s="27"/>
    </row>
    <row r="251" spans="1:25">
      <c r="A251" s="35"/>
      <c r="B251" s="224" t="str">
        <f>$B$11</f>
        <v>Other (Specify)</v>
      </c>
      <c r="C251" s="157"/>
      <c r="D251" s="179"/>
      <c r="E251" s="157"/>
      <c r="F251" s="172">
        <f>$F$11</f>
        <v>0</v>
      </c>
      <c r="G251" s="157"/>
      <c r="H251" s="780">
        <f>$H$11</f>
        <v>0</v>
      </c>
      <c r="I251" s="163"/>
      <c r="J251" s="172">
        <f>$J$11</f>
        <v>0</v>
      </c>
      <c r="K251" s="163"/>
      <c r="L251" s="194"/>
      <c r="M251" s="157"/>
      <c r="N251" s="167"/>
      <c r="O251" s="38"/>
      <c r="P251" s="38"/>
      <c r="Q251" s="38"/>
      <c r="R251" s="38"/>
      <c r="S251" s="38"/>
      <c r="T251" s="38"/>
      <c r="U251" s="38"/>
      <c r="V251" s="38"/>
      <c r="W251" s="27"/>
      <c r="X251" s="27"/>
      <c r="Y251" s="27"/>
    </row>
    <row r="252" spans="1:25">
      <c r="A252" s="31"/>
      <c r="B252" s="224" t="str">
        <f>$B$12</f>
        <v>Other (Specify)</v>
      </c>
      <c r="C252" s="157"/>
      <c r="D252" s="179"/>
      <c r="E252" s="157"/>
      <c r="F252" s="172">
        <f>$F$12</f>
        <v>0</v>
      </c>
      <c r="G252" s="157"/>
      <c r="H252" s="780">
        <f>$H$12</f>
        <v>0</v>
      </c>
      <c r="I252" s="162"/>
      <c r="J252" s="172">
        <f>$J$12</f>
        <v>0</v>
      </c>
      <c r="K252" s="162"/>
      <c r="L252" s="194"/>
      <c r="M252" s="157"/>
      <c r="N252" s="167"/>
      <c r="O252" s="36"/>
      <c r="P252" s="36"/>
      <c r="Q252" s="36"/>
      <c r="R252" s="36"/>
      <c r="S252" s="36"/>
      <c r="T252" s="36"/>
      <c r="U252" s="36"/>
      <c r="V252" s="36"/>
      <c r="W252" s="27"/>
      <c r="X252" s="27"/>
      <c r="Y252" s="27"/>
    </row>
    <row r="253" spans="1:25">
      <c r="A253" s="31"/>
      <c r="B253" s="224" t="str">
        <f>$B$13</f>
        <v>Other (Specify)</v>
      </c>
      <c r="C253" s="157"/>
      <c r="D253" s="179"/>
      <c r="E253" s="157"/>
      <c r="F253" s="172">
        <f>$F$13</f>
        <v>0</v>
      </c>
      <c r="G253" s="157"/>
      <c r="H253" s="780">
        <f>$H$13</f>
        <v>0</v>
      </c>
      <c r="I253" s="162"/>
      <c r="J253" s="172">
        <f>$J$13</f>
        <v>0</v>
      </c>
      <c r="K253" s="162"/>
      <c r="L253" s="194"/>
      <c r="M253" s="157"/>
      <c r="N253" s="167"/>
      <c r="O253" s="36"/>
      <c r="P253" s="36"/>
      <c r="Q253" s="36"/>
      <c r="R253" s="36"/>
      <c r="S253" s="36"/>
      <c r="T253" s="36"/>
      <c r="U253" s="36"/>
      <c r="V253" s="36"/>
      <c r="W253" s="36"/>
      <c r="X253" s="36"/>
      <c r="Y253" s="27"/>
    </row>
    <row r="254" spans="1:25" ht="13.5" thickBot="1">
      <c r="A254" s="35"/>
      <c r="B254" s="224" t="str">
        <f>$B$14</f>
        <v>Other (Specify)</v>
      </c>
      <c r="C254" s="157"/>
      <c r="D254" s="184"/>
      <c r="E254" s="157"/>
      <c r="F254" s="172">
        <f>$F$14</f>
        <v>0</v>
      </c>
      <c r="G254" s="157"/>
      <c r="H254" s="780">
        <f>$H$14</f>
        <v>0</v>
      </c>
      <c r="I254" s="162"/>
      <c r="J254" s="172">
        <f>$J$14</f>
        <v>0</v>
      </c>
      <c r="K254" s="162"/>
      <c r="L254" s="194"/>
      <c r="M254" s="157"/>
      <c r="N254" s="167"/>
      <c r="O254" s="36"/>
      <c r="P254" s="36"/>
      <c r="Q254" s="36"/>
      <c r="R254" s="36"/>
      <c r="S254" s="36"/>
      <c r="T254" s="36"/>
      <c r="U254" s="36"/>
      <c r="V254" s="36"/>
      <c r="W254" s="27"/>
      <c r="X254" s="27"/>
      <c r="Y254" s="27"/>
    </row>
    <row r="255" spans="1:25" ht="13.5" thickTop="1">
      <c r="A255" s="31"/>
      <c r="B255" s="225" t="str">
        <f>$B$15</f>
        <v>Total Construction Financing</v>
      </c>
      <c r="C255" s="156"/>
      <c r="D255" s="186">
        <f>SUM(D246:D254)</f>
        <v>0</v>
      </c>
      <c r="E255" s="156"/>
      <c r="F255" s="188"/>
      <c r="G255" s="156"/>
      <c r="H255" s="188"/>
      <c r="I255" s="164"/>
      <c r="J255" s="188"/>
      <c r="K255" s="164"/>
      <c r="L255" s="197"/>
      <c r="M255" s="157"/>
      <c r="N255" s="167"/>
      <c r="O255" s="36"/>
      <c r="P255" s="36"/>
      <c r="Q255" s="36"/>
      <c r="R255" s="36"/>
      <c r="S255" s="36"/>
      <c r="T255" s="36"/>
      <c r="U255" s="36"/>
      <c r="V255" s="36"/>
      <c r="W255" s="27"/>
      <c r="X255" s="27"/>
      <c r="Y255" s="27"/>
    </row>
    <row r="256" spans="1:25" s="360" customFormat="1">
      <c r="A256" s="136"/>
      <c r="B256" s="198"/>
      <c r="C256" s="129"/>
      <c r="D256" s="129"/>
      <c r="E256" s="129"/>
      <c r="F256" s="129"/>
      <c r="G256" s="129"/>
      <c r="H256" s="137"/>
      <c r="I256" s="137"/>
      <c r="J256" s="138"/>
      <c r="K256" s="137"/>
      <c r="L256" s="199"/>
      <c r="M256" s="137"/>
      <c r="N256" s="166"/>
      <c r="O256" s="137"/>
      <c r="P256" s="137"/>
      <c r="Q256" s="137"/>
      <c r="R256" s="137"/>
      <c r="S256" s="137"/>
      <c r="T256" s="137"/>
      <c r="U256" s="137"/>
      <c r="V256" s="137"/>
      <c r="W256" s="129"/>
      <c r="X256" s="129"/>
      <c r="Y256" s="129"/>
    </row>
    <row r="257" spans="1:25" s="360" customFormat="1">
      <c r="A257" s="139"/>
      <c r="B257" s="361" t="s">
        <v>162</v>
      </c>
      <c r="C257" s="362"/>
      <c r="D257" s="200"/>
      <c r="E257" s="200"/>
      <c r="F257" s="201"/>
      <c r="G257" s="201"/>
      <c r="H257" s="202"/>
      <c r="I257" s="202"/>
      <c r="J257" s="202"/>
      <c r="K257" s="202"/>
      <c r="L257" s="203"/>
      <c r="M257" s="27"/>
      <c r="N257" s="140"/>
      <c r="O257" s="140"/>
      <c r="P257" s="140"/>
      <c r="Q257" s="140"/>
      <c r="R257" s="140"/>
      <c r="S257" s="140"/>
      <c r="T257" s="140"/>
      <c r="U257" s="137"/>
      <c r="V257" s="140"/>
      <c r="W257" s="129"/>
      <c r="X257" s="129"/>
      <c r="Y257" s="129"/>
    </row>
    <row r="258" spans="1:25" s="360" customFormat="1">
      <c r="A258" s="139"/>
      <c r="B258" s="204" t="s">
        <v>133</v>
      </c>
      <c r="C258" s="363"/>
      <c r="D258" s="363"/>
      <c r="E258" s="122"/>
      <c r="F258" s="200"/>
      <c r="G258" s="200"/>
      <c r="H258" s="202"/>
      <c r="I258" s="202"/>
      <c r="J258" s="202"/>
      <c r="K258" s="202"/>
      <c r="L258" s="203"/>
      <c r="M258" s="27"/>
      <c r="N258" s="140"/>
      <c r="O258" s="140"/>
      <c r="P258" s="140"/>
      <c r="Q258" s="140"/>
      <c r="R258" s="140"/>
      <c r="S258" s="140"/>
      <c r="T258" s="140"/>
      <c r="U258" s="137"/>
      <c r="V258" s="140"/>
      <c r="W258" s="129"/>
      <c r="X258" s="129"/>
      <c r="Y258" s="129"/>
    </row>
    <row r="259" spans="1:25" s="360" customFormat="1">
      <c r="A259" s="139"/>
      <c r="B259" s="364" t="str">
        <f>B244</f>
        <v xml:space="preserve"> </v>
      </c>
      <c r="C259" s="363"/>
      <c r="D259" s="122"/>
      <c r="E259" s="122"/>
      <c r="F259" s="200"/>
      <c r="G259" s="200"/>
      <c r="H259" s="202"/>
      <c r="I259" s="202"/>
      <c r="J259" s="202"/>
      <c r="K259" s="202"/>
      <c r="L259" s="203"/>
      <c r="M259" s="27"/>
      <c r="N259" s="140"/>
      <c r="O259" s="140"/>
      <c r="P259" s="140"/>
      <c r="Q259" s="140"/>
      <c r="R259" s="140"/>
      <c r="S259" s="140"/>
      <c r="T259" s="140"/>
      <c r="U259" s="137"/>
      <c r="V259" s="140"/>
      <c r="W259" s="129"/>
      <c r="X259" s="129"/>
      <c r="Y259" s="129"/>
    </row>
    <row r="260" spans="1:25" s="360" customFormat="1">
      <c r="A260" s="139"/>
      <c r="B260" s="205" t="s">
        <v>157</v>
      </c>
      <c r="C260" s="158"/>
      <c r="D260" s="159" t="s">
        <v>158</v>
      </c>
      <c r="E260" s="159"/>
      <c r="F260" s="159" t="s">
        <v>159</v>
      </c>
      <c r="G260" s="159"/>
      <c r="H260" s="159" t="s">
        <v>177</v>
      </c>
      <c r="I260" s="159"/>
      <c r="J260" s="159" t="s">
        <v>160</v>
      </c>
      <c r="K260" s="160"/>
      <c r="L260" s="206" t="s">
        <v>161</v>
      </c>
      <c r="M260" s="168"/>
      <c r="N260" s="142"/>
      <c r="O260" s="142"/>
      <c r="P260" s="142"/>
      <c r="Q260" s="142"/>
      <c r="R260" s="142"/>
      <c r="S260" s="142"/>
      <c r="T260" s="142"/>
      <c r="U260" s="143"/>
      <c r="V260" s="142"/>
      <c r="W260" s="129"/>
      <c r="X260" s="129"/>
      <c r="Y260" s="129"/>
    </row>
    <row r="261" spans="1:25" s="360" customFormat="1">
      <c r="A261" s="139"/>
      <c r="B261" s="223" t="str">
        <f>$B$21</f>
        <v>HPD Loan</v>
      </c>
      <c r="C261" s="157"/>
      <c r="D261" s="180"/>
      <c r="E261" s="157"/>
      <c r="F261" s="171">
        <f>$F$21</f>
        <v>0</v>
      </c>
      <c r="G261" s="157"/>
      <c r="H261" s="780">
        <f>$H$21</f>
        <v>0</v>
      </c>
      <c r="I261" s="157"/>
      <c r="J261" s="171">
        <f>$J$21</f>
        <v>0</v>
      </c>
      <c r="K261" s="157"/>
      <c r="L261" s="194"/>
      <c r="M261" s="157"/>
      <c r="N261" s="135"/>
      <c r="O261" s="135"/>
      <c r="P261" s="135"/>
      <c r="Q261" s="135"/>
      <c r="R261" s="135"/>
      <c r="S261" s="135"/>
      <c r="T261" s="135"/>
      <c r="U261" s="135"/>
      <c r="V261" s="137"/>
      <c r="W261" s="129"/>
      <c r="X261" s="129"/>
      <c r="Y261" s="129"/>
    </row>
    <row r="262" spans="1:25" s="360" customFormat="1">
      <c r="A262" s="139"/>
      <c r="B262" s="223" t="str">
        <f>$B$22</f>
        <v>HDC Tax Exempt Bonds</v>
      </c>
      <c r="C262" s="157"/>
      <c r="D262" s="180"/>
      <c r="E262" s="157"/>
      <c r="F262" s="171">
        <f>$F$22</f>
        <v>0</v>
      </c>
      <c r="G262" s="157"/>
      <c r="H262" s="780">
        <f>$H$22</f>
        <v>0</v>
      </c>
      <c r="I262" s="161"/>
      <c r="J262" s="171">
        <f>$J$22</f>
        <v>0</v>
      </c>
      <c r="K262" s="161"/>
      <c r="L262" s="194"/>
      <c r="M262" s="157"/>
      <c r="N262" s="137"/>
      <c r="O262" s="137"/>
      <c r="P262" s="137"/>
      <c r="Q262" s="137"/>
      <c r="R262" s="137"/>
      <c r="S262" s="137"/>
      <c r="T262" s="137"/>
      <c r="U262" s="137"/>
      <c r="V262" s="137"/>
      <c r="W262" s="129"/>
      <c r="X262" s="129"/>
      <c r="Y262" s="129"/>
    </row>
    <row r="263" spans="1:25" s="360" customFormat="1">
      <c r="A263" s="136"/>
      <c r="B263" s="223" t="str">
        <f>$B$23</f>
        <v>HDC Loan</v>
      </c>
      <c r="C263" s="157"/>
      <c r="D263" s="180"/>
      <c r="E263" s="157"/>
      <c r="F263" s="171">
        <f>$F$23</f>
        <v>0</v>
      </c>
      <c r="G263" s="157"/>
      <c r="H263" s="780">
        <f>$H$23</f>
        <v>0</v>
      </c>
      <c r="I263" s="157"/>
      <c r="J263" s="171">
        <f>$J$23</f>
        <v>0</v>
      </c>
      <c r="K263" s="157"/>
      <c r="L263" s="194"/>
      <c r="M263" s="157"/>
      <c r="N263" s="137"/>
      <c r="O263" s="137"/>
      <c r="P263" s="137"/>
      <c r="Q263" s="137"/>
      <c r="R263" s="137"/>
      <c r="S263" s="137"/>
      <c r="T263" s="137"/>
      <c r="U263" s="137"/>
      <c r="V263" s="137"/>
      <c r="W263" s="129"/>
      <c r="X263" s="129"/>
      <c r="Y263" s="129"/>
    </row>
    <row r="264" spans="1:25" s="360" customFormat="1">
      <c r="A264" s="139"/>
      <c r="B264" s="223" t="str">
        <f>$B$24</f>
        <v>Deferred Developer Fee</v>
      </c>
      <c r="C264" s="157"/>
      <c r="D264" s="180"/>
      <c r="E264" s="157"/>
      <c r="F264" s="171">
        <f>$F$24</f>
        <v>0</v>
      </c>
      <c r="G264" s="157"/>
      <c r="H264" s="780">
        <f>$H$24</f>
        <v>0</v>
      </c>
      <c r="I264" s="162"/>
      <c r="J264" s="171">
        <f>$J$24</f>
        <v>0</v>
      </c>
      <c r="K264" s="162"/>
      <c r="L264" s="194"/>
      <c r="M264" s="157"/>
      <c r="N264" s="130"/>
      <c r="O264" s="130"/>
      <c r="P264" s="130"/>
      <c r="Q264" s="130"/>
      <c r="R264" s="130"/>
      <c r="S264" s="130"/>
      <c r="T264" s="130"/>
      <c r="U264" s="130"/>
      <c r="V264" s="130"/>
      <c r="W264" s="129"/>
      <c r="X264" s="129"/>
      <c r="Y264" s="129"/>
    </row>
    <row r="265" spans="1:25" s="360" customFormat="1">
      <c r="A265" s="136"/>
      <c r="B265" s="223" t="str">
        <f>$B$25</f>
        <v>Other (Specify)</v>
      </c>
      <c r="C265" s="157"/>
      <c r="D265" s="180"/>
      <c r="E265" s="157"/>
      <c r="F265" s="171">
        <f>$F$25</f>
        <v>0</v>
      </c>
      <c r="G265" s="157"/>
      <c r="H265" s="780">
        <f>$H$25</f>
        <v>0</v>
      </c>
      <c r="I265" s="162"/>
      <c r="J265" s="171">
        <f>$J$25</f>
        <v>0</v>
      </c>
      <c r="K265" s="162"/>
      <c r="L265" s="194"/>
      <c r="M265" s="157"/>
      <c r="N265" s="130"/>
      <c r="O265" s="130"/>
      <c r="P265" s="130"/>
      <c r="Q265" s="130"/>
      <c r="R265" s="130"/>
      <c r="S265" s="130"/>
      <c r="T265" s="130"/>
      <c r="U265" s="130"/>
      <c r="V265" s="130"/>
      <c r="W265" s="129"/>
      <c r="X265" s="129"/>
      <c r="Y265" s="129"/>
    </row>
    <row r="266" spans="1:25" s="360" customFormat="1" ht="14.1" customHeight="1">
      <c r="A266" s="129"/>
      <c r="B266" s="223" t="str">
        <f>$B$26</f>
        <v>Other (Specify)</v>
      </c>
      <c r="C266" s="157"/>
      <c r="D266" s="180"/>
      <c r="E266" s="157"/>
      <c r="F266" s="171">
        <f>$F$26</f>
        <v>0</v>
      </c>
      <c r="G266" s="157"/>
      <c r="H266" s="780">
        <f>$H$26</f>
        <v>0</v>
      </c>
      <c r="I266" s="163"/>
      <c r="J266" s="171">
        <f>$J$26</f>
        <v>0</v>
      </c>
      <c r="K266" s="163"/>
      <c r="L266" s="194"/>
      <c r="M266" s="157"/>
      <c r="N266" s="131"/>
      <c r="O266" s="131"/>
      <c r="P266" s="131"/>
      <c r="Q266" s="131"/>
      <c r="R266" s="131"/>
      <c r="S266" s="131"/>
      <c r="T266" s="131"/>
      <c r="U266" s="131"/>
      <c r="V266" s="131"/>
      <c r="W266" s="141"/>
      <c r="X266" s="141"/>
      <c r="Y266" s="141"/>
    </row>
    <row r="267" spans="1:25" s="360" customFormat="1">
      <c r="A267" s="144"/>
      <c r="B267" s="223" t="str">
        <f>$B$27</f>
        <v>Other (Specify)</v>
      </c>
      <c r="C267" s="157"/>
      <c r="D267" s="180"/>
      <c r="E267" s="157"/>
      <c r="F267" s="171">
        <f>$F$27</f>
        <v>0</v>
      </c>
      <c r="G267" s="157"/>
      <c r="H267" s="780">
        <f>$H$27</f>
        <v>0</v>
      </c>
      <c r="I267" s="162"/>
      <c r="J267" s="171">
        <f>$J$27</f>
        <v>0</v>
      </c>
      <c r="K267" s="162"/>
      <c r="L267" s="194"/>
      <c r="M267" s="157"/>
      <c r="N267" s="133"/>
      <c r="O267" s="133"/>
      <c r="P267" s="133"/>
      <c r="Q267" s="133"/>
      <c r="R267" s="133"/>
      <c r="S267" s="133"/>
      <c r="T267" s="133"/>
      <c r="U267" s="131"/>
      <c r="V267" s="131"/>
      <c r="W267" s="129"/>
      <c r="X267" s="129"/>
      <c r="Y267" s="129"/>
    </row>
    <row r="268" spans="1:25" s="360" customFormat="1" ht="15.95" customHeight="1">
      <c r="A268" s="144"/>
      <c r="B268" s="223" t="str">
        <f>$B$28</f>
        <v>Other (Specify)</v>
      </c>
      <c r="C268" s="157"/>
      <c r="D268" s="180"/>
      <c r="E268" s="157"/>
      <c r="F268" s="171">
        <f>$F$28</f>
        <v>0</v>
      </c>
      <c r="G268" s="157"/>
      <c r="H268" s="780">
        <f>$H$28</f>
        <v>0</v>
      </c>
      <c r="I268" s="162"/>
      <c r="J268" s="171">
        <f>$J$28</f>
        <v>0</v>
      </c>
      <c r="K268" s="162"/>
      <c r="L268" s="194"/>
      <c r="M268" s="157"/>
      <c r="N268" s="133"/>
      <c r="O268" s="133"/>
      <c r="P268" s="133"/>
      <c r="Q268" s="133"/>
      <c r="R268" s="133"/>
      <c r="S268" s="133"/>
      <c r="T268" s="133"/>
      <c r="U268" s="133"/>
      <c r="V268" s="133"/>
      <c r="W268" s="129"/>
      <c r="X268" s="129"/>
      <c r="Y268" s="129"/>
    </row>
    <row r="269" spans="1:25" s="360" customFormat="1" ht="14.1" customHeight="1" thickBot="1">
      <c r="A269" s="144"/>
      <c r="B269" s="223" t="str">
        <f>$B$29</f>
        <v>Other (Specify)</v>
      </c>
      <c r="C269" s="157"/>
      <c r="D269" s="185"/>
      <c r="E269" s="157"/>
      <c r="F269" s="171">
        <f>$F$29</f>
        <v>0</v>
      </c>
      <c r="G269" s="157"/>
      <c r="H269" s="780">
        <f>$H$29</f>
        <v>0</v>
      </c>
      <c r="I269" s="162"/>
      <c r="J269" s="171">
        <f>$J$29</f>
        <v>0</v>
      </c>
      <c r="K269" s="162"/>
      <c r="L269" s="194"/>
      <c r="M269" s="157"/>
      <c r="N269" s="133"/>
      <c r="O269" s="133"/>
      <c r="P269" s="133"/>
      <c r="Q269" s="133"/>
      <c r="R269" s="133"/>
      <c r="S269" s="133"/>
      <c r="T269" s="133"/>
      <c r="U269" s="133"/>
      <c r="V269" s="133"/>
      <c r="W269" s="129"/>
      <c r="X269" s="129"/>
      <c r="Y269" s="129"/>
    </row>
    <row r="270" spans="1:25" s="360" customFormat="1" ht="14.1" customHeight="1" thickTop="1">
      <c r="A270" s="139"/>
      <c r="B270" s="226" t="str">
        <f>$B$30</f>
        <v>Total Permanent Financing</v>
      </c>
      <c r="C270" s="156"/>
      <c r="D270" s="187">
        <f>SUM(D261:D269)</f>
        <v>0</v>
      </c>
      <c r="E270" s="156"/>
      <c r="F270" s="169"/>
      <c r="G270" s="156"/>
      <c r="H270" s="169"/>
      <c r="I270" s="164"/>
      <c r="J270" s="169"/>
      <c r="K270" s="164"/>
      <c r="L270" s="197"/>
      <c r="M270" s="157"/>
      <c r="N270" s="134"/>
      <c r="O270" s="134"/>
      <c r="P270" s="134"/>
      <c r="Q270" s="134"/>
      <c r="R270" s="134"/>
      <c r="S270" s="134"/>
      <c r="T270" s="134"/>
      <c r="U270" s="145"/>
      <c r="V270" s="134"/>
      <c r="W270" s="129"/>
      <c r="X270" s="129"/>
      <c r="Y270" s="129"/>
    </row>
    <row r="271" spans="1:25" s="360" customFormat="1" ht="14.1" customHeight="1">
      <c r="A271" s="139"/>
      <c r="B271" s="207"/>
      <c r="C271" s="157"/>
      <c r="D271" s="157"/>
      <c r="E271" s="157"/>
      <c r="F271" s="157"/>
      <c r="G271" s="157"/>
      <c r="H271" s="157"/>
      <c r="I271" s="162"/>
      <c r="J271" s="157"/>
      <c r="K271" s="162"/>
      <c r="L271" s="208"/>
      <c r="M271" s="157"/>
      <c r="N271" s="134"/>
      <c r="O271" s="134"/>
      <c r="P271" s="134"/>
      <c r="Q271" s="134"/>
      <c r="R271" s="134"/>
      <c r="S271" s="134"/>
      <c r="T271" s="134"/>
      <c r="U271" s="145"/>
      <c r="V271" s="134"/>
      <c r="W271" s="129"/>
      <c r="X271" s="129"/>
      <c r="Y271" s="129"/>
    </row>
    <row r="272" spans="1:25" s="360" customFormat="1" ht="15.95" customHeight="1">
      <c r="A272" s="129"/>
      <c r="B272" s="209" t="s">
        <v>163</v>
      </c>
      <c r="C272" s="146"/>
      <c r="D272" s="365"/>
      <c r="E272" s="365"/>
      <c r="F272" s="365"/>
      <c r="G272" s="365"/>
      <c r="H272" s="366"/>
      <c r="I272" s="366"/>
      <c r="J272" s="129"/>
      <c r="K272" s="129"/>
      <c r="L272" s="210"/>
      <c r="M272" s="129"/>
      <c r="N272" s="129"/>
      <c r="O272" s="129"/>
      <c r="P272" s="129"/>
      <c r="Q272" s="129"/>
      <c r="R272" s="129"/>
      <c r="S272" s="129"/>
      <c r="T272" s="129"/>
      <c r="U272" s="129"/>
      <c r="V272" s="133"/>
      <c r="W272" s="129"/>
      <c r="X272" s="129"/>
      <c r="Y272" s="129"/>
    </row>
    <row r="273" spans="1:25" s="360" customFormat="1" ht="15.95" customHeight="1">
      <c r="A273" s="129"/>
      <c r="B273" s="204" t="s">
        <v>133</v>
      </c>
      <c r="C273" s="146"/>
      <c r="D273" s="365"/>
      <c r="E273" s="365"/>
      <c r="F273" s="365"/>
      <c r="G273" s="365"/>
      <c r="H273" s="366"/>
      <c r="I273" s="366"/>
      <c r="J273" s="129"/>
      <c r="K273" s="129"/>
      <c r="L273" s="210"/>
      <c r="M273" s="129"/>
      <c r="N273" s="129"/>
      <c r="O273" s="129"/>
      <c r="P273" s="129"/>
      <c r="Q273" s="129"/>
      <c r="R273" s="129"/>
      <c r="S273" s="129"/>
      <c r="T273" s="129"/>
      <c r="U273" s="129"/>
      <c r="V273" s="133"/>
      <c r="W273" s="129"/>
      <c r="X273" s="129"/>
      <c r="Y273" s="129"/>
    </row>
    <row r="274" spans="1:25" s="360" customFormat="1" ht="15.95" customHeight="1">
      <c r="A274" s="129"/>
      <c r="B274" s="364" t="str">
        <f>B244</f>
        <v xml:space="preserve"> </v>
      </c>
      <c r="C274" s="146"/>
      <c r="D274" s="365"/>
      <c r="E274" s="365"/>
      <c r="F274" s="365"/>
      <c r="G274" s="365"/>
      <c r="H274" s="366"/>
      <c r="I274" s="366"/>
      <c r="J274" s="129"/>
      <c r="K274" s="129"/>
      <c r="L274" s="210"/>
      <c r="M274" s="129"/>
      <c r="N274" s="129"/>
      <c r="O274" s="129"/>
      <c r="P274" s="129"/>
      <c r="Q274" s="129"/>
      <c r="R274" s="129"/>
      <c r="S274" s="129"/>
      <c r="T274" s="129"/>
      <c r="U274" s="129"/>
      <c r="V274" s="133"/>
      <c r="W274" s="129"/>
      <c r="X274" s="129"/>
      <c r="Y274" s="129"/>
    </row>
    <row r="275" spans="1:25" s="360" customFormat="1">
      <c r="A275" s="129"/>
      <c r="B275" s="211" t="s">
        <v>171</v>
      </c>
      <c r="C275" s="146"/>
      <c r="D275" s="365"/>
      <c r="E275" s="365"/>
      <c r="F275" s="365"/>
      <c r="G275" s="365"/>
      <c r="H275" s="366"/>
      <c r="I275" s="366"/>
      <c r="J275" s="129"/>
      <c r="K275" s="129"/>
      <c r="L275" s="210"/>
      <c r="M275" s="129"/>
      <c r="N275" s="129"/>
      <c r="O275" s="129"/>
      <c r="P275" s="129"/>
      <c r="Q275" s="129"/>
      <c r="R275" s="129"/>
      <c r="S275" s="129"/>
      <c r="T275" s="129"/>
      <c r="U275" s="129"/>
      <c r="V275" s="133"/>
      <c r="W275" s="129"/>
      <c r="X275" s="129"/>
      <c r="Y275" s="129"/>
    </row>
    <row r="276" spans="1:25" s="360" customFormat="1">
      <c r="A276" s="129"/>
      <c r="B276" s="211"/>
      <c r="C276" s="146"/>
      <c r="D276" s="365"/>
      <c r="E276" s="365"/>
      <c r="F276" s="365"/>
      <c r="G276" s="365"/>
      <c r="H276" s="366"/>
      <c r="I276" s="366"/>
      <c r="J276" s="129"/>
      <c r="K276" s="129"/>
      <c r="L276" s="210"/>
      <c r="M276" s="129"/>
      <c r="N276" s="129"/>
      <c r="O276" s="129"/>
      <c r="P276" s="129"/>
      <c r="Q276" s="129"/>
      <c r="R276" s="129"/>
      <c r="S276" s="129"/>
      <c r="T276" s="129"/>
      <c r="U276" s="129"/>
      <c r="V276" s="133"/>
      <c r="W276" s="129"/>
      <c r="X276" s="129"/>
      <c r="Y276" s="129"/>
    </row>
    <row r="277" spans="1:25" s="360" customFormat="1" ht="15.95" customHeight="1">
      <c r="A277" s="129"/>
      <c r="B277" s="212" t="s">
        <v>173</v>
      </c>
      <c r="C277" s="170"/>
      <c r="D277" s="940"/>
      <c r="E277" s="940"/>
      <c r="F277" s="940"/>
      <c r="G277" s="170"/>
      <c r="H277" s="367" t="s">
        <v>172</v>
      </c>
      <c r="I277" s="366"/>
      <c r="J277" s="129"/>
      <c r="K277" s="129"/>
      <c r="L277" s="210"/>
      <c r="M277" s="129"/>
      <c r="N277" s="129"/>
      <c r="O277" s="129"/>
      <c r="P277" s="129"/>
      <c r="Q277" s="129"/>
      <c r="R277" s="129"/>
      <c r="S277" s="129"/>
      <c r="T277" s="129"/>
      <c r="U277" s="129"/>
      <c r="V277" s="133"/>
      <c r="W277" s="129"/>
      <c r="X277" s="129"/>
      <c r="Y277" s="129"/>
    </row>
    <row r="278" spans="1:25" s="360" customFormat="1">
      <c r="A278" s="129"/>
      <c r="B278" s="213" t="s">
        <v>164</v>
      </c>
      <c r="C278" s="129"/>
      <c r="D278" s="129"/>
      <c r="E278" s="129"/>
      <c r="F278" s="129"/>
      <c r="G278" s="129"/>
      <c r="H278" s="178"/>
      <c r="I278" s="129"/>
      <c r="J278" s="129"/>
      <c r="K278" s="129"/>
      <c r="L278" s="210"/>
      <c r="M278" s="129"/>
      <c r="N278" s="129"/>
      <c r="O278" s="129"/>
      <c r="P278" s="129"/>
      <c r="Q278" s="129"/>
      <c r="R278" s="129"/>
      <c r="S278" s="129"/>
      <c r="T278" s="129"/>
      <c r="U278" s="129"/>
      <c r="V278" s="133"/>
      <c r="W278" s="129"/>
      <c r="X278" s="129"/>
      <c r="Y278" s="129"/>
    </row>
    <row r="279" spans="1:25" s="360" customFormat="1">
      <c r="A279" s="139"/>
      <c r="B279" s="214" t="s">
        <v>110</v>
      </c>
      <c r="C279" s="129"/>
      <c r="D279" s="129"/>
      <c r="E279" s="129"/>
      <c r="F279" s="129"/>
      <c r="G279" s="129"/>
      <c r="H279" s="178"/>
      <c r="I279" s="129"/>
      <c r="J279" s="129"/>
      <c r="K279" s="129"/>
      <c r="L279" s="210"/>
      <c r="M279" s="129"/>
      <c r="N279" s="129"/>
      <c r="O279" s="129"/>
      <c r="P279" s="129"/>
      <c r="Q279" s="129"/>
      <c r="R279" s="129"/>
      <c r="S279" s="129"/>
      <c r="T279" s="129"/>
      <c r="U279" s="129"/>
      <c r="V279" s="129"/>
      <c r="W279" s="129"/>
      <c r="X279" s="129"/>
      <c r="Y279" s="129"/>
    </row>
    <row r="280" spans="1:25" s="360" customFormat="1">
      <c r="A280" s="139"/>
      <c r="B280" s="214" t="s">
        <v>165</v>
      </c>
      <c r="C280" s="129"/>
      <c r="D280" s="129"/>
      <c r="E280" s="129"/>
      <c r="F280" s="129"/>
      <c r="G280" s="129"/>
      <c r="H280" s="178"/>
      <c r="I280" s="129"/>
      <c r="J280" s="129"/>
      <c r="K280" s="129"/>
      <c r="L280" s="210"/>
      <c r="M280" s="129"/>
      <c r="N280" s="129"/>
      <c r="O280" s="129"/>
      <c r="P280" s="129"/>
      <c r="Q280" s="129"/>
      <c r="R280" s="129"/>
      <c r="S280" s="129"/>
      <c r="T280" s="129"/>
      <c r="U280" s="129"/>
      <c r="V280" s="129"/>
      <c r="W280" s="129"/>
      <c r="X280" s="129"/>
      <c r="Y280" s="129"/>
    </row>
    <row r="281" spans="1:25" s="154" customFormat="1">
      <c r="A281" s="147"/>
      <c r="B281" s="215" t="s">
        <v>166</v>
      </c>
      <c r="C281" s="148"/>
      <c r="D281" s="148"/>
      <c r="E281" s="148"/>
      <c r="F281" s="148"/>
      <c r="G281" s="148"/>
      <c r="H281" s="178"/>
      <c r="I281" s="149"/>
      <c r="J281" s="149"/>
      <c r="K281" s="149"/>
      <c r="L281" s="216"/>
      <c r="M281" s="149"/>
      <c r="N281" s="149"/>
      <c r="O281" s="149"/>
      <c r="P281" s="149"/>
      <c r="Q281" s="149"/>
      <c r="R281" s="149"/>
      <c r="S281" s="149"/>
      <c r="T281" s="149"/>
      <c r="U281" s="150"/>
      <c r="V281" s="149"/>
      <c r="W281" s="148"/>
      <c r="X281" s="148"/>
      <c r="Y281" s="148"/>
    </row>
    <row r="282" spans="1:25" s="154" customFormat="1">
      <c r="A282" s="147"/>
      <c r="B282" s="215" t="s">
        <v>167</v>
      </c>
      <c r="C282" s="148"/>
      <c r="D282" s="148"/>
      <c r="E282" s="148"/>
      <c r="F282" s="148"/>
      <c r="G282" s="148"/>
      <c r="H282" s="178"/>
      <c r="I282" s="135"/>
      <c r="J282" s="135"/>
      <c r="K282" s="135"/>
      <c r="L282" s="217"/>
      <c r="M282" s="135"/>
      <c r="N282" s="135"/>
      <c r="O282" s="135"/>
      <c r="P282" s="135"/>
      <c r="Q282" s="135"/>
      <c r="R282" s="135"/>
      <c r="S282" s="135"/>
      <c r="T282" s="135"/>
      <c r="U282" s="135"/>
      <c r="V282" s="149"/>
      <c r="W282" s="148"/>
      <c r="X282" s="148"/>
      <c r="Y282" s="148"/>
    </row>
    <row r="283" spans="1:25" s="154" customFormat="1">
      <c r="A283" s="148"/>
      <c r="B283" s="215" t="s">
        <v>169</v>
      </c>
      <c r="C283" s="148"/>
      <c r="D283" s="938" t="str">
        <f>$D$43</f>
        <v>(Specify Source)</v>
      </c>
      <c r="E283" s="938"/>
      <c r="F283" s="938"/>
      <c r="G283" s="148"/>
      <c r="H283" s="178"/>
      <c r="I283" s="148"/>
      <c r="J283" s="148"/>
      <c r="K283" s="148"/>
      <c r="L283" s="218"/>
      <c r="M283" s="148"/>
      <c r="N283" s="148"/>
      <c r="O283" s="148"/>
      <c r="P283" s="148"/>
      <c r="Q283" s="148"/>
      <c r="R283" s="148"/>
      <c r="S283" s="148"/>
      <c r="T283" s="148"/>
      <c r="U283" s="148"/>
      <c r="V283" s="135"/>
      <c r="W283" s="148"/>
      <c r="X283" s="148"/>
      <c r="Y283" s="148"/>
    </row>
    <row r="284" spans="1:25" s="154" customFormat="1">
      <c r="A284" s="147"/>
      <c r="B284" s="215" t="s">
        <v>168</v>
      </c>
      <c r="C284" s="148"/>
      <c r="D284" s="938" t="str">
        <f>$D$44</f>
        <v>(Specify Source)</v>
      </c>
      <c r="E284" s="938"/>
      <c r="F284" s="938"/>
      <c r="G284" s="148"/>
      <c r="H284" s="178"/>
      <c r="I284" s="135"/>
      <c r="J284" s="135"/>
      <c r="K284" s="135"/>
      <c r="L284" s="217"/>
      <c r="M284" s="135"/>
      <c r="N284" s="135"/>
      <c r="O284" s="135"/>
      <c r="P284" s="135"/>
      <c r="Q284" s="135"/>
      <c r="R284" s="135"/>
      <c r="S284" s="135"/>
      <c r="T284" s="135"/>
      <c r="U284" s="150"/>
      <c r="V284" s="149"/>
      <c r="W284" s="148"/>
      <c r="X284" s="148"/>
      <c r="Y284" s="148"/>
    </row>
    <row r="285" spans="1:25" s="154" customFormat="1">
      <c r="A285" s="151"/>
      <c r="B285" s="215" t="s">
        <v>168</v>
      </c>
      <c r="C285" s="148"/>
      <c r="D285" s="938" t="str">
        <f>$D$45</f>
        <v>(Specify Source)</v>
      </c>
      <c r="E285" s="938"/>
      <c r="F285" s="938"/>
      <c r="G285" s="148"/>
      <c r="H285" s="178"/>
      <c r="I285" s="148"/>
      <c r="J285" s="148"/>
      <c r="K285" s="148"/>
      <c r="L285" s="218"/>
      <c r="M285" s="148"/>
      <c r="N285" s="148"/>
      <c r="O285" s="148"/>
      <c r="P285" s="148"/>
      <c r="Q285" s="148"/>
      <c r="R285" s="148"/>
      <c r="S285" s="148"/>
      <c r="T285" s="148"/>
      <c r="U285" s="148"/>
      <c r="V285" s="152"/>
      <c r="W285" s="148"/>
      <c r="X285" s="148"/>
      <c r="Y285" s="148"/>
    </row>
    <row r="286" spans="1:25" s="154" customFormat="1">
      <c r="A286" s="147"/>
      <c r="B286" s="215" t="s">
        <v>168</v>
      </c>
      <c r="C286" s="148"/>
      <c r="D286" s="938" t="str">
        <f>$D$46</f>
        <v>(Specify Source)</v>
      </c>
      <c r="E286" s="938"/>
      <c r="F286" s="938"/>
      <c r="G286" s="148"/>
      <c r="H286" s="178"/>
      <c r="I286" s="153"/>
      <c r="J286" s="153"/>
      <c r="K286" s="153"/>
      <c r="L286" s="219"/>
      <c r="M286" s="153"/>
      <c r="N286" s="153"/>
      <c r="O286" s="153"/>
      <c r="P286" s="153"/>
      <c r="Q286" s="153"/>
      <c r="R286" s="153"/>
      <c r="S286" s="153"/>
      <c r="T286" s="153"/>
      <c r="V286" s="150"/>
      <c r="W286" s="148"/>
      <c r="X286" s="148"/>
      <c r="Y286" s="148"/>
    </row>
    <row r="287" spans="1:25" s="154" customFormat="1" ht="13.5" thickBot="1">
      <c r="A287" s="151"/>
      <c r="B287" s="220" t="s">
        <v>168</v>
      </c>
      <c r="C287" s="221"/>
      <c r="D287" s="939" t="str">
        <f>$D$47</f>
        <v>(Specify Source)</v>
      </c>
      <c r="E287" s="939"/>
      <c r="F287" s="939"/>
      <c r="G287" s="221"/>
      <c r="H287" s="227"/>
      <c r="I287" s="221"/>
      <c r="J287" s="221"/>
      <c r="K287" s="221"/>
      <c r="L287" s="222"/>
      <c r="M287" s="148"/>
      <c r="N287" s="148"/>
      <c r="O287" s="148"/>
      <c r="P287" s="148"/>
      <c r="Q287" s="148"/>
      <c r="R287" s="148"/>
      <c r="S287" s="148"/>
      <c r="T287" s="148"/>
      <c r="U287" s="148"/>
      <c r="W287" s="148"/>
      <c r="X287" s="148"/>
      <c r="Y287" s="148"/>
    </row>
    <row r="289" spans="1:25" ht="13.5" thickBot="1"/>
    <row r="290" spans="1:25">
      <c r="A290" s="27"/>
      <c r="B290" s="509" t="s">
        <v>156</v>
      </c>
      <c r="C290" s="357"/>
      <c r="D290" s="28"/>
      <c r="E290" s="28"/>
      <c r="F290" s="30"/>
      <c r="G290" s="30"/>
      <c r="H290" s="27"/>
      <c r="I290" s="27"/>
      <c r="J290" s="27"/>
      <c r="K290" s="27"/>
      <c r="L290" s="27"/>
      <c r="M290" s="27"/>
      <c r="N290" s="27"/>
      <c r="O290" s="27"/>
      <c r="P290" s="27"/>
      <c r="Q290" s="27"/>
      <c r="R290" s="27"/>
      <c r="S290" s="27"/>
      <c r="T290" s="27"/>
      <c r="U290" s="27"/>
      <c r="V290" s="27"/>
      <c r="W290" s="27"/>
      <c r="X290" s="27"/>
      <c r="Y290" s="27"/>
    </row>
    <row r="291" spans="1:25">
      <c r="A291" s="27"/>
      <c r="B291" s="512" t="s">
        <v>134</v>
      </c>
      <c r="E291" s="12"/>
      <c r="F291" s="28"/>
      <c r="G291" s="28"/>
      <c r="H291" s="27"/>
      <c r="I291" s="27"/>
      <c r="J291" s="27"/>
      <c r="K291" s="27"/>
      <c r="L291" s="27"/>
      <c r="M291" s="27"/>
      <c r="N291" s="27"/>
      <c r="O291" s="27"/>
      <c r="P291" s="27"/>
      <c r="Q291" s="27"/>
      <c r="R291" s="27"/>
      <c r="S291" s="27"/>
      <c r="T291" s="27"/>
      <c r="U291" s="27"/>
      <c r="V291" s="27"/>
      <c r="W291" s="27"/>
      <c r="X291" s="27"/>
      <c r="Y291" s="27"/>
    </row>
    <row r="292" spans="1:25" ht="13.5" thickBot="1">
      <c r="A292" s="27"/>
      <c r="B292" s="513" t="str">
        <f>'Unit Distribution'!B10</f>
        <v xml:space="preserve"> </v>
      </c>
      <c r="D292" s="12"/>
      <c r="E292" s="12"/>
      <c r="F292" s="28"/>
      <c r="G292" s="28"/>
      <c r="H292" s="27"/>
      <c r="I292" s="27"/>
      <c r="J292" s="27"/>
      <c r="K292" s="27"/>
      <c r="L292" s="27"/>
      <c r="M292" s="27"/>
      <c r="N292" s="27"/>
      <c r="O292" s="27"/>
      <c r="P292" s="27"/>
      <c r="Q292" s="27"/>
      <c r="R292" s="27"/>
      <c r="S292" s="27"/>
      <c r="T292" s="27"/>
      <c r="U292" s="27"/>
      <c r="V292" s="27"/>
      <c r="W292" s="27"/>
      <c r="X292" s="27"/>
      <c r="Y292" s="27"/>
    </row>
    <row r="293" spans="1:25">
      <c r="B293" s="189" t="s">
        <v>157</v>
      </c>
      <c r="C293" s="190"/>
      <c r="D293" s="191" t="s">
        <v>158</v>
      </c>
      <c r="E293" s="191"/>
      <c r="F293" s="191" t="s">
        <v>159</v>
      </c>
      <c r="G293" s="191"/>
      <c r="H293" s="191" t="s">
        <v>177</v>
      </c>
      <c r="I293" s="191"/>
      <c r="J293" s="191" t="s">
        <v>160</v>
      </c>
      <c r="K293" s="192"/>
      <c r="L293" s="193" t="s">
        <v>161</v>
      </c>
      <c r="M293" s="168"/>
      <c r="U293" s="32"/>
      <c r="V293" s="32"/>
      <c r="W293" s="27"/>
      <c r="X293" s="27"/>
      <c r="Y293" s="27"/>
    </row>
    <row r="294" spans="1:25">
      <c r="A294" s="27"/>
      <c r="B294" s="223" t="str">
        <f>$B$6</f>
        <v>HPD Loan</v>
      </c>
      <c r="C294" s="157"/>
      <c r="D294" s="179"/>
      <c r="E294" s="157"/>
      <c r="F294" s="172">
        <f>$F$6</f>
        <v>0</v>
      </c>
      <c r="G294" s="157"/>
      <c r="H294" s="780">
        <f>$H$6</f>
        <v>0</v>
      </c>
      <c r="I294" s="157"/>
      <c r="J294" s="172">
        <f>$J$6</f>
        <v>0</v>
      </c>
      <c r="K294" s="157"/>
      <c r="L294" s="194"/>
      <c r="M294" s="157"/>
      <c r="N294" s="165"/>
      <c r="O294" s="27"/>
      <c r="P294" s="27"/>
      <c r="Q294" s="27"/>
      <c r="R294" s="27"/>
      <c r="S294" s="27"/>
      <c r="T294" s="27"/>
      <c r="U294" s="29"/>
      <c r="V294" s="29"/>
      <c r="W294" s="27"/>
      <c r="X294" s="27"/>
      <c r="Y294" s="27"/>
    </row>
    <row r="295" spans="1:25">
      <c r="A295" s="31"/>
      <c r="B295" s="224" t="str">
        <f>$B$7</f>
        <v>HDC Tax Exempt Bonds</v>
      </c>
      <c r="C295" s="157"/>
      <c r="D295" s="179"/>
      <c r="E295" s="157"/>
      <c r="F295" s="172">
        <f>$F$7</f>
        <v>0</v>
      </c>
      <c r="G295" s="157"/>
      <c r="H295" s="780">
        <f>$H$7</f>
        <v>0</v>
      </c>
      <c r="I295" s="161"/>
      <c r="J295" s="172">
        <f>$J$7</f>
        <v>0</v>
      </c>
      <c r="K295" s="161"/>
      <c r="L295" s="194"/>
      <c r="M295" s="157"/>
      <c r="N295" s="167"/>
      <c r="O295" s="33"/>
      <c r="P295" s="33"/>
      <c r="Q295" s="33"/>
      <c r="R295" s="33"/>
      <c r="S295" s="33"/>
      <c r="T295" s="33"/>
      <c r="U295" s="34"/>
      <c r="V295" s="34"/>
      <c r="W295" s="27"/>
      <c r="X295" s="27"/>
      <c r="Y295" s="27"/>
    </row>
    <row r="296" spans="1:25">
      <c r="A296" s="27"/>
      <c r="B296" s="224" t="str">
        <f>$B$8</f>
        <v>HDC Loan</v>
      </c>
      <c r="C296" s="157"/>
      <c r="D296" s="179"/>
      <c r="E296" s="157"/>
      <c r="F296" s="172">
        <f>$F$8</f>
        <v>0</v>
      </c>
      <c r="G296" s="157"/>
      <c r="H296" s="780">
        <f>$H$8</f>
        <v>0</v>
      </c>
      <c r="I296" s="157"/>
      <c r="J296" s="172">
        <f>$J$8</f>
        <v>0</v>
      </c>
      <c r="K296" s="157"/>
      <c r="L296" s="194"/>
      <c r="M296" s="157"/>
      <c r="N296" s="167"/>
      <c r="O296" s="27"/>
      <c r="P296" s="27"/>
      <c r="Q296" s="27"/>
      <c r="R296" s="27"/>
      <c r="S296" s="27"/>
      <c r="T296" s="27"/>
      <c r="U296" s="27"/>
      <c r="V296" s="27"/>
      <c r="W296" s="27"/>
      <c r="X296" s="27"/>
      <c r="Y296" s="27"/>
    </row>
    <row r="297" spans="1:25">
      <c r="A297" s="35"/>
      <c r="B297" s="224" t="str">
        <f>$B$9</f>
        <v>Deferred Developer Fee</v>
      </c>
      <c r="C297" s="157"/>
      <c r="D297" s="179"/>
      <c r="E297" s="157"/>
      <c r="F297" s="172">
        <f>$F$9</f>
        <v>0</v>
      </c>
      <c r="G297" s="157"/>
      <c r="H297" s="780">
        <f>$H$9</f>
        <v>0</v>
      </c>
      <c r="I297" s="162"/>
      <c r="J297" s="172">
        <f>$J$9</f>
        <v>0</v>
      </c>
      <c r="K297" s="162"/>
      <c r="L297" s="194"/>
      <c r="M297" s="157"/>
      <c r="N297" s="167"/>
      <c r="O297" s="36"/>
      <c r="P297" s="36"/>
      <c r="Q297" s="36"/>
      <c r="R297" s="36"/>
      <c r="S297" s="36"/>
      <c r="T297" s="36"/>
      <c r="U297" s="36"/>
      <c r="V297" s="36"/>
      <c r="W297" s="27"/>
      <c r="X297" s="27"/>
      <c r="Y297" s="27"/>
    </row>
    <row r="298" spans="1:25">
      <c r="A298" s="31"/>
      <c r="B298" s="224" t="str">
        <f>$B$10</f>
        <v>Other (Specify)</v>
      </c>
      <c r="C298" s="157"/>
      <c r="D298" s="179"/>
      <c r="E298" s="157"/>
      <c r="F298" s="172">
        <f>$F$10</f>
        <v>0</v>
      </c>
      <c r="G298" s="157"/>
      <c r="H298" s="780">
        <f>$H$10</f>
        <v>0</v>
      </c>
      <c r="I298" s="162"/>
      <c r="J298" s="172">
        <f>$J$10</f>
        <v>0</v>
      </c>
      <c r="K298" s="162"/>
      <c r="L298" s="194"/>
      <c r="M298" s="157"/>
      <c r="N298" s="167"/>
      <c r="O298" s="36"/>
      <c r="P298" s="36"/>
      <c r="Q298" s="36"/>
      <c r="R298" s="36"/>
      <c r="S298" s="36"/>
      <c r="T298" s="36"/>
      <c r="U298" s="36"/>
      <c r="V298" s="36"/>
      <c r="W298" s="27"/>
      <c r="X298" s="27"/>
      <c r="Y298" s="27"/>
    </row>
    <row r="299" spans="1:25">
      <c r="A299" s="35"/>
      <c r="B299" s="224" t="str">
        <f>$B$11</f>
        <v>Other (Specify)</v>
      </c>
      <c r="C299" s="157"/>
      <c r="D299" s="179"/>
      <c r="E299" s="157"/>
      <c r="F299" s="172">
        <f>$F$11</f>
        <v>0</v>
      </c>
      <c r="G299" s="157"/>
      <c r="H299" s="780">
        <f>$H$11</f>
        <v>0</v>
      </c>
      <c r="I299" s="163"/>
      <c r="J299" s="172">
        <f>$J$11</f>
        <v>0</v>
      </c>
      <c r="K299" s="163"/>
      <c r="L299" s="194"/>
      <c r="M299" s="157"/>
      <c r="N299" s="167"/>
      <c r="O299" s="38"/>
      <c r="P299" s="38"/>
      <c r="Q299" s="38"/>
      <c r="R299" s="38"/>
      <c r="S299" s="38"/>
      <c r="T299" s="38"/>
      <c r="U299" s="38"/>
      <c r="V299" s="38"/>
      <c r="W299" s="27"/>
      <c r="X299" s="27"/>
      <c r="Y299" s="27"/>
    </row>
    <row r="300" spans="1:25">
      <c r="A300" s="31"/>
      <c r="B300" s="224" t="str">
        <f>$B$12</f>
        <v>Other (Specify)</v>
      </c>
      <c r="C300" s="157"/>
      <c r="D300" s="179"/>
      <c r="E300" s="157"/>
      <c r="F300" s="172">
        <f>$F$12</f>
        <v>0</v>
      </c>
      <c r="G300" s="157"/>
      <c r="H300" s="780">
        <f>$H$12</f>
        <v>0</v>
      </c>
      <c r="I300" s="162"/>
      <c r="J300" s="172">
        <f>$J$12</f>
        <v>0</v>
      </c>
      <c r="K300" s="162"/>
      <c r="L300" s="194"/>
      <c r="M300" s="157"/>
      <c r="N300" s="167"/>
      <c r="O300" s="36"/>
      <c r="P300" s="36"/>
      <c r="Q300" s="36"/>
      <c r="R300" s="36"/>
      <c r="S300" s="36"/>
      <c r="T300" s="36"/>
      <c r="U300" s="36"/>
      <c r="V300" s="36"/>
      <c r="W300" s="27"/>
      <c r="X300" s="27"/>
      <c r="Y300" s="27"/>
    </row>
    <row r="301" spans="1:25">
      <c r="A301" s="31"/>
      <c r="B301" s="224" t="str">
        <f>$B$13</f>
        <v>Other (Specify)</v>
      </c>
      <c r="C301" s="157"/>
      <c r="D301" s="179"/>
      <c r="E301" s="157"/>
      <c r="F301" s="172">
        <f>$F$13</f>
        <v>0</v>
      </c>
      <c r="G301" s="157"/>
      <c r="H301" s="780">
        <f>$H$13</f>
        <v>0</v>
      </c>
      <c r="I301" s="162"/>
      <c r="J301" s="172">
        <f>$J$13</f>
        <v>0</v>
      </c>
      <c r="K301" s="162"/>
      <c r="L301" s="194"/>
      <c r="M301" s="157"/>
      <c r="N301" s="167"/>
      <c r="O301" s="36"/>
      <c r="P301" s="36"/>
      <c r="Q301" s="36"/>
      <c r="R301" s="36"/>
      <c r="S301" s="36"/>
      <c r="T301" s="36"/>
      <c r="U301" s="36"/>
      <c r="V301" s="36"/>
      <c r="W301" s="36"/>
      <c r="X301" s="36"/>
      <c r="Y301" s="27"/>
    </row>
    <row r="302" spans="1:25" ht="13.5" thickBot="1">
      <c r="A302" s="35"/>
      <c r="B302" s="224" t="str">
        <f>$B$14</f>
        <v>Other (Specify)</v>
      </c>
      <c r="C302" s="157"/>
      <c r="D302" s="184"/>
      <c r="E302" s="157"/>
      <c r="F302" s="172">
        <f>$F$14</f>
        <v>0</v>
      </c>
      <c r="G302" s="157"/>
      <c r="H302" s="780">
        <f>$H$14</f>
        <v>0</v>
      </c>
      <c r="I302" s="162"/>
      <c r="J302" s="172">
        <f>$J$14</f>
        <v>0</v>
      </c>
      <c r="K302" s="162"/>
      <c r="L302" s="194"/>
      <c r="M302" s="157"/>
      <c r="N302" s="167"/>
      <c r="O302" s="36"/>
      <c r="P302" s="36"/>
      <c r="Q302" s="36"/>
      <c r="R302" s="36"/>
      <c r="S302" s="36"/>
      <c r="T302" s="36"/>
      <c r="U302" s="36"/>
      <c r="V302" s="36"/>
      <c r="W302" s="27"/>
      <c r="X302" s="27"/>
      <c r="Y302" s="27"/>
    </row>
    <row r="303" spans="1:25" ht="13.5" thickTop="1">
      <c r="A303" s="31"/>
      <c r="B303" s="225" t="str">
        <f>$B$15</f>
        <v>Total Construction Financing</v>
      </c>
      <c r="C303" s="156"/>
      <c r="D303" s="186">
        <f>SUM(D294:D302)</f>
        <v>0</v>
      </c>
      <c r="E303" s="156"/>
      <c r="F303" s="188"/>
      <c r="G303" s="156"/>
      <c r="H303" s="188"/>
      <c r="I303" s="164"/>
      <c r="J303" s="188"/>
      <c r="K303" s="164"/>
      <c r="L303" s="197"/>
      <c r="M303" s="157"/>
      <c r="N303" s="167"/>
      <c r="O303" s="36"/>
      <c r="P303" s="36"/>
      <c r="Q303" s="36"/>
      <c r="R303" s="36"/>
      <c r="S303" s="36"/>
      <c r="T303" s="36"/>
      <c r="U303" s="36"/>
      <c r="V303" s="36"/>
      <c r="W303" s="27"/>
      <c r="X303" s="27"/>
      <c r="Y303" s="27"/>
    </row>
    <row r="304" spans="1:25" s="360" customFormat="1">
      <c r="A304" s="136"/>
      <c r="B304" s="198"/>
      <c r="C304" s="129"/>
      <c r="D304" s="129"/>
      <c r="E304" s="129"/>
      <c r="F304" s="129"/>
      <c r="G304" s="129"/>
      <c r="H304" s="137"/>
      <c r="I304" s="137"/>
      <c r="J304" s="138"/>
      <c r="K304" s="137"/>
      <c r="L304" s="199"/>
      <c r="M304" s="137"/>
      <c r="N304" s="166"/>
      <c r="O304" s="137"/>
      <c r="P304" s="137"/>
      <c r="Q304" s="137"/>
      <c r="R304" s="137"/>
      <c r="S304" s="137"/>
      <c r="T304" s="137"/>
      <c r="U304" s="137"/>
      <c r="V304" s="137"/>
      <c r="W304" s="129"/>
      <c r="X304" s="129"/>
      <c r="Y304" s="129"/>
    </row>
    <row r="305" spans="1:25" s="360" customFormat="1">
      <c r="A305" s="139"/>
      <c r="B305" s="361" t="s">
        <v>162</v>
      </c>
      <c r="C305" s="362"/>
      <c r="D305" s="200"/>
      <c r="E305" s="200"/>
      <c r="F305" s="201"/>
      <c r="G305" s="201"/>
      <c r="H305" s="202"/>
      <c r="I305" s="202"/>
      <c r="J305" s="202"/>
      <c r="K305" s="202"/>
      <c r="L305" s="203"/>
      <c r="M305" s="27"/>
      <c r="N305" s="140"/>
      <c r="O305" s="140"/>
      <c r="P305" s="140"/>
      <c r="Q305" s="140"/>
      <c r="R305" s="140"/>
      <c r="S305" s="140"/>
      <c r="T305" s="140"/>
      <c r="U305" s="137"/>
      <c r="V305" s="140"/>
      <c r="W305" s="129"/>
      <c r="X305" s="129"/>
      <c r="Y305" s="129"/>
    </row>
    <row r="306" spans="1:25" s="360" customFormat="1">
      <c r="A306" s="139"/>
      <c r="B306" s="204" t="s">
        <v>134</v>
      </c>
      <c r="C306" s="363"/>
      <c r="D306" s="363"/>
      <c r="E306" s="122"/>
      <c r="F306" s="200"/>
      <c r="G306" s="200"/>
      <c r="H306" s="202"/>
      <c r="I306" s="202"/>
      <c r="J306" s="202"/>
      <c r="K306" s="202"/>
      <c r="L306" s="203"/>
      <c r="M306" s="27"/>
      <c r="N306" s="140"/>
      <c r="O306" s="140"/>
      <c r="P306" s="140"/>
      <c r="Q306" s="140"/>
      <c r="R306" s="140"/>
      <c r="S306" s="140"/>
      <c r="T306" s="140"/>
      <c r="U306" s="137"/>
      <c r="V306" s="140"/>
      <c r="W306" s="129"/>
      <c r="X306" s="129"/>
      <c r="Y306" s="129"/>
    </row>
    <row r="307" spans="1:25" s="360" customFormat="1">
      <c r="A307" s="139"/>
      <c r="B307" s="364" t="str">
        <f>B292</f>
        <v xml:space="preserve"> </v>
      </c>
      <c r="C307" s="363"/>
      <c r="D307" s="122"/>
      <c r="E307" s="122"/>
      <c r="F307" s="200"/>
      <c r="G307" s="200"/>
      <c r="H307" s="202"/>
      <c r="I307" s="202"/>
      <c r="J307" s="202"/>
      <c r="K307" s="202"/>
      <c r="L307" s="203"/>
      <c r="M307" s="27"/>
      <c r="N307" s="140"/>
      <c r="O307" s="140"/>
      <c r="P307" s="140"/>
      <c r="Q307" s="140"/>
      <c r="R307" s="140"/>
      <c r="S307" s="140"/>
      <c r="T307" s="140"/>
      <c r="U307" s="137"/>
      <c r="V307" s="140"/>
      <c r="W307" s="129"/>
      <c r="X307" s="129"/>
      <c r="Y307" s="129"/>
    </row>
    <row r="308" spans="1:25" s="360" customFormat="1">
      <c r="A308" s="139"/>
      <c r="B308" s="205" t="s">
        <v>157</v>
      </c>
      <c r="C308" s="158"/>
      <c r="D308" s="159" t="s">
        <v>158</v>
      </c>
      <c r="E308" s="159"/>
      <c r="F308" s="159" t="s">
        <v>159</v>
      </c>
      <c r="G308" s="159"/>
      <c r="H308" s="159" t="s">
        <v>177</v>
      </c>
      <c r="I308" s="159"/>
      <c r="J308" s="159" t="s">
        <v>160</v>
      </c>
      <c r="K308" s="160"/>
      <c r="L308" s="206" t="s">
        <v>161</v>
      </c>
      <c r="M308" s="168"/>
      <c r="N308" s="142"/>
      <c r="O308" s="142"/>
      <c r="P308" s="142"/>
      <c r="Q308" s="142"/>
      <c r="R308" s="142"/>
      <c r="S308" s="142"/>
      <c r="T308" s="142"/>
      <c r="U308" s="143"/>
      <c r="V308" s="142"/>
      <c r="W308" s="129"/>
      <c r="X308" s="129"/>
      <c r="Y308" s="129"/>
    </row>
    <row r="309" spans="1:25" s="360" customFormat="1">
      <c r="A309" s="139"/>
      <c r="B309" s="223" t="str">
        <f>$B$21</f>
        <v>HPD Loan</v>
      </c>
      <c r="C309" s="157"/>
      <c r="D309" s="180"/>
      <c r="E309" s="157"/>
      <c r="F309" s="171">
        <f>$F$21</f>
        <v>0</v>
      </c>
      <c r="G309" s="157"/>
      <c r="H309" s="780">
        <f>$H$21</f>
        <v>0</v>
      </c>
      <c r="I309" s="157"/>
      <c r="J309" s="171">
        <f>$J$21</f>
        <v>0</v>
      </c>
      <c r="K309" s="157"/>
      <c r="L309" s="194"/>
      <c r="M309" s="157"/>
      <c r="N309" s="135"/>
      <c r="O309" s="135"/>
      <c r="P309" s="135"/>
      <c r="Q309" s="135"/>
      <c r="R309" s="135"/>
      <c r="S309" s="135"/>
      <c r="T309" s="135"/>
      <c r="U309" s="135"/>
      <c r="V309" s="137"/>
      <c r="W309" s="129"/>
      <c r="X309" s="129"/>
      <c r="Y309" s="129"/>
    </row>
    <row r="310" spans="1:25" s="360" customFormat="1">
      <c r="A310" s="139"/>
      <c r="B310" s="223" t="str">
        <f>$B$22</f>
        <v>HDC Tax Exempt Bonds</v>
      </c>
      <c r="C310" s="157"/>
      <c r="D310" s="180"/>
      <c r="E310" s="157"/>
      <c r="F310" s="171">
        <f>$F$22</f>
        <v>0</v>
      </c>
      <c r="G310" s="157"/>
      <c r="H310" s="780">
        <f>$H$22</f>
        <v>0</v>
      </c>
      <c r="I310" s="161"/>
      <c r="J310" s="171">
        <f>$J$22</f>
        <v>0</v>
      </c>
      <c r="K310" s="161"/>
      <c r="L310" s="194"/>
      <c r="M310" s="157"/>
      <c r="N310" s="137"/>
      <c r="O310" s="137"/>
      <c r="P310" s="137"/>
      <c r="Q310" s="137"/>
      <c r="R310" s="137"/>
      <c r="S310" s="137"/>
      <c r="T310" s="137"/>
      <c r="U310" s="137"/>
      <c r="V310" s="137"/>
      <c r="W310" s="129"/>
      <c r="X310" s="129"/>
      <c r="Y310" s="129"/>
    </row>
    <row r="311" spans="1:25" s="360" customFormat="1">
      <c r="A311" s="136"/>
      <c r="B311" s="223" t="str">
        <f>$B$23</f>
        <v>HDC Loan</v>
      </c>
      <c r="C311" s="157"/>
      <c r="D311" s="180"/>
      <c r="E311" s="157"/>
      <c r="F311" s="171">
        <f>$F$23</f>
        <v>0</v>
      </c>
      <c r="G311" s="157"/>
      <c r="H311" s="780">
        <f>$H$23</f>
        <v>0</v>
      </c>
      <c r="I311" s="157"/>
      <c r="J311" s="171">
        <f>$J$23</f>
        <v>0</v>
      </c>
      <c r="K311" s="157"/>
      <c r="L311" s="194"/>
      <c r="M311" s="157"/>
      <c r="N311" s="137"/>
      <c r="O311" s="137"/>
      <c r="P311" s="137"/>
      <c r="Q311" s="137"/>
      <c r="R311" s="137"/>
      <c r="S311" s="137"/>
      <c r="T311" s="137"/>
      <c r="U311" s="137"/>
      <c r="V311" s="137"/>
      <c r="W311" s="129"/>
      <c r="X311" s="129"/>
      <c r="Y311" s="129"/>
    </row>
    <row r="312" spans="1:25" s="360" customFormat="1">
      <c r="A312" s="139"/>
      <c r="B312" s="223" t="str">
        <f>$B$24</f>
        <v>Deferred Developer Fee</v>
      </c>
      <c r="C312" s="157"/>
      <c r="D312" s="180"/>
      <c r="E312" s="157"/>
      <c r="F312" s="171">
        <f>$F$24</f>
        <v>0</v>
      </c>
      <c r="G312" s="157"/>
      <c r="H312" s="780">
        <f>$H$24</f>
        <v>0</v>
      </c>
      <c r="I312" s="162"/>
      <c r="J312" s="171">
        <f>$J$24</f>
        <v>0</v>
      </c>
      <c r="K312" s="162"/>
      <c r="L312" s="194"/>
      <c r="M312" s="157"/>
      <c r="N312" s="130"/>
      <c r="O312" s="130"/>
      <c r="P312" s="130"/>
      <c r="Q312" s="130"/>
      <c r="R312" s="130"/>
      <c r="S312" s="130"/>
      <c r="T312" s="130"/>
      <c r="U312" s="130"/>
      <c r="V312" s="130"/>
      <c r="W312" s="129"/>
      <c r="X312" s="129"/>
      <c r="Y312" s="129"/>
    </row>
    <row r="313" spans="1:25" s="360" customFormat="1">
      <c r="A313" s="136"/>
      <c r="B313" s="223" t="str">
        <f>$B$25</f>
        <v>Other (Specify)</v>
      </c>
      <c r="C313" s="157"/>
      <c r="D313" s="180"/>
      <c r="E313" s="157"/>
      <c r="F313" s="171">
        <f>$F$25</f>
        <v>0</v>
      </c>
      <c r="G313" s="157"/>
      <c r="H313" s="780">
        <f>$H$25</f>
        <v>0</v>
      </c>
      <c r="I313" s="162"/>
      <c r="J313" s="171">
        <f>$J$25</f>
        <v>0</v>
      </c>
      <c r="K313" s="162"/>
      <c r="L313" s="194"/>
      <c r="M313" s="157"/>
      <c r="N313" s="130"/>
      <c r="O313" s="130"/>
      <c r="P313" s="130"/>
      <c r="Q313" s="130"/>
      <c r="R313" s="130"/>
      <c r="S313" s="130"/>
      <c r="T313" s="130"/>
      <c r="U313" s="130"/>
      <c r="V313" s="130"/>
      <c r="W313" s="129"/>
      <c r="X313" s="129"/>
      <c r="Y313" s="129"/>
    </row>
    <row r="314" spans="1:25" s="360" customFormat="1" ht="14.1" customHeight="1">
      <c r="A314" s="129"/>
      <c r="B314" s="223" t="str">
        <f>$B$26</f>
        <v>Other (Specify)</v>
      </c>
      <c r="C314" s="157"/>
      <c r="D314" s="180"/>
      <c r="E314" s="157"/>
      <c r="F314" s="171">
        <f>$F$26</f>
        <v>0</v>
      </c>
      <c r="G314" s="157"/>
      <c r="H314" s="780">
        <f>$H$26</f>
        <v>0</v>
      </c>
      <c r="I314" s="163"/>
      <c r="J314" s="171">
        <f>$J$26</f>
        <v>0</v>
      </c>
      <c r="K314" s="163"/>
      <c r="L314" s="194"/>
      <c r="M314" s="157"/>
      <c r="N314" s="131"/>
      <c r="O314" s="131"/>
      <c r="P314" s="131"/>
      <c r="Q314" s="131"/>
      <c r="R314" s="131"/>
      <c r="S314" s="131"/>
      <c r="T314" s="131"/>
      <c r="U314" s="131"/>
      <c r="V314" s="131"/>
      <c r="W314" s="141"/>
      <c r="X314" s="141"/>
      <c r="Y314" s="141"/>
    </row>
    <row r="315" spans="1:25" s="360" customFormat="1">
      <c r="A315" s="144"/>
      <c r="B315" s="223" t="str">
        <f>$B$27</f>
        <v>Other (Specify)</v>
      </c>
      <c r="C315" s="157"/>
      <c r="D315" s="180"/>
      <c r="E315" s="157"/>
      <c r="F315" s="171">
        <f>$F$27</f>
        <v>0</v>
      </c>
      <c r="G315" s="157"/>
      <c r="H315" s="780">
        <f>$H$27</f>
        <v>0</v>
      </c>
      <c r="I315" s="162"/>
      <c r="J315" s="171">
        <f>$J$27</f>
        <v>0</v>
      </c>
      <c r="K315" s="162"/>
      <c r="L315" s="194"/>
      <c r="M315" s="157"/>
      <c r="N315" s="133"/>
      <c r="O315" s="133"/>
      <c r="P315" s="133"/>
      <c r="Q315" s="133"/>
      <c r="R315" s="133"/>
      <c r="S315" s="133"/>
      <c r="T315" s="133"/>
      <c r="U315" s="131"/>
      <c r="V315" s="131"/>
      <c r="W315" s="129"/>
      <c r="X315" s="129"/>
      <c r="Y315" s="129"/>
    </row>
    <row r="316" spans="1:25" s="360" customFormat="1" ht="15.95" customHeight="1">
      <c r="A316" s="144"/>
      <c r="B316" s="223" t="str">
        <f>$B$28</f>
        <v>Other (Specify)</v>
      </c>
      <c r="C316" s="157"/>
      <c r="D316" s="180"/>
      <c r="E316" s="157"/>
      <c r="F316" s="171">
        <f>$F$28</f>
        <v>0</v>
      </c>
      <c r="G316" s="157"/>
      <c r="H316" s="780">
        <f>$H$28</f>
        <v>0</v>
      </c>
      <c r="I316" s="162"/>
      <c r="J316" s="171">
        <f>$J$28</f>
        <v>0</v>
      </c>
      <c r="K316" s="162"/>
      <c r="L316" s="194"/>
      <c r="M316" s="157"/>
      <c r="N316" s="133"/>
      <c r="O316" s="133"/>
      <c r="P316" s="133"/>
      <c r="Q316" s="133"/>
      <c r="R316" s="133"/>
      <c r="S316" s="133"/>
      <c r="T316" s="133"/>
      <c r="U316" s="133"/>
      <c r="V316" s="133"/>
      <c r="W316" s="129"/>
      <c r="X316" s="129"/>
      <c r="Y316" s="129"/>
    </row>
    <row r="317" spans="1:25" s="360" customFormat="1" ht="14.1" customHeight="1" thickBot="1">
      <c r="A317" s="144"/>
      <c r="B317" s="223" t="str">
        <f>$B$29</f>
        <v>Other (Specify)</v>
      </c>
      <c r="C317" s="157"/>
      <c r="D317" s="185"/>
      <c r="E317" s="157"/>
      <c r="F317" s="171">
        <f>$F$29</f>
        <v>0</v>
      </c>
      <c r="G317" s="157"/>
      <c r="H317" s="780">
        <f>$H$29</f>
        <v>0</v>
      </c>
      <c r="I317" s="162"/>
      <c r="J317" s="171">
        <f>$J$29</f>
        <v>0</v>
      </c>
      <c r="K317" s="162"/>
      <c r="L317" s="194"/>
      <c r="M317" s="157"/>
      <c r="N317" s="133"/>
      <c r="O317" s="133"/>
      <c r="P317" s="133"/>
      <c r="Q317" s="133"/>
      <c r="R317" s="133"/>
      <c r="S317" s="133"/>
      <c r="T317" s="133"/>
      <c r="U317" s="133"/>
      <c r="V317" s="133"/>
      <c r="W317" s="129"/>
      <c r="X317" s="129"/>
      <c r="Y317" s="129"/>
    </row>
    <row r="318" spans="1:25" s="360" customFormat="1" ht="14.1" customHeight="1" thickTop="1">
      <c r="A318" s="139"/>
      <c r="B318" s="226" t="str">
        <f>$B$30</f>
        <v>Total Permanent Financing</v>
      </c>
      <c r="C318" s="156"/>
      <c r="D318" s="187">
        <f>SUM(D309:D317)</f>
        <v>0</v>
      </c>
      <c r="E318" s="156"/>
      <c r="F318" s="169"/>
      <c r="G318" s="156"/>
      <c r="H318" s="169"/>
      <c r="I318" s="164"/>
      <c r="J318" s="169"/>
      <c r="K318" s="164"/>
      <c r="L318" s="197"/>
      <c r="M318" s="157"/>
      <c r="N318" s="134"/>
      <c r="O318" s="134"/>
      <c r="P318" s="134"/>
      <c r="Q318" s="134"/>
      <c r="R318" s="134"/>
      <c r="S318" s="134"/>
      <c r="T318" s="134"/>
      <c r="U318" s="145"/>
      <c r="V318" s="134"/>
      <c r="W318" s="129"/>
      <c r="X318" s="129"/>
      <c r="Y318" s="129"/>
    </row>
    <row r="319" spans="1:25" s="360" customFormat="1" ht="14.1" customHeight="1">
      <c r="A319" s="139"/>
      <c r="B319" s="207"/>
      <c r="C319" s="157"/>
      <c r="D319" s="157"/>
      <c r="E319" s="157"/>
      <c r="F319" s="157"/>
      <c r="G319" s="157"/>
      <c r="H319" s="157"/>
      <c r="I319" s="162"/>
      <c r="J319" s="157"/>
      <c r="K319" s="162"/>
      <c r="L319" s="208"/>
      <c r="M319" s="157"/>
      <c r="N319" s="134"/>
      <c r="O319" s="134"/>
      <c r="P319" s="134"/>
      <c r="Q319" s="134"/>
      <c r="R319" s="134"/>
      <c r="S319" s="134"/>
      <c r="T319" s="134"/>
      <c r="U319" s="145"/>
      <c r="V319" s="134"/>
      <c r="W319" s="129"/>
      <c r="X319" s="129"/>
      <c r="Y319" s="129"/>
    </row>
    <row r="320" spans="1:25" s="360" customFormat="1" ht="15.95" customHeight="1">
      <c r="A320" s="129"/>
      <c r="B320" s="209" t="s">
        <v>163</v>
      </c>
      <c r="C320" s="146"/>
      <c r="D320" s="365"/>
      <c r="E320" s="365"/>
      <c r="F320" s="365"/>
      <c r="G320" s="365"/>
      <c r="H320" s="366"/>
      <c r="I320" s="366"/>
      <c r="J320" s="129"/>
      <c r="K320" s="129"/>
      <c r="L320" s="210"/>
      <c r="M320" s="129"/>
      <c r="N320" s="129"/>
      <c r="O320" s="129"/>
      <c r="P320" s="129"/>
      <c r="Q320" s="129"/>
      <c r="R320" s="129"/>
      <c r="S320" s="129"/>
      <c r="T320" s="129"/>
      <c r="U320" s="129"/>
      <c r="V320" s="133"/>
      <c r="W320" s="129"/>
      <c r="X320" s="129"/>
      <c r="Y320" s="129"/>
    </row>
    <row r="321" spans="1:25" s="360" customFormat="1" ht="15.95" customHeight="1">
      <c r="A321" s="129"/>
      <c r="B321" s="204" t="s">
        <v>134</v>
      </c>
      <c r="C321" s="146"/>
      <c r="D321" s="365"/>
      <c r="E321" s="365"/>
      <c r="F321" s="365"/>
      <c r="G321" s="365"/>
      <c r="H321" s="366"/>
      <c r="I321" s="366"/>
      <c r="J321" s="129"/>
      <c r="K321" s="129"/>
      <c r="L321" s="210"/>
      <c r="M321" s="129"/>
      <c r="N321" s="129"/>
      <c r="O321" s="129"/>
      <c r="P321" s="129"/>
      <c r="Q321" s="129"/>
      <c r="R321" s="129"/>
      <c r="S321" s="129"/>
      <c r="T321" s="129"/>
      <c r="U321" s="129"/>
      <c r="V321" s="133"/>
      <c r="W321" s="129"/>
      <c r="X321" s="129"/>
      <c r="Y321" s="129"/>
    </row>
    <row r="322" spans="1:25" s="360" customFormat="1" ht="15.95" customHeight="1">
      <c r="A322" s="129"/>
      <c r="B322" s="364" t="str">
        <f>B292</f>
        <v xml:space="preserve"> </v>
      </c>
      <c r="C322" s="146"/>
      <c r="D322" s="365"/>
      <c r="E322" s="365"/>
      <c r="F322" s="365"/>
      <c r="G322" s="365"/>
      <c r="H322" s="366"/>
      <c r="I322" s="366"/>
      <c r="J322" s="129"/>
      <c r="K322" s="129"/>
      <c r="L322" s="210"/>
      <c r="M322" s="129"/>
      <c r="N322" s="129"/>
      <c r="O322" s="129"/>
      <c r="P322" s="129"/>
      <c r="Q322" s="129"/>
      <c r="R322" s="129"/>
      <c r="S322" s="129"/>
      <c r="T322" s="129"/>
      <c r="U322" s="129"/>
      <c r="V322" s="133"/>
      <c r="W322" s="129"/>
      <c r="X322" s="129"/>
      <c r="Y322" s="129"/>
    </row>
    <row r="323" spans="1:25" s="360" customFormat="1">
      <c r="A323" s="129"/>
      <c r="B323" s="211" t="s">
        <v>171</v>
      </c>
      <c r="C323" s="146"/>
      <c r="D323" s="365"/>
      <c r="E323" s="365"/>
      <c r="F323" s="365"/>
      <c r="G323" s="365"/>
      <c r="H323" s="366"/>
      <c r="I323" s="366"/>
      <c r="J323" s="129"/>
      <c r="K323" s="129"/>
      <c r="L323" s="210"/>
      <c r="M323" s="129"/>
      <c r="N323" s="129"/>
      <c r="O323" s="129"/>
      <c r="P323" s="129"/>
      <c r="Q323" s="129"/>
      <c r="R323" s="129"/>
      <c r="S323" s="129"/>
      <c r="T323" s="129"/>
      <c r="U323" s="129"/>
      <c r="V323" s="133"/>
      <c r="W323" s="129"/>
      <c r="X323" s="129"/>
      <c r="Y323" s="129"/>
    </row>
    <row r="324" spans="1:25" s="360" customFormat="1">
      <c r="A324" s="129"/>
      <c r="B324" s="211"/>
      <c r="C324" s="146"/>
      <c r="D324" s="365"/>
      <c r="E324" s="365"/>
      <c r="F324" s="365"/>
      <c r="G324" s="365"/>
      <c r="H324" s="366"/>
      <c r="I324" s="366"/>
      <c r="J324" s="129"/>
      <c r="K324" s="129"/>
      <c r="L324" s="210"/>
      <c r="M324" s="129"/>
      <c r="N324" s="129"/>
      <c r="O324" s="129"/>
      <c r="P324" s="129"/>
      <c r="Q324" s="129"/>
      <c r="R324" s="129"/>
      <c r="S324" s="129"/>
      <c r="T324" s="129"/>
      <c r="U324" s="129"/>
      <c r="V324" s="133"/>
      <c r="W324" s="129"/>
      <c r="X324" s="129"/>
      <c r="Y324" s="129"/>
    </row>
    <row r="325" spans="1:25" s="360" customFormat="1" ht="15.95" customHeight="1">
      <c r="A325" s="129"/>
      <c r="B325" s="212" t="s">
        <v>173</v>
      </c>
      <c r="C325" s="170"/>
      <c r="D325" s="940"/>
      <c r="E325" s="940"/>
      <c r="F325" s="940"/>
      <c r="G325" s="170"/>
      <c r="H325" s="367" t="s">
        <v>172</v>
      </c>
      <c r="I325" s="366"/>
      <c r="J325" s="129"/>
      <c r="K325" s="129"/>
      <c r="L325" s="210"/>
      <c r="M325" s="129"/>
      <c r="N325" s="129"/>
      <c r="O325" s="129"/>
      <c r="P325" s="129"/>
      <c r="Q325" s="129"/>
      <c r="R325" s="129"/>
      <c r="S325" s="129"/>
      <c r="T325" s="129"/>
      <c r="U325" s="129"/>
      <c r="V325" s="133"/>
      <c r="W325" s="129"/>
      <c r="X325" s="129"/>
      <c r="Y325" s="129"/>
    </row>
    <row r="326" spans="1:25" s="360" customFormat="1">
      <c r="A326" s="129"/>
      <c r="B326" s="213" t="s">
        <v>164</v>
      </c>
      <c r="C326" s="129"/>
      <c r="D326" s="129"/>
      <c r="E326" s="129"/>
      <c r="F326" s="129"/>
      <c r="G326" s="129"/>
      <c r="H326" s="178"/>
      <c r="I326" s="129"/>
      <c r="J326" s="129"/>
      <c r="K326" s="129"/>
      <c r="L326" s="210"/>
      <c r="M326" s="129"/>
      <c r="N326" s="129"/>
      <c r="O326" s="129"/>
      <c r="P326" s="129"/>
      <c r="Q326" s="129"/>
      <c r="R326" s="129"/>
      <c r="S326" s="129"/>
      <c r="T326" s="129"/>
      <c r="U326" s="129"/>
      <c r="V326" s="133"/>
      <c r="W326" s="129"/>
      <c r="X326" s="129"/>
      <c r="Y326" s="129"/>
    </row>
    <row r="327" spans="1:25" s="360" customFormat="1">
      <c r="A327" s="139"/>
      <c r="B327" s="214" t="s">
        <v>110</v>
      </c>
      <c r="C327" s="129"/>
      <c r="D327" s="129"/>
      <c r="E327" s="129"/>
      <c r="F327" s="129"/>
      <c r="G327" s="129"/>
      <c r="H327" s="178"/>
      <c r="I327" s="129"/>
      <c r="J327" s="129"/>
      <c r="K327" s="129"/>
      <c r="L327" s="210"/>
      <c r="M327" s="129"/>
      <c r="N327" s="129"/>
      <c r="O327" s="129"/>
      <c r="P327" s="129"/>
      <c r="Q327" s="129"/>
      <c r="R327" s="129"/>
      <c r="S327" s="129"/>
      <c r="T327" s="129"/>
      <c r="U327" s="129"/>
      <c r="V327" s="129"/>
      <c r="W327" s="129"/>
      <c r="X327" s="129"/>
      <c r="Y327" s="129"/>
    </row>
    <row r="328" spans="1:25" s="360" customFormat="1">
      <c r="A328" s="139"/>
      <c r="B328" s="214" t="s">
        <v>165</v>
      </c>
      <c r="C328" s="129"/>
      <c r="D328" s="129"/>
      <c r="E328" s="129"/>
      <c r="F328" s="129"/>
      <c r="G328" s="129"/>
      <c r="H328" s="178"/>
      <c r="I328" s="129"/>
      <c r="J328" s="129"/>
      <c r="K328" s="129"/>
      <c r="L328" s="210"/>
      <c r="M328" s="129"/>
      <c r="N328" s="129"/>
      <c r="O328" s="129"/>
      <c r="P328" s="129"/>
      <c r="Q328" s="129"/>
      <c r="R328" s="129"/>
      <c r="S328" s="129"/>
      <c r="T328" s="129"/>
      <c r="U328" s="129"/>
      <c r="V328" s="129"/>
      <c r="W328" s="129"/>
      <c r="X328" s="129"/>
      <c r="Y328" s="129"/>
    </row>
    <row r="329" spans="1:25" s="154" customFormat="1">
      <c r="A329" s="147"/>
      <c r="B329" s="215" t="s">
        <v>166</v>
      </c>
      <c r="C329" s="148"/>
      <c r="D329" s="148"/>
      <c r="E329" s="148"/>
      <c r="F329" s="148"/>
      <c r="G329" s="148"/>
      <c r="H329" s="178"/>
      <c r="I329" s="149"/>
      <c r="J329" s="149"/>
      <c r="K329" s="149"/>
      <c r="L329" s="216"/>
      <c r="M329" s="149"/>
      <c r="N329" s="149"/>
      <c r="O329" s="149"/>
      <c r="P329" s="149"/>
      <c r="Q329" s="149"/>
      <c r="R329" s="149"/>
      <c r="S329" s="149"/>
      <c r="T329" s="149"/>
      <c r="U329" s="150"/>
      <c r="V329" s="149"/>
      <c r="W329" s="148"/>
      <c r="X329" s="148"/>
      <c r="Y329" s="148"/>
    </row>
    <row r="330" spans="1:25" s="154" customFormat="1">
      <c r="A330" s="147"/>
      <c r="B330" s="215" t="s">
        <v>167</v>
      </c>
      <c r="C330" s="148"/>
      <c r="D330" s="148"/>
      <c r="E330" s="148"/>
      <c r="F330" s="148"/>
      <c r="G330" s="148"/>
      <c r="H330" s="178"/>
      <c r="I330" s="135"/>
      <c r="J330" s="135"/>
      <c r="K330" s="135"/>
      <c r="L330" s="217"/>
      <c r="M330" s="135"/>
      <c r="N330" s="135"/>
      <c r="O330" s="135"/>
      <c r="P330" s="135"/>
      <c r="Q330" s="135"/>
      <c r="R330" s="135"/>
      <c r="S330" s="135"/>
      <c r="T330" s="135"/>
      <c r="U330" s="135"/>
      <c r="V330" s="149"/>
      <c r="W330" s="148"/>
      <c r="X330" s="148"/>
      <c r="Y330" s="148"/>
    </row>
    <row r="331" spans="1:25" s="154" customFormat="1">
      <c r="A331" s="148"/>
      <c r="B331" s="215" t="s">
        <v>169</v>
      </c>
      <c r="C331" s="148"/>
      <c r="D331" s="938" t="str">
        <f>$D$43</f>
        <v>(Specify Source)</v>
      </c>
      <c r="E331" s="938"/>
      <c r="F331" s="938"/>
      <c r="G331" s="148"/>
      <c r="H331" s="178"/>
      <c r="I331" s="148"/>
      <c r="J331" s="148"/>
      <c r="K331" s="148"/>
      <c r="L331" s="218"/>
      <c r="M331" s="148"/>
      <c r="N331" s="148"/>
      <c r="O331" s="148"/>
      <c r="P331" s="148"/>
      <c r="Q331" s="148"/>
      <c r="R331" s="148"/>
      <c r="S331" s="148"/>
      <c r="T331" s="148"/>
      <c r="U331" s="148"/>
      <c r="V331" s="135"/>
      <c r="W331" s="148"/>
      <c r="X331" s="148"/>
      <c r="Y331" s="148"/>
    </row>
    <row r="332" spans="1:25" s="154" customFormat="1">
      <c r="A332" s="147"/>
      <c r="B332" s="215" t="s">
        <v>168</v>
      </c>
      <c r="C332" s="148"/>
      <c r="D332" s="938" t="str">
        <f>$D$44</f>
        <v>(Specify Source)</v>
      </c>
      <c r="E332" s="938"/>
      <c r="F332" s="938"/>
      <c r="G332" s="148"/>
      <c r="H332" s="178"/>
      <c r="I332" s="135"/>
      <c r="J332" s="135"/>
      <c r="K332" s="135"/>
      <c r="L332" s="217"/>
      <c r="M332" s="135"/>
      <c r="N332" s="135"/>
      <c r="O332" s="135"/>
      <c r="P332" s="135"/>
      <c r="Q332" s="135"/>
      <c r="R332" s="135"/>
      <c r="S332" s="135"/>
      <c r="T332" s="135"/>
      <c r="U332" s="150"/>
      <c r="V332" s="149"/>
      <c r="W332" s="148"/>
      <c r="X332" s="148"/>
      <c r="Y332" s="148"/>
    </row>
    <row r="333" spans="1:25" s="154" customFormat="1">
      <c r="A333" s="151"/>
      <c r="B333" s="215" t="s">
        <v>168</v>
      </c>
      <c r="C333" s="148"/>
      <c r="D333" s="938" t="str">
        <f>$D$45</f>
        <v>(Specify Source)</v>
      </c>
      <c r="E333" s="938"/>
      <c r="F333" s="938"/>
      <c r="G333" s="148"/>
      <c r="H333" s="178"/>
      <c r="I333" s="148"/>
      <c r="J333" s="148"/>
      <c r="K333" s="148"/>
      <c r="L333" s="218"/>
      <c r="M333" s="148"/>
      <c r="N333" s="148"/>
      <c r="O333" s="148"/>
      <c r="P333" s="148"/>
      <c r="Q333" s="148"/>
      <c r="R333" s="148"/>
      <c r="S333" s="148"/>
      <c r="T333" s="148"/>
      <c r="U333" s="148"/>
      <c r="V333" s="152"/>
      <c r="W333" s="148"/>
      <c r="X333" s="148"/>
      <c r="Y333" s="148"/>
    </row>
    <row r="334" spans="1:25" s="154" customFormat="1">
      <c r="A334" s="147"/>
      <c r="B334" s="215" t="s">
        <v>168</v>
      </c>
      <c r="C334" s="148"/>
      <c r="D334" s="938" t="str">
        <f>$D$46</f>
        <v>(Specify Source)</v>
      </c>
      <c r="E334" s="938"/>
      <c r="F334" s="938"/>
      <c r="G334" s="148"/>
      <c r="H334" s="178"/>
      <c r="I334" s="153"/>
      <c r="J334" s="153"/>
      <c r="K334" s="153"/>
      <c r="L334" s="219"/>
      <c r="M334" s="153"/>
      <c r="N334" s="153"/>
      <c r="O334" s="153"/>
      <c r="P334" s="153"/>
      <c r="Q334" s="153"/>
      <c r="R334" s="153"/>
      <c r="S334" s="153"/>
      <c r="T334" s="153"/>
      <c r="V334" s="150"/>
      <c r="W334" s="148"/>
      <c r="X334" s="148"/>
      <c r="Y334" s="148"/>
    </row>
    <row r="335" spans="1:25" s="154" customFormat="1" ht="13.5" thickBot="1">
      <c r="A335" s="151"/>
      <c r="B335" s="220" t="s">
        <v>168</v>
      </c>
      <c r="C335" s="221"/>
      <c r="D335" s="939" t="str">
        <f>$D$47</f>
        <v>(Specify Source)</v>
      </c>
      <c r="E335" s="939"/>
      <c r="F335" s="939"/>
      <c r="G335" s="221"/>
      <c r="H335" s="227"/>
      <c r="I335" s="221"/>
      <c r="J335" s="221"/>
      <c r="K335" s="221"/>
      <c r="L335" s="222"/>
      <c r="M335" s="148"/>
      <c r="N335" s="148"/>
      <c r="O335" s="148"/>
      <c r="P335" s="148"/>
      <c r="Q335" s="148"/>
      <c r="R335" s="148"/>
      <c r="S335" s="148"/>
      <c r="T335" s="148"/>
      <c r="U335" s="148"/>
      <c r="W335" s="148"/>
      <c r="X335" s="148"/>
      <c r="Y335" s="148"/>
    </row>
    <row r="337" spans="1:25" ht="13.5" thickBot="1"/>
    <row r="338" spans="1:25">
      <c r="A338" s="27"/>
      <c r="B338" s="509" t="s">
        <v>156</v>
      </c>
      <c r="C338" s="357"/>
      <c r="D338" s="28"/>
      <c r="E338" s="28"/>
      <c r="F338" s="30"/>
      <c r="G338" s="30"/>
      <c r="H338" s="27"/>
      <c r="I338" s="27"/>
      <c r="J338" s="27"/>
      <c r="K338" s="27"/>
      <c r="L338" s="27"/>
      <c r="M338" s="27"/>
      <c r="N338" s="27"/>
      <c r="O338" s="27"/>
      <c r="P338" s="27"/>
      <c r="Q338" s="27"/>
      <c r="R338" s="27"/>
      <c r="S338" s="27"/>
      <c r="T338" s="27"/>
      <c r="U338" s="27"/>
      <c r="V338" s="27"/>
      <c r="W338" s="27"/>
      <c r="X338" s="27"/>
      <c r="Y338" s="27"/>
    </row>
    <row r="339" spans="1:25">
      <c r="A339" s="27"/>
      <c r="B339" s="512" t="s">
        <v>135</v>
      </c>
      <c r="E339" s="12"/>
      <c r="F339" s="28"/>
      <c r="G339" s="28"/>
      <c r="H339" s="27"/>
      <c r="I339" s="27"/>
      <c r="J339" s="27"/>
      <c r="K339" s="27"/>
      <c r="L339" s="27"/>
      <c r="M339" s="27"/>
      <c r="N339" s="27"/>
      <c r="O339" s="27"/>
      <c r="P339" s="27"/>
      <c r="Q339" s="27"/>
      <c r="R339" s="27"/>
      <c r="S339" s="27"/>
      <c r="T339" s="27"/>
      <c r="U339" s="27"/>
      <c r="V339" s="27"/>
      <c r="W339" s="27"/>
      <c r="X339" s="27"/>
      <c r="Y339" s="27"/>
    </row>
    <row r="340" spans="1:25" ht="13.5" thickBot="1">
      <c r="A340" s="27"/>
      <c r="B340" s="513" t="str">
        <f>'Unit Distribution'!B11</f>
        <v xml:space="preserve"> </v>
      </c>
      <c r="D340" s="12"/>
      <c r="E340" s="12"/>
      <c r="F340" s="28"/>
      <c r="G340" s="28"/>
      <c r="H340" s="27"/>
      <c r="I340" s="27"/>
      <c r="J340" s="27"/>
      <c r="K340" s="27"/>
      <c r="L340" s="27"/>
      <c r="M340" s="27"/>
      <c r="N340" s="27"/>
      <c r="O340" s="27"/>
      <c r="P340" s="27"/>
      <c r="Q340" s="27"/>
      <c r="R340" s="27"/>
      <c r="S340" s="27"/>
      <c r="T340" s="27"/>
      <c r="U340" s="27"/>
      <c r="V340" s="27"/>
      <c r="W340" s="27"/>
      <c r="X340" s="27"/>
      <c r="Y340" s="27"/>
    </row>
    <row r="341" spans="1:25">
      <c r="B341" s="189" t="s">
        <v>157</v>
      </c>
      <c r="C341" s="190"/>
      <c r="D341" s="191" t="s">
        <v>158</v>
      </c>
      <c r="E341" s="191"/>
      <c r="F341" s="191" t="s">
        <v>159</v>
      </c>
      <c r="G341" s="191"/>
      <c r="H341" s="191" t="s">
        <v>177</v>
      </c>
      <c r="I341" s="191"/>
      <c r="J341" s="191" t="s">
        <v>160</v>
      </c>
      <c r="K341" s="192"/>
      <c r="L341" s="193" t="s">
        <v>161</v>
      </c>
      <c r="M341" s="168"/>
      <c r="U341" s="32"/>
      <c r="V341" s="32"/>
      <c r="W341" s="27"/>
      <c r="X341" s="27"/>
      <c r="Y341" s="27"/>
    </row>
    <row r="342" spans="1:25">
      <c r="A342" s="27"/>
      <c r="B342" s="223" t="str">
        <f>$B$6</f>
        <v>HPD Loan</v>
      </c>
      <c r="C342" s="157"/>
      <c r="D342" s="179"/>
      <c r="E342" s="157"/>
      <c r="F342" s="172">
        <f>$F$6</f>
        <v>0</v>
      </c>
      <c r="G342" s="157"/>
      <c r="H342" s="780">
        <f>$H$6</f>
        <v>0</v>
      </c>
      <c r="I342" s="157"/>
      <c r="J342" s="172">
        <f>$J$6</f>
        <v>0</v>
      </c>
      <c r="K342" s="157"/>
      <c r="L342" s="194"/>
      <c r="M342" s="157"/>
      <c r="N342" s="165"/>
      <c r="O342" s="27"/>
      <c r="P342" s="27"/>
      <c r="Q342" s="27"/>
      <c r="R342" s="27"/>
      <c r="S342" s="27"/>
      <c r="T342" s="27"/>
      <c r="U342" s="29"/>
      <c r="V342" s="29"/>
      <c r="W342" s="27"/>
      <c r="X342" s="27"/>
      <c r="Y342" s="27"/>
    </row>
    <row r="343" spans="1:25">
      <c r="A343" s="31"/>
      <c r="B343" s="224" t="str">
        <f>$B$7</f>
        <v>HDC Tax Exempt Bonds</v>
      </c>
      <c r="C343" s="157"/>
      <c r="D343" s="179"/>
      <c r="E343" s="157"/>
      <c r="F343" s="172">
        <f>$F$7</f>
        <v>0</v>
      </c>
      <c r="G343" s="157"/>
      <c r="H343" s="780">
        <f>$H$7</f>
        <v>0</v>
      </c>
      <c r="I343" s="161"/>
      <c r="J343" s="172">
        <f>$J$7</f>
        <v>0</v>
      </c>
      <c r="K343" s="161"/>
      <c r="L343" s="194"/>
      <c r="M343" s="157"/>
      <c r="N343" s="167"/>
      <c r="O343" s="33"/>
      <c r="P343" s="33"/>
      <c r="Q343" s="33"/>
      <c r="R343" s="33"/>
      <c r="S343" s="33"/>
      <c r="T343" s="33"/>
      <c r="U343" s="34"/>
      <c r="V343" s="34"/>
      <c r="W343" s="27"/>
      <c r="X343" s="27"/>
      <c r="Y343" s="27"/>
    </row>
    <row r="344" spans="1:25">
      <c r="A344" s="27"/>
      <c r="B344" s="224" t="str">
        <f>$B$8</f>
        <v>HDC Loan</v>
      </c>
      <c r="C344" s="157"/>
      <c r="D344" s="179"/>
      <c r="E344" s="157"/>
      <c r="F344" s="172">
        <f>$F$8</f>
        <v>0</v>
      </c>
      <c r="G344" s="157"/>
      <c r="H344" s="780">
        <f>$H$8</f>
        <v>0</v>
      </c>
      <c r="I344" s="157"/>
      <c r="J344" s="172">
        <f>$J$8</f>
        <v>0</v>
      </c>
      <c r="K344" s="157"/>
      <c r="L344" s="194"/>
      <c r="M344" s="157"/>
      <c r="N344" s="167"/>
      <c r="O344" s="27"/>
      <c r="P344" s="27"/>
      <c r="Q344" s="27"/>
      <c r="R344" s="27"/>
      <c r="S344" s="27"/>
      <c r="T344" s="27"/>
      <c r="U344" s="27"/>
      <c r="V344" s="27"/>
      <c r="W344" s="27"/>
      <c r="X344" s="27"/>
      <c r="Y344" s="27"/>
    </row>
    <row r="345" spans="1:25">
      <c r="A345" s="35"/>
      <c r="B345" s="224" t="str">
        <f>$B$9</f>
        <v>Deferred Developer Fee</v>
      </c>
      <c r="C345" s="157"/>
      <c r="D345" s="179"/>
      <c r="E345" s="157"/>
      <c r="F345" s="172">
        <f>$F$9</f>
        <v>0</v>
      </c>
      <c r="G345" s="157"/>
      <c r="H345" s="780">
        <f>$H$9</f>
        <v>0</v>
      </c>
      <c r="I345" s="162"/>
      <c r="J345" s="172">
        <f>$J$9</f>
        <v>0</v>
      </c>
      <c r="K345" s="162"/>
      <c r="L345" s="194"/>
      <c r="M345" s="157"/>
      <c r="N345" s="167"/>
      <c r="O345" s="36"/>
      <c r="P345" s="36"/>
      <c r="Q345" s="36"/>
      <c r="R345" s="36"/>
      <c r="S345" s="36"/>
      <c r="T345" s="36"/>
      <c r="U345" s="36"/>
      <c r="V345" s="36"/>
      <c r="W345" s="27"/>
      <c r="X345" s="27"/>
      <c r="Y345" s="27"/>
    </row>
    <row r="346" spans="1:25">
      <c r="A346" s="31"/>
      <c r="B346" s="224" t="str">
        <f>$B$10</f>
        <v>Other (Specify)</v>
      </c>
      <c r="C346" s="157"/>
      <c r="D346" s="179"/>
      <c r="E346" s="157"/>
      <c r="F346" s="172">
        <f>$F$10</f>
        <v>0</v>
      </c>
      <c r="G346" s="157"/>
      <c r="H346" s="780">
        <f>$H$10</f>
        <v>0</v>
      </c>
      <c r="I346" s="162"/>
      <c r="J346" s="172">
        <f>$J$10</f>
        <v>0</v>
      </c>
      <c r="K346" s="162"/>
      <c r="L346" s="194"/>
      <c r="M346" s="157"/>
      <c r="N346" s="167"/>
      <c r="O346" s="36"/>
      <c r="P346" s="36"/>
      <c r="Q346" s="36"/>
      <c r="R346" s="36"/>
      <c r="S346" s="36"/>
      <c r="T346" s="36"/>
      <c r="U346" s="36"/>
      <c r="V346" s="36"/>
      <c r="W346" s="27"/>
      <c r="X346" s="27"/>
      <c r="Y346" s="27"/>
    </row>
    <row r="347" spans="1:25">
      <c r="A347" s="35"/>
      <c r="B347" s="224" t="str">
        <f>$B$11</f>
        <v>Other (Specify)</v>
      </c>
      <c r="C347" s="157"/>
      <c r="D347" s="179"/>
      <c r="E347" s="157"/>
      <c r="F347" s="172">
        <f>$F$11</f>
        <v>0</v>
      </c>
      <c r="G347" s="157"/>
      <c r="H347" s="780">
        <f>$H$11</f>
        <v>0</v>
      </c>
      <c r="I347" s="163"/>
      <c r="J347" s="172">
        <f>$J$11</f>
        <v>0</v>
      </c>
      <c r="K347" s="163"/>
      <c r="L347" s="194"/>
      <c r="M347" s="157"/>
      <c r="N347" s="167"/>
      <c r="O347" s="38"/>
      <c r="P347" s="38"/>
      <c r="Q347" s="38"/>
      <c r="R347" s="38"/>
      <c r="S347" s="38"/>
      <c r="T347" s="38"/>
      <c r="U347" s="38"/>
      <c r="V347" s="38"/>
      <c r="W347" s="27"/>
      <c r="X347" s="27"/>
      <c r="Y347" s="27"/>
    </row>
    <row r="348" spans="1:25">
      <c r="A348" s="31"/>
      <c r="B348" s="224" t="str">
        <f>$B$12</f>
        <v>Other (Specify)</v>
      </c>
      <c r="C348" s="157"/>
      <c r="D348" s="179"/>
      <c r="E348" s="157"/>
      <c r="F348" s="172">
        <f>$F$12</f>
        <v>0</v>
      </c>
      <c r="G348" s="157"/>
      <c r="H348" s="780">
        <f>$H$12</f>
        <v>0</v>
      </c>
      <c r="I348" s="162"/>
      <c r="J348" s="172">
        <f>$J$12</f>
        <v>0</v>
      </c>
      <c r="K348" s="162"/>
      <c r="L348" s="194"/>
      <c r="M348" s="157"/>
      <c r="N348" s="167"/>
      <c r="O348" s="36"/>
      <c r="P348" s="36"/>
      <c r="Q348" s="36"/>
      <c r="R348" s="36"/>
      <c r="S348" s="36"/>
      <c r="T348" s="36"/>
      <c r="U348" s="36"/>
      <c r="V348" s="36"/>
      <c r="W348" s="27"/>
      <c r="X348" s="27"/>
      <c r="Y348" s="27"/>
    </row>
    <row r="349" spans="1:25">
      <c r="A349" s="31"/>
      <c r="B349" s="224" t="str">
        <f>$B$13</f>
        <v>Other (Specify)</v>
      </c>
      <c r="C349" s="157"/>
      <c r="D349" s="179"/>
      <c r="E349" s="157"/>
      <c r="F349" s="172">
        <f>$F$13</f>
        <v>0</v>
      </c>
      <c r="G349" s="157"/>
      <c r="H349" s="780">
        <f>$H$13</f>
        <v>0</v>
      </c>
      <c r="I349" s="162"/>
      <c r="J349" s="172">
        <f>$J$13</f>
        <v>0</v>
      </c>
      <c r="K349" s="162"/>
      <c r="L349" s="194"/>
      <c r="M349" s="157"/>
      <c r="N349" s="167"/>
      <c r="O349" s="36"/>
      <c r="P349" s="36"/>
      <c r="Q349" s="36"/>
      <c r="R349" s="36"/>
      <c r="S349" s="36"/>
      <c r="T349" s="36"/>
      <c r="U349" s="36"/>
      <c r="V349" s="36"/>
      <c r="W349" s="36"/>
      <c r="X349" s="36"/>
      <c r="Y349" s="27"/>
    </row>
    <row r="350" spans="1:25" ht="13.5" thickBot="1">
      <c r="A350" s="35"/>
      <c r="B350" s="224" t="str">
        <f>$B$14</f>
        <v>Other (Specify)</v>
      </c>
      <c r="C350" s="157"/>
      <c r="D350" s="184"/>
      <c r="E350" s="157"/>
      <c r="F350" s="172">
        <f>$F$14</f>
        <v>0</v>
      </c>
      <c r="G350" s="157"/>
      <c r="H350" s="780">
        <f>$H$14</f>
        <v>0</v>
      </c>
      <c r="I350" s="162"/>
      <c r="J350" s="172">
        <f>$J$14</f>
        <v>0</v>
      </c>
      <c r="K350" s="162"/>
      <c r="L350" s="194"/>
      <c r="M350" s="157"/>
      <c r="N350" s="167"/>
      <c r="O350" s="36"/>
      <c r="P350" s="36"/>
      <c r="Q350" s="36"/>
      <c r="R350" s="36"/>
      <c r="S350" s="36"/>
      <c r="T350" s="36"/>
      <c r="U350" s="36"/>
      <c r="V350" s="36"/>
      <c r="W350" s="27"/>
      <c r="X350" s="27"/>
      <c r="Y350" s="27"/>
    </row>
    <row r="351" spans="1:25" ht="13.5" thickTop="1">
      <c r="A351" s="31"/>
      <c r="B351" s="225" t="str">
        <f>$B$15</f>
        <v>Total Construction Financing</v>
      </c>
      <c r="C351" s="156"/>
      <c r="D351" s="186">
        <f>SUM(D342:D350)</f>
        <v>0</v>
      </c>
      <c r="E351" s="156"/>
      <c r="F351" s="188"/>
      <c r="G351" s="156"/>
      <c r="H351" s="188"/>
      <c r="I351" s="164"/>
      <c r="J351" s="188"/>
      <c r="K351" s="164"/>
      <c r="L351" s="197"/>
      <c r="M351" s="157"/>
      <c r="N351" s="167"/>
      <c r="O351" s="36"/>
      <c r="P351" s="36"/>
      <c r="Q351" s="36"/>
      <c r="R351" s="36"/>
      <c r="S351" s="36"/>
      <c r="T351" s="36"/>
      <c r="U351" s="36"/>
      <c r="V351" s="36"/>
      <c r="W351" s="27"/>
      <c r="X351" s="27"/>
      <c r="Y351" s="27"/>
    </row>
    <row r="352" spans="1:25" s="360" customFormat="1">
      <c r="A352" s="136"/>
      <c r="B352" s="198"/>
      <c r="C352" s="129"/>
      <c r="D352" s="129"/>
      <c r="E352" s="129"/>
      <c r="F352" s="129"/>
      <c r="G352" s="129"/>
      <c r="H352" s="137"/>
      <c r="I352" s="137"/>
      <c r="J352" s="138"/>
      <c r="K352" s="137"/>
      <c r="L352" s="199"/>
      <c r="M352" s="137"/>
      <c r="N352" s="166"/>
      <c r="O352" s="137"/>
      <c r="P352" s="137"/>
      <c r="Q352" s="137"/>
      <c r="R352" s="137"/>
      <c r="S352" s="137"/>
      <c r="T352" s="137"/>
      <c r="U352" s="137"/>
      <c r="V352" s="137"/>
      <c r="W352" s="129"/>
      <c r="X352" s="129"/>
      <c r="Y352" s="129"/>
    </row>
    <row r="353" spans="1:25" s="360" customFormat="1">
      <c r="A353" s="139"/>
      <c r="B353" s="361" t="s">
        <v>162</v>
      </c>
      <c r="C353" s="362"/>
      <c r="D353" s="200"/>
      <c r="E353" s="200"/>
      <c r="F353" s="201"/>
      <c r="G353" s="201"/>
      <c r="H353" s="202"/>
      <c r="I353" s="202"/>
      <c r="J353" s="202"/>
      <c r="K353" s="202"/>
      <c r="L353" s="203"/>
      <c r="M353" s="27"/>
      <c r="N353" s="140"/>
      <c r="O353" s="140"/>
      <c r="P353" s="140"/>
      <c r="Q353" s="140"/>
      <c r="R353" s="140"/>
      <c r="S353" s="140"/>
      <c r="T353" s="140"/>
      <c r="U353" s="137"/>
      <c r="V353" s="140"/>
      <c r="W353" s="129"/>
      <c r="X353" s="129"/>
      <c r="Y353" s="129"/>
    </row>
    <row r="354" spans="1:25" s="360" customFormat="1">
      <c r="A354" s="139"/>
      <c r="B354" s="204" t="s">
        <v>135</v>
      </c>
      <c r="C354" s="363"/>
      <c r="D354" s="363"/>
      <c r="E354" s="122"/>
      <c r="F354" s="200"/>
      <c r="G354" s="200"/>
      <c r="H354" s="202"/>
      <c r="I354" s="202"/>
      <c r="J354" s="202"/>
      <c r="K354" s="202"/>
      <c r="L354" s="203"/>
      <c r="M354" s="27"/>
      <c r="N354" s="140"/>
      <c r="O354" s="140"/>
      <c r="P354" s="140"/>
      <c r="Q354" s="140"/>
      <c r="R354" s="140"/>
      <c r="S354" s="140"/>
      <c r="T354" s="140"/>
      <c r="U354" s="137"/>
      <c r="V354" s="140"/>
      <c r="W354" s="129"/>
      <c r="X354" s="129"/>
      <c r="Y354" s="129"/>
    </row>
    <row r="355" spans="1:25" s="360" customFormat="1">
      <c r="A355" s="139"/>
      <c r="B355" s="364" t="str">
        <f>B340</f>
        <v xml:space="preserve"> </v>
      </c>
      <c r="C355" s="363"/>
      <c r="D355" s="122"/>
      <c r="E355" s="122"/>
      <c r="F355" s="200"/>
      <c r="G355" s="200"/>
      <c r="H355" s="202"/>
      <c r="I355" s="202"/>
      <c r="J355" s="202"/>
      <c r="K355" s="202"/>
      <c r="L355" s="203"/>
      <c r="M355" s="27"/>
      <c r="N355" s="140"/>
      <c r="O355" s="140"/>
      <c r="P355" s="140"/>
      <c r="Q355" s="140"/>
      <c r="R355" s="140"/>
      <c r="S355" s="140"/>
      <c r="T355" s="140"/>
      <c r="U355" s="137"/>
      <c r="V355" s="140"/>
      <c r="W355" s="129"/>
      <c r="X355" s="129"/>
      <c r="Y355" s="129"/>
    </row>
    <row r="356" spans="1:25" s="360" customFormat="1">
      <c r="A356" s="139"/>
      <c r="B356" s="205" t="s">
        <v>157</v>
      </c>
      <c r="C356" s="158"/>
      <c r="D356" s="159" t="s">
        <v>158</v>
      </c>
      <c r="E356" s="159"/>
      <c r="F356" s="159" t="s">
        <v>159</v>
      </c>
      <c r="G356" s="159"/>
      <c r="H356" s="159" t="s">
        <v>177</v>
      </c>
      <c r="I356" s="159"/>
      <c r="J356" s="159" t="s">
        <v>160</v>
      </c>
      <c r="K356" s="160"/>
      <c r="L356" s="206" t="s">
        <v>161</v>
      </c>
      <c r="M356" s="168"/>
      <c r="N356" s="142"/>
      <c r="O356" s="142"/>
      <c r="P356" s="142"/>
      <c r="Q356" s="142"/>
      <c r="R356" s="142"/>
      <c r="S356" s="142"/>
      <c r="T356" s="142"/>
      <c r="U356" s="143"/>
      <c r="V356" s="142"/>
      <c r="W356" s="129"/>
      <c r="X356" s="129"/>
      <c r="Y356" s="129"/>
    </row>
    <row r="357" spans="1:25" s="360" customFormat="1">
      <c r="A357" s="139"/>
      <c r="B357" s="223" t="str">
        <f>$B$21</f>
        <v>HPD Loan</v>
      </c>
      <c r="C357" s="157"/>
      <c r="D357" s="180"/>
      <c r="E357" s="157"/>
      <c r="F357" s="171">
        <f>$F$21</f>
        <v>0</v>
      </c>
      <c r="G357" s="157"/>
      <c r="H357" s="780">
        <f>$H$21</f>
        <v>0</v>
      </c>
      <c r="I357" s="157"/>
      <c r="J357" s="171">
        <f>$J$21</f>
        <v>0</v>
      </c>
      <c r="K357" s="157"/>
      <c r="L357" s="194"/>
      <c r="M357" s="157"/>
      <c r="N357" s="135"/>
      <c r="O357" s="135"/>
      <c r="P357" s="135"/>
      <c r="Q357" s="135"/>
      <c r="R357" s="135"/>
      <c r="S357" s="135"/>
      <c r="T357" s="135"/>
      <c r="U357" s="135"/>
      <c r="V357" s="137"/>
      <c r="W357" s="129"/>
      <c r="X357" s="129"/>
      <c r="Y357" s="129"/>
    </row>
    <row r="358" spans="1:25" s="360" customFormat="1">
      <c r="A358" s="139"/>
      <c r="B358" s="223" t="str">
        <f>$B$22</f>
        <v>HDC Tax Exempt Bonds</v>
      </c>
      <c r="C358" s="157"/>
      <c r="D358" s="180"/>
      <c r="E358" s="157"/>
      <c r="F358" s="171">
        <f>$F$22</f>
        <v>0</v>
      </c>
      <c r="G358" s="157"/>
      <c r="H358" s="780">
        <f>$H$22</f>
        <v>0</v>
      </c>
      <c r="I358" s="161"/>
      <c r="J358" s="171">
        <f>$J$22</f>
        <v>0</v>
      </c>
      <c r="K358" s="161"/>
      <c r="L358" s="194"/>
      <c r="M358" s="157"/>
      <c r="N358" s="137"/>
      <c r="O358" s="137"/>
      <c r="P358" s="137"/>
      <c r="Q358" s="137"/>
      <c r="R358" s="137"/>
      <c r="S358" s="137"/>
      <c r="T358" s="137"/>
      <c r="U358" s="137"/>
      <c r="V358" s="137"/>
      <c r="W358" s="129"/>
      <c r="X358" s="129"/>
      <c r="Y358" s="129"/>
    </row>
    <row r="359" spans="1:25" s="360" customFormat="1">
      <c r="A359" s="136"/>
      <c r="B359" s="223" t="str">
        <f>$B$23</f>
        <v>HDC Loan</v>
      </c>
      <c r="C359" s="157"/>
      <c r="D359" s="180"/>
      <c r="E359" s="157"/>
      <c r="F359" s="171">
        <f>$F$23</f>
        <v>0</v>
      </c>
      <c r="G359" s="157"/>
      <c r="H359" s="780">
        <f>$H$23</f>
        <v>0</v>
      </c>
      <c r="I359" s="157"/>
      <c r="J359" s="171">
        <f>$J$23</f>
        <v>0</v>
      </c>
      <c r="K359" s="157"/>
      <c r="L359" s="194"/>
      <c r="M359" s="157"/>
      <c r="N359" s="137"/>
      <c r="O359" s="137"/>
      <c r="P359" s="137"/>
      <c r="Q359" s="137"/>
      <c r="R359" s="137"/>
      <c r="S359" s="137"/>
      <c r="T359" s="137"/>
      <c r="U359" s="137"/>
      <c r="V359" s="137"/>
      <c r="W359" s="129"/>
      <c r="X359" s="129"/>
      <c r="Y359" s="129"/>
    </row>
    <row r="360" spans="1:25" s="360" customFormat="1">
      <c r="A360" s="139"/>
      <c r="B360" s="223" t="str">
        <f>$B$24</f>
        <v>Deferred Developer Fee</v>
      </c>
      <c r="C360" s="157"/>
      <c r="D360" s="180"/>
      <c r="E360" s="157"/>
      <c r="F360" s="171">
        <f>$F$24</f>
        <v>0</v>
      </c>
      <c r="G360" s="157"/>
      <c r="H360" s="780">
        <f>$H$24</f>
        <v>0</v>
      </c>
      <c r="I360" s="162"/>
      <c r="J360" s="171">
        <f>$J$24</f>
        <v>0</v>
      </c>
      <c r="K360" s="162"/>
      <c r="L360" s="194"/>
      <c r="M360" s="157"/>
      <c r="N360" s="130"/>
      <c r="O360" s="130"/>
      <c r="P360" s="130"/>
      <c r="Q360" s="130"/>
      <c r="R360" s="130"/>
      <c r="S360" s="130"/>
      <c r="T360" s="130"/>
      <c r="U360" s="130"/>
      <c r="V360" s="130"/>
      <c r="W360" s="129"/>
      <c r="X360" s="129"/>
      <c r="Y360" s="129"/>
    </row>
    <row r="361" spans="1:25" s="360" customFormat="1">
      <c r="A361" s="136"/>
      <c r="B361" s="223" t="str">
        <f>$B$25</f>
        <v>Other (Specify)</v>
      </c>
      <c r="C361" s="157"/>
      <c r="D361" s="180"/>
      <c r="E361" s="157"/>
      <c r="F361" s="171">
        <f>$F$25</f>
        <v>0</v>
      </c>
      <c r="G361" s="157"/>
      <c r="H361" s="780">
        <f>$H$25</f>
        <v>0</v>
      </c>
      <c r="I361" s="162"/>
      <c r="J361" s="171">
        <f>$J$25</f>
        <v>0</v>
      </c>
      <c r="K361" s="162"/>
      <c r="L361" s="194"/>
      <c r="M361" s="157"/>
      <c r="N361" s="130"/>
      <c r="O361" s="130"/>
      <c r="P361" s="130"/>
      <c r="Q361" s="130"/>
      <c r="R361" s="130"/>
      <c r="S361" s="130"/>
      <c r="T361" s="130"/>
      <c r="U361" s="130"/>
      <c r="V361" s="130"/>
      <c r="W361" s="129"/>
      <c r="X361" s="129"/>
      <c r="Y361" s="129"/>
    </row>
    <row r="362" spans="1:25" s="360" customFormat="1" ht="14.1" customHeight="1">
      <c r="A362" s="129"/>
      <c r="B362" s="223" t="str">
        <f>$B$26</f>
        <v>Other (Specify)</v>
      </c>
      <c r="C362" s="157"/>
      <c r="D362" s="180"/>
      <c r="E362" s="157"/>
      <c r="F362" s="171">
        <f>$F$26</f>
        <v>0</v>
      </c>
      <c r="G362" s="157"/>
      <c r="H362" s="780">
        <f>$H$26</f>
        <v>0</v>
      </c>
      <c r="I362" s="163"/>
      <c r="J362" s="171">
        <f>$J$26</f>
        <v>0</v>
      </c>
      <c r="K362" s="163"/>
      <c r="L362" s="194"/>
      <c r="M362" s="157"/>
      <c r="N362" s="131"/>
      <c r="O362" s="131"/>
      <c r="P362" s="131"/>
      <c r="Q362" s="131"/>
      <c r="R362" s="131"/>
      <c r="S362" s="131"/>
      <c r="T362" s="131"/>
      <c r="U362" s="131"/>
      <c r="V362" s="131"/>
      <c r="W362" s="141"/>
      <c r="X362" s="141"/>
      <c r="Y362" s="141"/>
    </row>
    <row r="363" spans="1:25" s="360" customFormat="1">
      <c r="A363" s="144"/>
      <c r="B363" s="223" t="str">
        <f>$B$27</f>
        <v>Other (Specify)</v>
      </c>
      <c r="C363" s="157"/>
      <c r="D363" s="180"/>
      <c r="E363" s="157"/>
      <c r="F363" s="171">
        <f>$F$27</f>
        <v>0</v>
      </c>
      <c r="G363" s="157"/>
      <c r="H363" s="780">
        <f>$H$27</f>
        <v>0</v>
      </c>
      <c r="I363" s="162"/>
      <c r="J363" s="171">
        <f>$J$27</f>
        <v>0</v>
      </c>
      <c r="K363" s="162"/>
      <c r="L363" s="194"/>
      <c r="M363" s="157"/>
      <c r="N363" s="133"/>
      <c r="O363" s="133"/>
      <c r="P363" s="133"/>
      <c r="Q363" s="133"/>
      <c r="R363" s="133"/>
      <c r="S363" s="133"/>
      <c r="T363" s="133"/>
      <c r="U363" s="131"/>
      <c r="V363" s="131"/>
      <c r="W363" s="129"/>
      <c r="X363" s="129"/>
      <c r="Y363" s="129"/>
    </row>
    <row r="364" spans="1:25" s="360" customFormat="1" ht="15.95" customHeight="1">
      <c r="A364" s="144"/>
      <c r="B364" s="223" t="str">
        <f>$B$28</f>
        <v>Other (Specify)</v>
      </c>
      <c r="C364" s="157"/>
      <c r="D364" s="180"/>
      <c r="E364" s="157"/>
      <c r="F364" s="171">
        <f>$F$28</f>
        <v>0</v>
      </c>
      <c r="G364" s="157"/>
      <c r="H364" s="780">
        <f>$H$28</f>
        <v>0</v>
      </c>
      <c r="I364" s="162"/>
      <c r="J364" s="171">
        <f>$J$28</f>
        <v>0</v>
      </c>
      <c r="K364" s="162"/>
      <c r="L364" s="194"/>
      <c r="M364" s="157"/>
      <c r="N364" s="133"/>
      <c r="O364" s="133"/>
      <c r="P364" s="133"/>
      <c r="Q364" s="133"/>
      <c r="R364" s="133"/>
      <c r="S364" s="133"/>
      <c r="T364" s="133"/>
      <c r="U364" s="133"/>
      <c r="V364" s="133"/>
      <c r="W364" s="129"/>
      <c r="X364" s="129"/>
      <c r="Y364" s="129"/>
    </row>
    <row r="365" spans="1:25" s="360" customFormat="1" ht="14.1" customHeight="1" thickBot="1">
      <c r="A365" s="144"/>
      <c r="B365" s="223" t="str">
        <f>$B$29</f>
        <v>Other (Specify)</v>
      </c>
      <c r="C365" s="157"/>
      <c r="D365" s="185"/>
      <c r="E365" s="157"/>
      <c r="F365" s="171">
        <f>$F$29</f>
        <v>0</v>
      </c>
      <c r="G365" s="157"/>
      <c r="H365" s="780">
        <f>$H$29</f>
        <v>0</v>
      </c>
      <c r="I365" s="162"/>
      <c r="J365" s="171">
        <f>$J$29</f>
        <v>0</v>
      </c>
      <c r="K365" s="162"/>
      <c r="L365" s="194"/>
      <c r="M365" s="157"/>
      <c r="N365" s="133"/>
      <c r="O365" s="133"/>
      <c r="P365" s="133"/>
      <c r="Q365" s="133"/>
      <c r="R365" s="133"/>
      <c r="S365" s="133"/>
      <c r="T365" s="133"/>
      <c r="U365" s="133"/>
      <c r="V365" s="133"/>
      <c r="W365" s="129"/>
      <c r="X365" s="129"/>
      <c r="Y365" s="129"/>
    </row>
    <row r="366" spans="1:25" s="360" customFormat="1" ht="14.1" customHeight="1" thickTop="1">
      <c r="A366" s="139"/>
      <c r="B366" s="226" t="str">
        <f>$B$30</f>
        <v>Total Permanent Financing</v>
      </c>
      <c r="C366" s="156"/>
      <c r="D366" s="187">
        <f>SUM(D357:D365)</f>
        <v>0</v>
      </c>
      <c r="E366" s="156"/>
      <c r="F366" s="169"/>
      <c r="G366" s="156"/>
      <c r="H366" s="169"/>
      <c r="I366" s="164"/>
      <c r="J366" s="169"/>
      <c r="K366" s="164"/>
      <c r="L366" s="197"/>
      <c r="M366" s="157"/>
      <c r="N366" s="134"/>
      <c r="O366" s="134"/>
      <c r="P366" s="134"/>
      <c r="Q366" s="134"/>
      <c r="R366" s="134"/>
      <c r="S366" s="134"/>
      <c r="T366" s="134"/>
      <c r="U366" s="145"/>
      <c r="V366" s="134"/>
      <c r="W366" s="129"/>
      <c r="X366" s="129"/>
      <c r="Y366" s="129"/>
    </row>
    <row r="367" spans="1:25" s="360" customFormat="1" ht="14.1" customHeight="1">
      <c r="A367" s="139"/>
      <c r="B367" s="207"/>
      <c r="C367" s="157"/>
      <c r="D367" s="157"/>
      <c r="E367" s="157"/>
      <c r="F367" s="157"/>
      <c r="G367" s="157"/>
      <c r="H367" s="157"/>
      <c r="I367" s="162"/>
      <c r="J367" s="157"/>
      <c r="K367" s="162"/>
      <c r="L367" s="208"/>
      <c r="M367" s="157"/>
      <c r="N367" s="134"/>
      <c r="O367" s="134"/>
      <c r="P367" s="134"/>
      <c r="Q367" s="134"/>
      <c r="R367" s="134"/>
      <c r="S367" s="134"/>
      <c r="T367" s="134"/>
      <c r="U367" s="145"/>
      <c r="V367" s="134"/>
      <c r="W367" s="129"/>
      <c r="X367" s="129"/>
      <c r="Y367" s="129"/>
    </row>
    <row r="368" spans="1:25" s="360" customFormat="1" ht="15.95" customHeight="1">
      <c r="A368" s="129"/>
      <c r="B368" s="209" t="s">
        <v>163</v>
      </c>
      <c r="C368" s="146"/>
      <c r="D368" s="365"/>
      <c r="E368" s="365"/>
      <c r="F368" s="365"/>
      <c r="G368" s="365"/>
      <c r="H368" s="366"/>
      <c r="I368" s="366"/>
      <c r="J368" s="129"/>
      <c r="K368" s="129"/>
      <c r="L368" s="210"/>
      <c r="M368" s="129"/>
      <c r="N368" s="129"/>
      <c r="O368" s="129"/>
      <c r="P368" s="129"/>
      <c r="Q368" s="129"/>
      <c r="R368" s="129"/>
      <c r="S368" s="129"/>
      <c r="T368" s="129"/>
      <c r="U368" s="129"/>
      <c r="V368" s="133"/>
      <c r="W368" s="129"/>
      <c r="X368" s="129"/>
      <c r="Y368" s="129"/>
    </row>
    <row r="369" spans="1:25" s="360" customFormat="1" ht="15.95" customHeight="1">
      <c r="A369" s="129"/>
      <c r="B369" s="204" t="s">
        <v>135</v>
      </c>
      <c r="C369" s="146"/>
      <c r="D369" s="365"/>
      <c r="E369" s="365"/>
      <c r="F369" s="365"/>
      <c r="G369" s="365"/>
      <c r="H369" s="366"/>
      <c r="I369" s="366"/>
      <c r="J369" s="129"/>
      <c r="K369" s="129"/>
      <c r="L369" s="210"/>
      <c r="M369" s="129"/>
      <c r="N369" s="129"/>
      <c r="O369" s="129"/>
      <c r="P369" s="129"/>
      <c r="Q369" s="129"/>
      <c r="R369" s="129"/>
      <c r="S369" s="129"/>
      <c r="T369" s="129"/>
      <c r="U369" s="129"/>
      <c r="V369" s="133"/>
      <c r="W369" s="129"/>
      <c r="X369" s="129"/>
      <c r="Y369" s="129"/>
    </row>
    <row r="370" spans="1:25" s="360" customFormat="1" ht="15.95" customHeight="1">
      <c r="A370" s="129"/>
      <c r="B370" s="364" t="str">
        <f>B340</f>
        <v xml:space="preserve"> </v>
      </c>
      <c r="C370" s="146"/>
      <c r="D370" s="365"/>
      <c r="E370" s="365"/>
      <c r="F370" s="365"/>
      <c r="G370" s="365"/>
      <c r="H370" s="366"/>
      <c r="I370" s="366"/>
      <c r="J370" s="129"/>
      <c r="K370" s="129"/>
      <c r="L370" s="210"/>
      <c r="M370" s="129"/>
      <c r="N370" s="129"/>
      <c r="O370" s="129"/>
      <c r="P370" s="129"/>
      <c r="Q370" s="129"/>
      <c r="R370" s="129"/>
      <c r="S370" s="129"/>
      <c r="T370" s="129"/>
      <c r="U370" s="129"/>
      <c r="V370" s="133"/>
      <c r="W370" s="129"/>
      <c r="X370" s="129"/>
      <c r="Y370" s="129"/>
    </row>
    <row r="371" spans="1:25" s="360" customFormat="1">
      <c r="A371" s="129"/>
      <c r="B371" s="211" t="s">
        <v>171</v>
      </c>
      <c r="C371" s="146"/>
      <c r="D371" s="365"/>
      <c r="E371" s="365"/>
      <c r="F371" s="365"/>
      <c r="G371" s="365"/>
      <c r="H371" s="366"/>
      <c r="I371" s="366"/>
      <c r="J371" s="129"/>
      <c r="K371" s="129"/>
      <c r="L371" s="210"/>
      <c r="M371" s="129"/>
      <c r="N371" s="129"/>
      <c r="O371" s="129"/>
      <c r="P371" s="129"/>
      <c r="Q371" s="129"/>
      <c r="R371" s="129"/>
      <c r="S371" s="129"/>
      <c r="T371" s="129"/>
      <c r="U371" s="129"/>
      <c r="V371" s="133"/>
      <c r="W371" s="129"/>
      <c r="X371" s="129"/>
      <c r="Y371" s="129"/>
    </row>
    <row r="372" spans="1:25" s="360" customFormat="1">
      <c r="A372" s="129"/>
      <c r="B372" s="211"/>
      <c r="C372" s="146"/>
      <c r="D372" s="365"/>
      <c r="E372" s="365"/>
      <c r="F372" s="365"/>
      <c r="G372" s="365"/>
      <c r="H372" s="366"/>
      <c r="I372" s="366"/>
      <c r="J372" s="129"/>
      <c r="K372" s="129"/>
      <c r="L372" s="210"/>
      <c r="M372" s="129"/>
      <c r="N372" s="129"/>
      <c r="O372" s="129"/>
      <c r="P372" s="129"/>
      <c r="Q372" s="129"/>
      <c r="R372" s="129"/>
      <c r="S372" s="129"/>
      <c r="T372" s="129"/>
      <c r="U372" s="129"/>
      <c r="V372" s="133"/>
      <c r="W372" s="129"/>
      <c r="X372" s="129"/>
      <c r="Y372" s="129"/>
    </row>
    <row r="373" spans="1:25" s="360" customFormat="1" ht="15.95" customHeight="1">
      <c r="A373" s="129"/>
      <c r="B373" s="212" t="s">
        <v>173</v>
      </c>
      <c r="C373" s="170"/>
      <c r="D373" s="940"/>
      <c r="E373" s="940"/>
      <c r="F373" s="940"/>
      <c r="G373" s="170"/>
      <c r="H373" s="367" t="s">
        <v>172</v>
      </c>
      <c r="I373" s="366"/>
      <c r="J373" s="129"/>
      <c r="K373" s="129"/>
      <c r="L373" s="210"/>
      <c r="M373" s="129"/>
      <c r="N373" s="129"/>
      <c r="O373" s="129"/>
      <c r="P373" s="129"/>
      <c r="Q373" s="129"/>
      <c r="R373" s="129"/>
      <c r="S373" s="129"/>
      <c r="T373" s="129"/>
      <c r="U373" s="129"/>
      <c r="V373" s="133"/>
      <c r="W373" s="129"/>
      <c r="X373" s="129"/>
      <c r="Y373" s="129"/>
    </row>
    <row r="374" spans="1:25" s="360" customFormat="1">
      <c r="A374" s="129"/>
      <c r="B374" s="213" t="s">
        <v>164</v>
      </c>
      <c r="C374" s="129"/>
      <c r="D374" s="129"/>
      <c r="E374" s="129"/>
      <c r="F374" s="129"/>
      <c r="G374" s="129"/>
      <c r="H374" s="178"/>
      <c r="I374" s="129"/>
      <c r="J374" s="129"/>
      <c r="K374" s="129"/>
      <c r="L374" s="210"/>
      <c r="M374" s="129"/>
      <c r="N374" s="129"/>
      <c r="O374" s="129"/>
      <c r="P374" s="129"/>
      <c r="Q374" s="129"/>
      <c r="R374" s="129"/>
      <c r="S374" s="129"/>
      <c r="T374" s="129"/>
      <c r="U374" s="129"/>
      <c r="V374" s="133"/>
      <c r="W374" s="129"/>
      <c r="X374" s="129"/>
      <c r="Y374" s="129"/>
    </row>
    <row r="375" spans="1:25" s="360" customFormat="1">
      <c r="A375" s="139"/>
      <c r="B375" s="214" t="s">
        <v>110</v>
      </c>
      <c r="C375" s="129"/>
      <c r="D375" s="129"/>
      <c r="E375" s="129"/>
      <c r="F375" s="129"/>
      <c r="G375" s="129"/>
      <c r="H375" s="178"/>
      <c r="I375" s="129"/>
      <c r="J375" s="129"/>
      <c r="K375" s="129"/>
      <c r="L375" s="210"/>
      <c r="M375" s="129"/>
      <c r="N375" s="129"/>
      <c r="O375" s="129"/>
      <c r="P375" s="129"/>
      <c r="Q375" s="129"/>
      <c r="R375" s="129"/>
      <c r="S375" s="129"/>
      <c r="T375" s="129"/>
      <c r="U375" s="129"/>
      <c r="V375" s="129"/>
      <c r="W375" s="129"/>
      <c r="X375" s="129"/>
      <c r="Y375" s="129"/>
    </row>
    <row r="376" spans="1:25" s="360" customFormat="1">
      <c r="A376" s="139"/>
      <c r="B376" s="214" t="s">
        <v>165</v>
      </c>
      <c r="C376" s="129"/>
      <c r="D376" s="129"/>
      <c r="E376" s="129"/>
      <c r="F376" s="129"/>
      <c r="G376" s="129"/>
      <c r="H376" s="178"/>
      <c r="I376" s="129"/>
      <c r="J376" s="129"/>
      <c r="K376" s="129"/>
      <c r="L376" s="210"/>
      <c r="M376" s="129"/>
      <c r="N376" s="129"/>
      <c r="O376" s="129"/>
      <c r="P376" s="129"/>
      <c r="Q376" s="129"/>
      <c r="R376" s="129"/>
      <c r="S376" s="129"/>
      <c r="T376" s="129"/>
      <c r="U376" s="129"/>
      <c r="V376" s="129"/>
      <c r="W376" s="129"/>
      <c r="X376" s="129"/>
      <c r="Y376" s="129"/>
    </row>
    <row r="377" spans="1:25" s="154" customFormat="1">
      <c r="A377" s="147"/>
      <c r="B377" s="215" t="s">
        <v>166</v>
      </c>
      <c r="C377" s="148"/>
      <c r="D377" s="148"/>
      <c r="E377" s="148"/>
      <c r="F377" s="148"/>
      <c r="G377" s="148"/>
      <c r="H377" s="178"/>
      <c r="I377" s="149"/>
      <c r="J377" s="149"/>
      <c r="K377" s="149"/>
      <c r="L377" s="216"/>
      <c r="M377" s="149"/>
      <c r="N377" s="149"/>
      <c r="O377" s="149"/>
      <c r="P377" s="149"/>
      <c r="Q377" s="149"/>
      <c r="R377" s="149"/>
      <c r="S377" s="149"/>
      <c r="T377" s="149"/>
      <c r="U377" s="150"/>
      <c r="V377" s="149"/>
      <c r="W377" s="148"/>
      <c r="X377" s="148"/>
      <c r="Y377" s="148"/>
    </row>
    <row r="378" spans="1:25" s="154" customFormat="1">
      <c r="A378" s="147"/>
      <c r="B378" s="215" t="s">
        <v>167</v>
      </c>
      <c r="C378" s="148"/>
      <c r="D378" s="148"/>
      <c r="E378" s="148"/>
      <c r="F378" s="148"/>
      <c r="G378" s="148"/>
      <c r="H378" s="178"/>
      <c r="I378" s="135"/>
      <c r="J378" s="135"/>
      <c r="K378" s="135"/>
      <c r="L378" s="217"/>
      <c r="M378" s="135"/>
      <c r="N378" s="135"/>
      <c r="O378" s="135"/>
      <c r="P378" s="135"/>
      <c r="Q378" s="135"/>
      <c r="R378" s="135"/>
      <c r="S378" s="135"/>
      <c r="T378" s="135"/>
      <c r="U378" s="135"/>
      <c r="V378" s="149"/>
      <c r="W378" s="148"/>
      <c r="X378" s="148"/>
      <c r="Y378" s="148"/>
    </row>
    <row r="379" spans="1:25" s="154" customFormat="1">
      <c r="A379" s="148"/>
      <c r="B379" s="215" t="s">
        <v>169</v>
      </c>
      <c r="C379" s="148"/>
      <c r="D379" s="938" t="str">
        <f>$D$43</f>
        <v>(Specify Source)</v>
      </c>
      <c r="E379" s="938"/>
      <c r="F379" s="938"/>
      <c r="G379" s="148"/>
      <c r="H379" s="178"/>
      <c r="I379" s="148"/>
      <c r="J379" s="148"/>
      <c r="K379" s="148"/>
      <c r="L379" s="218"/>
      <c r="M379" s="148"/>
      <c r="N379" s="148"/>
      <c r="O379" s="148"/>
      <c r="P379" s="148"/>
      <c r="Q379" s="148"/>
      <c r="R379" s="148"/>
      <c r="S379" s="148"/>
      <c r="T379" s="148"/>
      <c r="U379" s="148"/>
      <c r="V379" s="135"/>
      <c r="W379" s="148"/>
      <c r="X379" s="148"/>
      <c r="Y379" s="148"/>
    </row>
    <row r="380" spans="1:25" s="154" customFormat="1">
      <c r="A380" s="147"/>
      <c r="B380" s="215" t="s">
        <v>168</v>
      </c>
      <c r="C380" s="148"/>
      <c r="D380" s="938" t="str">
        <f>$D$44</f>
        <v>(Specify Source)</v>
      </c>
      <c r="E380" s="938"/>
      <c r="F380" s="938"/>
      <c r="G380" s="148"/>
      <c r="H380" s="178"/>
      <c r="I380" s="135"/>
      <c r="J380" s="135"/>
      <c r="K380" s="135"/>
      <c r="L380" s="217"/>
      <c r="M380" s="135"/>
      <c r="N380" s="135"/>
      <c r="O380" s="135"/>
      <c r="P380" s="135"/>
      <c r="Q380" s="135"/>
      <c r="R380" s="135"/>
      <c r="S380" s="135"/>
      <c r="T380" s="135"/>
      <c r="U380" s="150"/>
      <c r="V380" s="149"/>
      <c r="W380" s="148"/>
      <c r="X380" s="148"/>
      <c r="Y380" s="148"/>
    </row>
    <row r="381" spans="1:25" s="154" customFormat="1">
      <c r="A381" s="151"/>
      <c r="B381" s="215" t="s">
        <v>168</v>
      </c>
      <c r="C381" s="148"/>
      <c r="D381" s="938" t="str">
        <f>$D$45</f>
        <v>(Specify Source)</v>
      </c>
      <c r="E381" s="938"/>
      <c r="F381" s="938"/>
      <c r="G381" s="148"/>
      <c r="H381" s="178"/>
      <c r="I381" s="148"/>
      <c r="J381" s="148"/>
      <c r="K381" s="148"/>
      <c r="L381" s="218"/>
      <c r="M381" s="148"/>
      <c r="N381" s="148"/>
      <c r="O381" s="148"/>
      <c r="P381" s="148"/>
      <c r="Q381" s="148"/>
      <c r="R381" s="148"/>
      <c r="S381" s="148"/>
      <c r="T381" s="148"/>
      <c r="U381" s="148"/>
      <c r="V381" s="152"/>
      <c r="W381" s="148"/>
      <c r="X381" s="148"/>
      <c r="Y381" s="148"/>
    </row>
    <row r="382" spans="1:25" s="154" customFormat="1">
      <c r="A382" s="147"/>
      <c r="B382" s="215" t="s">
        <v>168</v>
      </c>
      <c r="C382" s="148"/>
      <c r="D382" s="938" t="str">
        <f>$D$46</f>
        <v>(Specify Source)</v>
      </c>
      <c r="E382" s="938"/>
      <c r="F382" s="938"/>
      <c r="G382" s="148"/>
      <c r="H382" s="178"/>
      <c r="I382" s="153"/>
      <c r="J382" s="153"/>
      <c r="K382" s="153"/>
      <c r="L382" s="219"/>
      <c r="M382" s="153"/>
      <c r="N382" s="153"/>
      <c r="O382" s="153"/>
      <c r="P382" s="153"/>
      <c r="Q382" s="153"/>
      <c r="R382" s="153"/>
      <c r="S382" s="153"/>
      <c r="T382" s="153"/>
      <c r="V382" s="150"/>
      <c r="W382" s="148"/>
      <c r="X382" s="148"/>
      <c r="Y382" s="148"/>
    </row>
    <row r="383" spans="1:25" s="154" customFormat="1" ht="13.5" thickBot="1">
      <c r="A383" s="151"/>
      <c r="B383" s="220" t="s">
        <v>168</v>
      </c>
      <c r="C383" s="221"/>
      <c r="D383" s="939" t="str">
        <f>$D$47</f>
        <v>(Specify Source)</v>
      </c>
      <c r="E383" s="939"/>
      <c r="F383" s="939"/>
      <c r="G383" s="221"/>
      <c r="H383" s="227"/>
      <c r="I383" s="221"/>
      <c r="J383" s="221"/>
      <c r="K383" s="221"/>
      <c r="L383" s="222"/>
      <c r="M383" s="148"/>
      <c r="N383" s="148"/>
      <c r="O383" s="148"/>
      <c r="P383" s="148"/>
      <c r="Q383" s="148"/>
      <c r="R383" s="148"/>
      <c r="S383" s="148"/>
      <c r="T383" s="148"/>
      <c r="U383" s="148"/>
      <c r="W383" s="148"/>
      <c r="X383" s="148"/>
      <c r="Y383" s="148"/>
    </row>
    <row r="385" spans="1:25" ht="13.5" thickBot="1"/>
    <row r="386" spans="1:25">
      <c r="A386" s="27"/>
      <c r="B386" s="509" t="s">
        <v>156</v>
      </c>
      <c r="C386" s="357"/>
      <c r="D386" s="28"/>
      <c r="E386" s="28"/>
      <c r="F386" s="30"/>
      <c r="G386" s="30"/>
      <c r="H386" s="27"/>
      <c r="I386" s="27"/>
      <c r="J386" s="27"/>
      <c r="K386" s="27"/>
      <c r="L386" s="27"/>
      <c r="M386" s="27"/>
      <c r="N386" s="27"/>
      <c r="O386" s="27"/>
      <c r="P386" s="27"/>
      <c r="Q386" s="27"/>
      <c r="R386" s="27"/>
      <c r="S386" s="27"/>
      <c r="T386" s="27"/>
      <c r="U386" s="27"/>
      <c r="V386" s="27"/>
      <c r="W386" s="27"/>
      <c r="X386" s="27"/>
      <c r="Y386" s="27"/>
    </row>
    <row r="387" spans="1:25">
      <c r="A387" s="27"/>
      <c r="B387" s="512" t="s">
        <v>136</v>
      </c>
      <c r="E387" s="12"/>
      <c r="F387" s="28"/>
      <c r="G387" s="28"/>
      <c r="H387" s="27"/>
      <c r="I387" s="27"/>
      <c r="J387" s="27"/>
      <c r="K387" s="27"/>
      <c r="L387" s="27"/>
      <c r="M387" s="27"/>
      <c r="N387" s="27"/>
      <c r="O387" s="27"/>
      <c r="P387" s="27"/>
      <c r="Q387" s="27"/>
      <c r="R387" s="27"/>
      <c r="S387" s="27"/>
      <c r="T387" s="27"/>
      <c r="U387" s="27"/>
      <c r="V387" s="27"/>
      <c r="W387" s="27"/>
      <c r="X387" s="27"/>
      <c r="Y387" s="27"/>
    </row>
    <row r="388" spans="1:25" ht="13.5" thickBot="1">
      <c r="A388" s="27"/>
      <c r="B388" s="513" t="str">
        <f>'Unit Distribution'!B12</f>
        <v xml:space="preserve"> </v>
      </c>
      <c r="D388" s="12"/>
      <c r="E388" s="12"/>
      <c r="F388" s="28"/>
      <c r="G388" s="28"/>
      <c r="H388" s="27"/>
      <c r="I388" s="27"/>
      <c r="J388" s="27"/>
      <c r="K388" s="27"/>
      <c r="L388" s="27"/>
      <c r="M388" s="27"/>
      <c r="N388" s="27"/>
      <c r="O388" s="27"/>
      <c r="P388" s="27"/>
      <c r="Q388" s="27"/>
      <c r="R388" s="27"/>
      <c r="S388" s="27"/>
      <c r="T388" s="27"/>
      <c r="U388" s="27"/>
      <c r="V388" s="27"/>
      <c r="W388" s="27"/>
      <c r="X388" s="27"/>
      <c r="Y388" s="27"/>
    </row>
    <row r="389" spans="1:25">
      <c r="B389" s="189" t="s">
        <v>157</v>
      </c>
      <c r="C389" s="190"/>
      <c r="D389" s="191" t="s">
        <v>158</v>
      </c>
      <c r="E389" s="191"/>
      <c r="F389" s="191" t="s">
        <v>159</v>
      </c>
      <c r="G389" s="191"/>
      <c r="H389" s="191" t="s">
        <v>177</v>
      </c>
      <c r="I389" s="191"/>
      <c r="J389" s="191" t="s">
        <v>160</v>
      </c>
      <c r="K389" s="192"/>
      <c r="L389" s="193" t="s">
        <v>161</v>
      </c>
      <c r="M389" s="168"/>
      <c r="U389" s="32"/>
      <c r="V389" s="32"/>
      <c r="W389" s="27"/>
      <c r="X389" s="27"/>
      <c r="Y389" s="27"/>
    </row>
    <row r="390" spans="1:25">
      <c r="A390" s="27"/>
      <c r="B390" s="223" t="str">
        <f>$B$6</f>
        <v>HPD Loan</v>
      </c>
      <c r="C390" s="157"/>
      <c r="D390" s="179"/>
      <c r="E390" s="157"/>
      <c r="F390" s="172">
        <f>$F$6</f>
        <v>0</v>
      </c>
      <c r="G390" s="157"/>
      <c r="H390" s="780">
        <f>$H$6</f>
        <v>0</v>
      </c>
      <c r="I390" s="157"/>
      <c r="J390" s="172">
        <f>$J$6</f>
        <v>0</v>
      </c>
      <c r="K390" s="157"/>
      <c r="L390" s="194"/>
      <c r="M390" s="157"/>
      <c r="N390" s="165"/>
      <c r="O390" s="27"/>
      <c r="P390" s="27"/>
      <c r="Q390" s="27"/>
      <c r="R390" s="27"/>
      <c r="S390" s="27"/>
      <c r="T390" s="27"/>
      <c r="U390" s="29"/>
      <c r="V390" s="29"/>
      <c r="W390" s="27"/>
      <c r="X390" s="27"/>
      <c r="Y390" s="27"/>
    </row>
    <row r="391" spans="1:25">
      <c r="A391" s="31"/>
      <c r="B391" s="224" t="str">
        <f>$B$7</f>
        <v>HDC Tax Exempt Bonds</v>
      </c>
      <c r="C391" s="157"/>
      <c r="D391" s="179"/>
      <c r="E391" s="157"/>
      <c r="F391" s="172">
        <f>$F$7</f>
        <v>0</v>
      </c>
      <c r="G391" s="157"/>
      <c r="H391" s="780">
        <f>$H$7</f>
        <v>0</v>
      </c>
      <c r="I391" s="161"/>
      <c r="J391" s="172">
        <f>$J$7</f>
        <v>0</v>
      </c>
      <c r="K391" s="161"/>
      <c r="L391" s="194"/>
      <c r="M391" s="157"/>
      <c r="N391" s="167"/>
      <c r="O391" s="33"/>
      <c r="P391" s="33"/>
      <c r="Q391" s="33"/>
      <c r="R391" s="33"/>
      <c r="S391" s="33"/>
      <c r="T391" s="33"/>
      <c r="U391" s="34"/>
      <c r="V391" s="34"/>
      <c r="W391" s="27"/>
      <c r="X391" s="27"/>
      <c r="Y391" s="27"/>
    </row>
    <row r="392" spans="1:25">
      <c r="A392" s="27"/>
      <c r="B392" s="224" t="str">
        <f>$B$8</f>
        <v>HDC Loan</v>
      </c>
      <c r="C392" s="157"/>
      <c r="D392" s="179"/>
      <c r="E392" s="157"/>
      <c r="F392" s="172">
        <f>$F$8</f>
        <v>0</v>
      </c>
      <c r="G392" s="157"/>
      <c r="H392" s="780">
        <f>$H$8</f>
        <v>0</v>
      </c>
      <c r="I392" s="157"/>
      <c r="J392" s="172">
        <f>$J$8</f>
        <v>0</v>
      </c>
      <c r="K392" s="157"/>
      <c r="L392" s="194"/>
      <c r="M392" s="157"/>
      <c r="N392" s="167"/>
      <c r="O392" s="27"/>
      <c r="P392" s="27"/>
      <c r="Q392" s="27"/>
      <c r="R392" s="27"/>
      <c r="S392" s="27"/>
      <c r="T392" s="27"/>
      <c r="U392" s="27"/>
      <c r="V392" s="27"/>
      <c r="W392" s="27"/>
      <c r="X392" s="27"/>
      <c r="Y392" s="27"/>
    </row>
    <row r="393" spans="1:25">
      <c r="A393" s="35"/>
      <c r="B393" s="224" t="str">
        <f>$B$9</f>
        <v>Deferred Developer Fee</v>
      </c>
      <c r="C393" s="157"/>
      <c r="D393" s="179"/>
      <c r="E393" s="157"/>
      <c r="F393" s="172">
        <f>$F$9</f>
        <v>0</v>
      </c>
      <c r="G393" s="157"/>
      <c r="H393" s="780">
        <f>$H$9</f>
        <v>0</v>
      </c>
      <c r="I393" s="162"/>
      <c r="J393" s="172">
        <f>$J$9</f>
        <v>0</v>
      </c>
      <c r="K393" s="162"/>
      <c r="L393" s="194"/>
      <c r="M393" s="157"/>
      <c r="N393" s="167"/>
      <c r="O393" s="36"/>
      <c r="P393" s="36"/>
      <c r="Q393" s="36"/>
      <c r="R393" s="36"/>
      <c r="S393" s="36"/>
      <c r="T393" s="36"/>
      <c r="U393" s="36"/>
      <c r="V393" s="36"/>
      <c r="W393" s="27"/>
      <c r="X393" s="27"/>
      <c r="Y393" s="27"/>
    </row>
    <row r="394" spans="1:25">
      <c r="A394" s="31"/>
      <c r="B394" s="224" t="str">
        <f>$B$10</f>
        <v>Other (Specify)</v>
      </c>
      <c r="C394" s="157"/>
      <c r="D394" s="179"/>
      <c r="E394" s="157"/>
      <c r="F394" s="172">
        <f>$F$10</f>
        <v>0</v>
      </c>
      <c r="G394" s="157"/>
      <c r="H394" s="780">
        <f>$H$10</f>
        <v>0</v>
      </c>
      <c r="I394" s="162"/>
      <c r="J394" s="172">
        <f>$J$10</f>
        <v>0</v>
      </c>
      <c r="K394" s="162"/>
      <c r="L394" s="194"/>
      <c r="M394" s="157"/>
      <c r="N394" s="167"/>
      <c r="O394" s="36"/>
      <c r="P394" s="36"/>
      <c r="Q394" s="36"/>
      <c r="R394" s="36"/>
      <c r="S394" s="36"/>
      <c r="T394" s="36"/>
      <c r="U394" s="36"/>
      <c r="V394" s="36"/>
      <c r="W394" s="27"/>
      <c r="X394" s="27"/>
      <c r="Y394" s="27"/>
    </row>
    <row r="395" spans="1:25">
      <c r="A395" s="35"/>
      <c r="B395" s="224" t="str">
        <f>$B$11</f>
        <v>Other (Specify)</v>
      </c>
      <c r="C395" s="157"/>
      <c r="D395" s="179"/>
      <c r="E395" s="157"/>
      <c r="F395" s="172">
        <f>$F$11</f>
        <v>0</v>
      </c>
      <c r="G395" s="157"/>
      <c r="H395" s="780">
        <f>$H$11</f>
        <v>0</v>
      </c>
      <c r="I395" s="163"/>
      <c r="J395" s="172">
        <f>$J$11</f>
        <v>0</v>
      </c>
      <c r="K395" s="163"/>
      <c r="L395" s="194"/>
      <c r="M395" s="157"/>
      <c r="N395" s="167"/>
      <c r="O395" s="38"/>
      <c r="P395" s="38"/>
      <c r="Q395" s="38"/>
      <c r="R395" s="38"/>
      <c r="S395" s="38"/>
      <c r="T395" s="38"/>
      <c r="U395" s="38"/>
      <c r="V395" s="38"/>
      <c r="W395" s="27"/>
      <c r="X395" s="27"/>
      <c r="Y395" s="27"/>
    </row>
    <row r="396" spans="1:25">
      <c r="A396" s="31"/>
      <c r="B396" s="224" t="str">
        <f>$B$12</f>
        <v>Other (Specify)</v>
      </c>
      <c r="C396" s="157"/>
      <c r="D396" s="179"/>
      <c r="E396" s="157"/>
      <c r="F396" s="172">
        <f>$F$12</f>
        <v>0</v>
      </c>
      <c r="G396" s="157"/>
      <c r="H396" s="780">
        <f>$H$12</f>
        <v>0</v>
      </c>
      <c r="I396" s="162"/>
      <c r="J396" s="172">
        <f>$J$12</f>
        <v>0</v>
      </c>
      <c r="K396" s="162"/>
      <c r="L396" s="194"/>
      <c r="M396" s="157"/>
      <c r="N396" s="167"/>
      <c r="O396" s="36"/>
      <c r="P396" s="36"/>
      <c r="Q396" s="36"/>
      <c r="R396" s="36"/>
      <c r="S396" s="36"/>
      <c r="T396" s="36"/>
      <c r="U396" s="36"/>
      <c r="V396" s="36"/>
      <c r="W396" s="27"/>
      <c r="X396" s="27"/>
      <c r="Y396" s="27"/>
    </row>
    <row r="397" spans="1:25">
      <c r="A397" s="31"/>
      <c r="B397" s="224" t="str">
        <f>$B$13</f>
        <v>Other (Specify)</v>
      </c>
      <c r="C397" s="157"/>
      <c r="D397" s="179"/>
      <c r="E397" s="157"/>
      <c r="F397" s="172">
        <f>$F$13</f>
        <v>0</v>
      </c>
      <c r="G397" s="157"/>
      <c r="H397" s="780">
        <f>$H$13</f>
        <v>0</v>
      </c>
      <c r="I397" s="162"/>
      <c r="J397" s="172">
        <f>$J$13</f>
        <v>0</v>
      </c>
      <c r="K397" s="162"/>
      <c r="L397" s="194"/>
      <c r="M397" s="157"/>
      <c r="N397" s="167"/>
      <c r="O397" s="36"/>
      <c r="P397" s="36"/>
      <c r="Q397" s="36"/>
      <c r="R397" s="36"/>
      <c r="S397" s="36"/>
      <c r="T397" s="36"/>
      <c r="U397" s="36"/>
      <c r="V397" s="36"/>
      <c r="W397" s="36"/>
      <c r="X397" s="36"/>
      <c r="Y397" s="27"/>
    </row>
    <row r="398" spans="1:25" ht="13.5" thickBot="1">
      <c r="A398" s="35"/>
      <c r="B398" s="224" t="str">
        <f>$B$14</f>
        <v>Other (Specify)</v>
      </c>
      <c r="C398" s="157"/>
      <c r="D398" s="184"/>
      <c r="E398" s="157"/>
      <c r="F398" s="172">
        <f>$F$14</f>
        <v>0</v>
      </c>
      <c r="G398" s="157"/>
      <c r="H398" s="780">
        <f>$H$14</f>
        <v>0</v>
      </c>
      <c r="I398" s="162"/>
      <c r="J398" s="172">
        <f>$J$14</f>
        <v>0</v>
      </c>
      <c r="K398" s="162"/>
      <c r="L398" s="194"/>
      <c r="M398" s="157"/>
      <c r="N398" s="167"/>
      <c r="O398" s="36"/>
      <c r="P398" s="36"/>
      <c r="Q398" s="36"/>
      <c r="R398" s="36"/>
      <c r="S398" s="36"/>
      <c r="T398" s="36"/>
      <c r="U398" s="36"/>
      <c r="V398" s="36"/>
      <c r="W398" s="27"/>
      <c r="X398" s="27"/>
      <c r="Y398" s="27"/>
    </row>
    <row r="399" spans="1:25" ht="13.5" thickTop="1">
      <c r="A399" s="31"/>
      <c r="B399" s="225" t="str">
        <f>$B$15</f>
        <v>Total Construction Financing</v>
      </c>
      <c r="C399" s="156"/>
      <c r="D399" s="186">
        <f>SUM(D390:D398)</f>
        <v>0</v>
      </c>
      <c r="E399" s="156"/>
      <c r="F399" s="188"/>
      <c r="G399" s="156"/>
      <c r="H399" s="188"/>
      <c r="I399" s="164"/>
      <c r="J399" s="188"/>
      <c r="K399" s="164"/>
      <c r="L399" s="197"/>
      <c r="M399" s="157"/>
      <c r="N399" s="167"/>
      <c r="O399" s="36"/>
      <c r="P399" s="36"/>
      <c r="Q399" s="36"/>
      <c r="R399" s="36"/>
      <c r="S399" s="36"/>
      <c r="T399" s="36"/>
      <c r="U399" s="36"/>
      <c r="V399" s="36"/>
      <c r="W399" s="27"/>
      <c r="X399" s="27"/>
      <c r="Y399" s="27"/>
    </row>
    <row r="400" spans="1:25" s="360" customFormat="1">
      <c r="A400" s="136"/>
      <c r="B400" s="198"/>
      <c r="C400" s="129"/>
      <c r="D400" s="129"/>
      <c r="E400" s="129"/>
      <c r="F400" s="129"/>
      <c r="G400" s="129"/>
      <c r="H400" s="137"/>
      <c r="I400" s="137"/>
      <c r="J400" s="138"/>
      <c r="K400" s="137"/>
      <c r="L400" s="199"/>
      <c r="M400" s="137"/>
      <c r="N400" s="166"/>
      <c r="O400" s="137"/>
      <c r="P400" s="137"/>
      <c r="Q400" s="137"/>
      <c r="R400" s="137"/>
      <c r="S400" s="137"/>
      <c r="T400" s="137"/>
      <c r="U400" s="137"/>
      <c r="V400" s="137"/>
      <c r="W400" s="129"/>
      <c r="X400" s="129"/>
      <c r="Y400" s="129"/>
    </row>
    <row r="401" spans="1:25" s="360" customFormat="1">
      <c r="A401" s="139"/>
      <c r="B401" s="361" t="s">
        <v>162</v>
      </c>
      <c r="C401" s="362"/>
      <c r="D401" s="200"/>
      <c r="E401" s="200"/>
      <c r="F401" s="201"/>
      <c r="G401" s="201"/>
      <c r="H401" s="202"/>
      <c r="I401" s="202"/>
      <c r="J401" s="202"/>
      <c r="K401" s="202"/>
      <c r="L401" s="203"/>
      <c r="M401" s="27"/>
      <c r="N401" s="140"/>
      <c r="O401" s="140"/>
      <c r="P401" s="140"/>
      <c r="Q401" s="140"/>
      <c r="R401" s="140"/>
      <c r="S401" s="140"/>
      <c r="T401" s="140"/>
      <c r="U401" s="137"/>
      <c r="V401" s="140"/>
      <c r="W401" s="129"/>
      <c r="X401" s="129"/>
      <c r="Y401" s="129"/>
    </row>
    <row r="402" spans="1:25" s="360" customFormat="1">
      <c r="A402" s="139"/>
      <c r="B402" s="204" t="s">
        <v>136</v>
      </c>
      <c r="C402" s="363"/>
      <c r="D402" s="363"/>
      <c r="E402" s="122"/>
      <c r="F402" s="200"/>
      <c r="G402" s="200"/>
      <c r="H402" s="202"/>
      <c r="I402" s="202"/>
      <c r="J402" s="202"/>
      <c r="K402" s="202"/>
      <c r="L402" s="203"/>
      <c r="M402" s="27"/>
      <c r="N402" s="140"/>
      <c r="O402" s="140"/>
      <c r="P402" s="140"/>
      <c r="Q402" s="140"/>
      <c r="R402" s="140"/>
      <c r="S402" s="140"/>
      <c r="T402" s="140"/>
      <c r="U402" s="137"/>
      <c r="V402" s="140"/>
      <c r="W402" s="129"/>
      <c r="X402" s="129"/>
      <c r="Y402" s="129"/>
    </row>
    <row r="403" spans="1:25" s="360" customFormat="1">
      <c r="A403" s="139"/>
      <c r="B403" s="364" t="str">
        <f>B388</f>
        <v xml:space="preserve"> </v>
      </c>
      <c r="C403" s="363"/>
      <c r="D403" s="122"/>
      <c r="E403" s="122"/>
      <c r="F403" s="200"/>
      <c r="G403" s="200"/>
      <c r="H403" s="202"/>
      <c r="I403" s="202"/>
      <c r="J403" s="202"/>
      <c r="K403" s="202"/>
      <c r="L403" s="203"/>
      <c r="M403" s="27"/>
      <c r="N403" s="140"/>
      <c r="O403" s="140"/>
      <c r="P403" s="140"/>
      <c r="Q403" s="140"/>
      <c r="R403" s="140"/>
      <c r="S403" s="140"/>
      <c r="T403" s="140"/>
      <c r="U403" s="137"/>
      <c r="V403" s="140"/>
      <c r="W403" s="129"/>
      <c r="X403" s="129"/>
      <c r="Y403" s="129"/>
    </row>
    <row r="404" spans="1:25" s="360" customFormat="1">
      <c r="A404" s="139"/>
      <c r="B404" s="205" t="s">
        <v>157</v>
      </c>
      <c r="C404" s="158"/>
      <c r="D404" s="159" t="s">
        <v>158</v>
      </c>
      <c r="E404" s="159"/>
      <c r="F404" s="159" t="s">
        <v>159</v>
      </c>
      <c r="G404" s="159"/>
      <c r="H404" s="159" t="s">
        <v>177</v>
      </c>
      <c r="I404" s="159"/>
      <c r="J404" s="159" t="s">
        <v>160</v>
      </c>
      <c r="K404" s="160"/>
      <c r="L404" s="206" t="s">
        <v>161</v>
      </c>
      <c r="M404" s="168"/>
      <c r="N404" s="142"/>
      <c r="O404" s="142"/>
      <c r="P404" s="142"/>
      <c r="Q404" s="142"/>
      <c r="R404" s="142"/>
      <c r="S404" s="142"/>
      <c r="T404" s="142"/>
      <c r="U404" s="143"/>
      <c r="V404" s="142"/>
      <c r="W404" s="129"/>
      <c r="X404" s="129"/>
      <c r="Y404" s="129"/>
    </row>
    <row r="405" spans="1:25" s="360" customFormat="1">
      <c r="A405" s="139"/>
      <c r="B405" s="223" t="str">
        <f>$B$21</f>
        <v>HPD Loan</v>
      </c>
      <c r="C405" s="157"/>
      <c r="D405" s="180"/>
      <c r="E405" s="157"/>
      <c r="F405" s="171">
        <f>$F$21</f>
        <v>0</v>
      </c>
      <c r="G405" s="157"/>
      <c r="H405" s="780">
        <f>$H$21</f>
        <v>0</v>
      </c>
      <c r="I405" s="157"/>
      <c r="J405" s="171">
        <f>$J$21</f>
        <v>0</v>
      </c>
      <c r="K405" s="157"/>
      <c r="L405" s="194"/>
      <c r="M405" s="157"/>
      <c r="N405" s="135"/>
      <c r="O405" s="135"/>
      <c r="P405" s="135"/>
      <c r="Q405" s="135"/>
      <c r="R405" s="135"/>
      <c r="S405" s="135"/>
      <c r="T405" s="135"/>
      <c r="U405" s="135"/>
      <c r="V405" s="137"/>
      <c r="W405" s="129"/>
      <c r="X405" s="129"/>
      <c r="Y405" s="129"/>
    </row>
    <row r="406" spans="1:25" s="360" customFormat="1">
      <c r="A406" s="139"/>
      <c r="B406" s="223" t="str">
        <f>$B$22</f>
        <v>HDC Tax Exempt Bonds</v>
      </c>
      <c r="C406" s="157"/>
      <c r="D406" s="180"/>
      <c r="E406" s="157"/>
      <c r="F406" s="171">
        <f>$F$22</f>
        <v>0</v>
      </c>
      <c r="G406" s="157"/>
      <c r="H406" s="780">
        <f>$H$22</f>
        <v>0</v>
      </c>
      <c r="I406" s="161"/>
      <c r="J406" s="171">
        <f>$J$22</f>
        <v>0</v>
      </c>
      <c r="K406" s="161"/>
      <c r="L406" s="194"/>
      <c r="M406" s="157"/>
      <c r="N406" s="137"/>
      <c r="O406" s="137"/>
      <c r="P406" s="137"/>
      <c r="Q406" s="137"/>
      <c r="R406" s="137"/>
      <c r="S406" s="137"/>
      <c r="T406" s="137"/>
      <c r="U406" s="137"/>
      <c r="V406" s="137"/>
      <c r="W406" s="129"/>
      <c r="X406" s="129"/>
      <c r="Y406" s="129"/>
    </row>
    <row r="407" spans="1:25" s="360" customFormat="1">
      <c r="A407" s="136"/>
      <c r="B407" s="223" t="str">
        <f>$B$23</f>
        <v>HDC Loan</v>
      </c>
      <c r="C407" s="157"/>
      <c r="D407" s="180"/>
      <c r="E407" s="157"/>
      <c r="F407" s="171">
        <f>$F$23</f>
        <v>0</v>
      </c>
      <c r="G407" s="157"/>
      <c r="H407" s="780">
        <f>$H$23</f>
        <v>0</v>
      </c>
      <c r="I407" s="157"/>
      <c r="J407" s="171">
        <f>$J$23</f>
        <v>0</v>
      </c>
      <c r="K407" s="157"/>
      <c r="L407" s="194"/>
      <c r="M407" s="157"/>
      <c r="N407" s="137"/>
      <c r="O407" s="137"/>
      <c r="P407" s="137"/>
      <c r="Q407" s="137"/>
      <c r="R407" s="137"/>
      <c r="S407" s="137"/>
      <c r="T407" s="137"/>
      <c r="U407" s="137"/>
      <c r="V407" s="137"/>
      <c r="W407" s="129"/>
      <c r="X407" s="129"/>
      <c r="Y407" s="129"/>
    </row>
    <row r="408" spans="1:25" s="360" customFormat="1">
      <c r="A408" s="139"/>
      <c r="B408" s="223" t="str">
        <f>$B$24</f>
        <v>Deferred Developer Fee</v>
      </c>
      <c r="C408" s="157"/>
      <c r="D408" s="180"/>
      <c r="E408" s="157"/>
      <c r="F408" s="171">
        <f>$F$24</f>
        <v>0</v>
      </c>
      <c r="G408" s="157"/>
      <c r="H408" s="780">
        <f>$H$24</f>
        <v>0</v>
      </c>
      <c r="I408" s="162"/>
      <c r="J408" s="171">
        <f>$J$24</f>
        <v>0</v>
      </c>
      <c r="K408" s="162"/>
      <c r="L408" s="194"/>
      <c r="M408" s="157"/>
      <c r="N408" s="130"/>
      <c r="O408" s="130"/>
      <c r="P408" s="130"/>
      <c r="Q408" s="130"/>
      <c r="R408" s="130"/>
      <c r="S408" s="130"/>
      <c r="T408" s="130"/>
      <c r="U408" s="130"/>
      <c r="V408" s="130"/>
      <c r="W408" s="129"/>
      <c r="X408" s="129"/>
      <c r="Y408" s="129"/>
    </row>
    <row r="409" spans="1:25" s="360" customFormat="1">
      <c r="A409" s="136"/>
      <c r="B409" s="223" t="str">
        <f>$B$25</f>
        <v>Other (Specify)</v>
      </c>
      <c r="C409" s="157"/>
      <c r="D409" s="180"/>
      <c r="E409" s="157"/>
      <c r="F409" s="171">
        <f>$F$25</f>
        <v>0</v>
      </c>
      <c r="G409" s="157"/>
      <c r="H409" s="780">
        <f>$H$25</f>
        <v>0</v>
      </c>
      <c r="I409" s="162"/>
      <c r="J409" s="171">
        <f>$J$25</f>
        <v>0</v>
      </c>
      <c r="K409" s="162"/>
      <c r="L409" s="194"/>
      <c r="M409" s="157"/>
      <c r="N409" s="130"/>
      <c r="O409" s="130"/>
      <c r="P409" s="130"/>
      <c r="Q409" s="130"/>
      <c r="R409" s="130"/>
      <c r="S409" s="130"/>
      <c r="T409" s="130"/>
      <c r="U409" s="130"/>
      <c r="V409" s="130"/>
      <c r="W409" s="129"/>
      <c r="X409" s="129"/>
      <c r="Y409" s="129"/>
    </row>
    <row r="410" spans="1:25" s="360" customFormat="1" ht="14.1" customHeight="1">
      <c r="A410" s="129"/>
      <c r="B410" s="223" t="str">
        <f>$B$26</f>
        <v>Other (Specify)</v>
      </c>
      <c r="C410" s="157"/>
      <c r="D410" s="180"/>
      <c r="E410" s="157"/>
      <c r="F410" s="171">
        <f>$F$26</f>
        <v>0</v>
      </c>
      <c r="G410" s="157"/>
      <c r="H410" s="780">
        <f>$H$26</f>
        <v>0</v>
      </c>
      <c r="I410" s="163"/>
      <c r="J410" s="171">
        <f>$J$26</f>
        <v>0</v>
      </c>
      <c r="K410" s="163"/>
      <c r="L410" s="194"/>
      <c r="M410" s="157"/>
      <c r="N410" s="131"/>
      <c r="O410" s="131"/>
      <c r="P410" s="131"/>
      <c r="Q410" s="131"/>
      <c r="R410" s="131"/>
      <c r="S410" s="131"/>
      <c r="T410" s="131"/>
      <c r="U410" s="131"/>
      <c r="V410" s="131"/>
      <c r="W410" s="141"/>
      <c r="X410" s="141"/>
      <c r="Y410" s="141"/>
    </row>
    <row r="411" spans="1:25" s="360" customFormat="1">
      <c r="A411" s="144"/>
      <c r="B411" s="223" t="str">
        <f>$B$27</f>
        <v>Other (Specify)</v>
      </c>
      <c r="C411" s="157"/>
      <c r="D411" s="180"/>
      <c r="E411" s="157"/>
      <c r="F411" s="171">
        <f>$F$27</f>
        <v>0</v>
      </c>
      <c r="G411" s="157"/>
      <c r="H411" s="780">
        <f>$H$27</f>
        <v>0</v>
      </c>
      <c r="I411" s="162"/>
      <c r="J411" s="171">
        <f>$J$27</f>
        <v>0</v>
      </c>
      <c r="K411" s="162"/>
      <c r="L411" s="194"/>
      <c r="M411" s="157"/>
      <c r="N411" s="133"/>
      <c r="O411" s="133"/>
      <c r="P411" s="133"/>
      <c r="Q411" s="133"/>
      <c r="R411" s="133"/>
      <c r="S411" s="133"/>
      <c r="T411" s="133"/>
      <c r="U411" s="131"/>
      <c r="V411" s="131"/>
      <c r="W411" s="129"/>
      <c r="X411" s="129"/>
      <c r="Y411" s="129"/>
    </row>
    <row r="412" spans="1:25" s="360" customFormat="1" ht="15.95" customHeight="1">
      <c r="A412" s="144"/>
      <c r="B412" s="223" t="str">
        <f>$B$28</f>
        <v>Other (Specify)</v>
      </c>
      <c r="C412" s="157"/>
      <c r="D412" s="180"/>
      <c r="E412" s="157"/>
      <c r="F412" s="171">
        <f>$F$28</f>
        <v>0</v>
      </c>
      <c r="G412" s="157"/>
      <c r="H412" s="780">
        <f>$H$28</f>
        <v>0</v>
      </c>
      <c r="I412" s="162"/>
      <c r="J412" s="171">
        <f>$J$28</f>
        <v>0</v>
      </c>
      <c r="K412" s="162"/>
      <c r="L412" s="194"/>
      <c r="M412" s="157"/>
      <c r="N412" s="133"/>
      <c r="O412" s="133"/>
      <c r="P412" s="133"/>
      <c r="Q412" s="133"/>
      <c r="R412" s="133"/>
      <c r="S412" s="133"/>
      <c r="T412" s="133"/>
      <c r="U412" s="133"/>
      <c r="V412" s="133"/>
      <c r="W412" s="129"/>
      <c r="X412" s="129"/>
      <c r="Y412" s="129"/>
    </row>
    <row r="413" spans="1:25" s="360" customFormat="1" ht="14.1" customHeight="1" thickBot="1">
      <c r="A413" s="144"/>
      <c r="B413" s="223" t="str">
        <f>$B$29</f>
        <v>Other (Specify)</v>
      </c>
      <c r="C413" s="157"/>
      <c r="D413" s="185"/>
      <c r="E413" s="157"/>
      <c r="F413" s="171">
        <f>$F$29</f>
        <v>0</v>
      </c>
      <c r="G413" s="157"/>
      <c r="H413" s="780">
        <f>$H$29</f>
        <v>0</v>
      </c>
      <c r="I413" s="162"/>
      <c r="J413" s="171">
        <f>$J$29</f>
        <v>0</v>
      </c>
      <c r="K413" s="162"/>
      <c r="L413" s="194"/>
      <c r="M413" s="157"/>
      <c r="N413" s="133"/>
      <c r="O413" s="133"/>
      <c r="P413" s="133"/>
      <c r="Q413" s="133"/>
      <c r="R413" s="133"/>
      <c r="S413" s="133"/>
      <c r="T413" s="133"/>
      <c r="U413" s="133"/>
      <c r="V413" s="133"/>
      <c r="W413" s="129"/>
      <c r="X413" s="129"/>
      <c r="Y413" s="129"/>
    </row>
    <row r="414" spans="1:25" s="360" customFormat="1" ht="14.1" customHeight="1" thickTop="1">
      <c r="A414" s="139"/>
      <c r="B414" s="226" t="str">
        <f>$B$30</f>
        <v>Total Permanent Financing</v>
      </c>
      <c r="C414" s="156"/>
      <c r="D414" s="187">
        <f>SUM(D405:D413)</f>
        <v>0</v>
      </c>
      <c r="E414" s="156"/>
      <c r="F414" s="169"/>
      <c r="G414" s="156"/>
      <c r="H414" s="169"/>
      <c r="I414" s="164"/>
      <c r="J414" s="169"/>
      <c r="K414" s="164"/>
      <c r="L414" s="197"/>
      <c r="M414" s="157"/>
      <c r="N414" s="134"/>
      <c r="O414" s="134"/>
      <c r="P414" s="134"/>
      <c r="Q414" s="134"/>
      <c r="R414" s="134"/>
      <c r="S414" s="134"/>
      <c r="T414" s="134"/>
      <c r="U414" s="145"/>
      <c r="V414" s="134"/>
      <c r="W414" s="129"/>
      <c r="X414" s="129"/>
      <c r="Y414" s="129"/>
    </row>
    <row r="415" spans="1:25" s="360" customFormat="1" ht="14.1" customHeight="1">
      <c r="A415" s="139"/>
      <c r="B415" s="207"/>
      <c r="C415" s="157"/>
      <c r="D415" s="157"/>
      <c r="E415" s="157"/>
      <c r="F415" s="157"/>
      <c r="G415" s="157"/>
      <c r="H415" s="157"/>
      <c r="I415" s="162"/>
      <c r="J415" s="157"/>
      <c r="K415" s="162"/>
      <c r="L415" s="208"/>
      <c r="M415" s="157"/>
      <c r="N415" s="134"/>
      <c r="O415" s="134"/>
      <c r="P415" s="134"/>
      <c r="Q415" s="134"/>
      <c r="R415" s="134"/>
      <c r="S415" s="134"/>
      <c r="T415" s="134"/>
      <c r="U415" s="145"/>
      <c r="V415" s="134"/>
      <c r="W415" s="129"/>
      <c r="X415" s="129"/>
      <c r="Y415" s="129"/>
    </row>
    <row r="416" spans="1:25" s="360" customFormat="1" ht="15.95" customHeight="1">
      <c r="A416" s="129"/>
      <c r="B416" s="209" t="s">
        <v>163</v>
      </c>
      <c r="C416" s="146"/>
      <c r="D416" s="365"/>
      <c r="E416" s="365"/>
      <c r="F416" s="365"/>
      <c r="G416" s="365"/>
      <c r="H416" s="366"/>
      <c r="I416" s="366"/>
      <c r="J416" s="129"/>
      <c r="K416" s="129"/>
      <c r="L416" s="210"/>
      <c r="M416" s="129"/>
      <c r="N416" s="129"/>
      <c r="O416" s="129"/>
      <c r="P416" s="129"/>
      <c r="Q416" s="129"/>
      <c r="R416" s="129"/>
      <c r="S416" s="129"/>
      <c r="T416" s="129"/>
      <c r="U416" s="129"/>
      <c r="V416" s="133"/>
      <c r="W416" s="129"/>
      <c r="X416" s="129"/>
      <c r="Y416" s="129"/>
    </row>
    <row r="417" spans="1:25" s="360" customFormat="1" ht="15.95" customHeight="1">
      <c r="A417" s="129"/>
      <c r="B417" s="204" t="s">
        <v>136</v>
      </c>
      <c r="C417" s="146"/>
      <c r="D417" s="365"/>
      <c r="E417" s="365"/>
      <c r="F417" s="365"/>
      <c r="G417" s="365"/>
      <c r="H417" s="366"/>
      <c r="I417" s="366"/>
      <c r="J417" s="129"/>
      <c r="K417" s="129"/>
      <c r="L417" s="210"/>
      <c r="M417" s="129"/>
      <c r="N417" s="129"/>
      <c r="O417" s="129"/>
      <c r="P417" s="129"/>
      <c r="Q417" s="129"/>
      <c r="R417" s="129"/>
      <c r="S417" s="129"/>
      <c r="T417" s="129"/>
      <c r="U417" s="129"/>
      <c r="V417" s="133"/>
      <c r="W417" s="129"/>
      <c r="X417" s="129"/>
      <c r="Y417" s="129"/>
    </row>
    <row r="418" spans="1:25" s="360" customFormat="1" ht="15.95" customHeight="1">
      <c r="A418" s="129"/>
      <c r="B418" s="364" t="str">
        <f>B388</f>
        <v xml:space="preserve"> </v>
      </c>
      <c r="C418" s="146"/>
      <c r="D418" s="365"/>
      <c r="E418" s="365"/>
      <c r="F418" s="365"/>
      <c r="G418" s="365"/>
      <c r="H418" s="366"/>
      <c r="I418" s="366"/>
      <c r="J418" s="129"/>
      <c r="K418" s="129"/>
      <c r="L418" s="210"/>
      <c r="M418" s="129"/>
      <c r="N418" s="129"/>
      <c r="O418" s="129"/>
      <c r="P418" s="129"/>
      <c r="Q418" s="129"/>
      <c r="R418" s="129"/>
      <c r="S418" s="129"/>
      <c r="T418" s="129"/>
      <c r="U418" s="129"/>
      <c r="V418" s="133"/>
      <c r="W418" s="129"/>
      <c r="X418" s="129"/>
      <c r="Y418" s="129"/>
    </row>
    <row r="419" spans="1:25" s="360" customFormat="1">
      <c r="A419" s="129"/>
      <c r="B419" s="211" t="s">
        <v>171</v>
      </c>
      <c r="C419" s="146"/>
      <c r="D419" s="365"/>
      <c r="E419" s="365"/>
      <c r="F419" s="365"/>
      <c r="G419" s="365"/>
      <c r="H419" s="366"/>
      <c r="I419" s="366"/>
      <c r="J419" s="129"/>
      <c r="K419" s="129"/>
      <c r="L419" s="210"/>
      <c r="M419" s="129"/>
      <c r="N419" s="129"/>
      <c r="O419" s="129"/>
      <c r="P419" s="129"/>
      <c r="Q419" s="129"/>
      <c r="R419" s="129"/>
      <c r="S419" s="129"/>
      <c r="T419" s="129"/>
      <c r="U419" s="129"/>
      <c r="V419" s="133"/>
      <c r="W419" s="129"/>
      <c r="X419" s="129"/>
      <c r="Y419" s="129"/>
    </row>
    <row r="420" spans="1:25" s="360" customFormat="1">
      <c r="A420" s="129"/>
      <c r="B420" s="211"/>
      <c r="C420" s="146"/>
      <c r="D420" s="365"/>
      <c r="E420" s="365"/>
      <c r="F420" s="365"/>
      <c r="G420" s="365"/>
      <c r="H420" s="366"/>
      <c r="I420" s="366"/>
      <c r="J420" s="129"/>
      <c r="K420" s="129"/>
      <c r="L420" s="210"/>
      <c r="M420" s="129"/>
      <c r="N420" s="129"/>
      <c r="O420" s="129"/>
      <c r="P420" s="129"/>
      <c r="Q420" s="129"/>
      <c r="R420" s="129"/>
      <c r="S420" s="129"/>
      <c r="T420" s="129"/>
      <c r="U420" s="129"/>
      <c r="V420" s="133"/>
      <c r="W420" s="129"/>
      <c r="X420" s="129"/>
      <c r="Y420" s="129"/>
    </row>
    <row r="421" spans="1:25" s="360" customFormat="1" ht="15.95" customHeight="1">
      <c r="A421" s="129"/>
      <c r="B421" s="212" t="s">
        <v>173</v>
      </c>
      <c r="C421" s="170"/>
      <c r="D421" s="940"/>
      <c r="E421" s="940"/>
      <c r="F421" s="940"/>
      <c r="G421" s="170"/>
      <c r="H421" s="367" t="s">
        <v>172</v>
      </c>
      <c r="I421" s="366"/>
      <c r="J421" s="129"/>
      <c r="K421" s="129"/>
      <c r="L421" s="210"/>
      <c r="M421" s="129"/>
      <c r="N421" s="129"/>
      <c r="O421" s="129"/>
      <c r="P421" s="129"/>
      <c r="Q421" s="129"/>
      <c r="R421" s="129"/>
      <c r="S421" s="129"/>
      <c r="T421" s="129"/>
      <c r="U421" s="129"/>
      <c r="V421" s="133"/>
      <c r="W421" s="129"/>
      <c r="X421" s="129"/>
      <c r="Y421" s="129"/>
    </row>
    <row r="422" spans="1:25" s="360" customFormat="1">
      <c r="A422" s="129"/>
      <c r="B422" s="213" t="s">
        <v>164</v>
      </c>
      <c r="C422" s="129"/>
      <c r="D422" s="129"/>
      <c r="E422" s="129"/>
      <c r="F422" s="129"/>
      <c r="G422" s="129"/>
      <c r="H422" s="178"/>
      <c r="I422" s="129"/>
      <c r="J422" s="129"/>
      <c r="K422" s="129"/>
      <c r="L422" s="210"/>
      <c r="M422" s="129"/>
      <c r="N422" s="129"/>
      <c r="O422" s="129"/>
      <c r="P422" s="129"/>
      <c r="Q422" s="129"/>
      <c r="R422" s="129"/>
      <c r="S422" s="129"/>
      <c r="T422" s="129"/>
      <c r="U422" s="129"/>
      <c r="V422" s="133"/>
      <c r="W422" s="129"/>
      <c r="X422" s="129"/>
      <c r="Y422" s="129"/>
    </row>
    <row r="423" spans="1:25" s="360" customFormat="1">
      <c r="A423" s="139"/>
      <c r="B423" s="214" t="s">
        <v>110</v>
      </c>
      <c r="C423" s="129"/>
      <c r="D423" s="129"/>
      <c r="E423" s="129"/>
      <c r="F423" s="129"/>
      <c r="G423" s="129"/>
      <c r="H423" s="178"/>
      <c r="I423" s="129"/>
      <c r="J423" s="129"/>
      <c r="K423" s="129"/>
      <c r="L423" s="210"/>
      <c r="M423" s="129"/>
      <c r="N423" s="129"/>
      <c r="O423" s="129"/>
      <c r="P423" s="129"/>
      <c r="Q423" s="129"/>
      <c r="R423" s="129"/>
      <c r="S423" s="129"/>
      <c r="T423" s="129"/>
      <c r="U423" s="129"/>
      <c r="V423" s="129"/>
      <c r="W423" s="129"/>
      <c r="X423" s="129"/>
      <c r="Y423" s="129"/>
    </row>
    <row r="424" spans="1:25" s="360" customFormat="1">
      <c r="A424" s="139"/>
      <c r="B424" s="214" t="s">
        <v>165</v>
      </c>
      <c r="C424" s="129"/>
      <c r="D424" s="129"/>
      <c r="E424" s="129"/>
      <c r="F424" s="129"/>
      <c r="G424" s="129"/>
      <c r="H424" s="178"/>
      <c r="I424" s="129"/>
      <c r="J424" s="129"/>
      <c r="K424" s="129"/>
      <c r="L424" s="210"/>
      <c r="M424" s="129"/>
      <c r="N424" s="129"/>
      <c r="O424" s="129"/>
      <c r="P424" s="129"/>
      <c r="Q424" s="129"/>
      <c r="R424" s="129"/>
      <c r="S424" s="129"/>
      <c r="T424" s="129"/>
      <c r="U424" s="129"/>
      <c r="V424" s="129"/>
      <c r="W424" s="129"/>
      <c r="X424" s="129"/>
      <c r="Y424" s="129"/>
    </row>
    <row r="425" spans="1:25" s="154" customFormat="1">
      <c r="A425" s="147"/>
      <c r="B425" s="215" t="s">
        <v>166</v>
      </c>
      <c r="C425" s="148"/>
      <c r="D425" s="148"/>
      <c r="E425" s="148"/>
      <c r="F425" s="148"/>
      <c r="G425" s="148"/>
      <c r="H425" s="178"/>
      <c r="I425" s="149"/>
      <c r="J425" s="149"/>
      <c r="K425" s="149"/>
      <c r="L425" s="216"/>
      <c r="M425" s="149"/>
      <c r="N425" s="149"/>
      <c r="O425" s="149"/>
      <c r="P425" s="149"/>
      <c r="Q425" s="149"/>
      <c r="R425" s="149"/>
      <c r="S425" s="149"/>
      <c r="T425" s="149"/>
      <c r="U425" s="150"/>
      <c r="V425" s="149"/>
      <c r="W425" s="148"/>
      <c r="X425" s="148"/>
      <c r="Y425" s="148"/>
    </row>
    <row r="426" spans="1:25" s="154" customFormat="1">
      <c r="A426" s="147"/>
      <c r="B426" s="215" t="s">
        <v>167</v>
      </c>
      <c r="C426" s="148"/>
      <c r="D426" s="148"/>
      <c r="E426" s="148"/>
      <c r="F426" s="148"/>
      <c r="G426" s="148"/>
      <c r="H426" s="178"/>
      <c r="I426" s="135"/>
      <c r="J426" s="135"/>
      <c r="K426" s="135"/>
      <c r="L426" s="217"/>
      <c r="M426" s="135"/>
      <c r="N426" s="135"/>
      <c r="O426" s="135"/>
      <c r="P426" s="135"/>
      <c r="Q426" s="135"/>
      <c r="R426" s="135"/>
      <c r="S426" s="135"/>
      <c r="T426" s="135"/>
      <c r="U426" s="135"/>
      <c r="V426" s="149"/>
      <c r="W426" s="148"/>
      <c r="X426" s="148"/>
      <c r="Y426" s="148"/>
    </row>
    <row r="427" spans="1:25" s="154" customFormat="1">
      <c r="A427" s="148"/>
      <c r="B427" s="215" t="s">
        <v>169</v>
      </c>
      <c r="C427" s="148"/>
      <c r="D427" s="938" t="str">
        <f>$D$43</f>
        <v>(Specify Source)</v>
      </c>
      <c r="E427" s="938"/>
      <c r="F427" s="938"/>
      <c r="G427" s="148"/>
      <c r="H427" s="178"/>
      <c r="I427" s="148"/>
      <c r="J427" s="148"/>
      <c r="K427" s="148"/>
      <c r="L427" s="218"/>
      <c r="M427" s="148"/>
      <c r="N427" s="148"/>
      <c r="O427" s="148"/>
      <c r="P427" s="148"/>
      <c r="Q427" s="148"/>
      <c r="R427" s="148"/>
      <c r="S427" s="148"/>
      <c r="T427" s="148"/>
      <c r="U427" s="148"/>
      <c r="V427" s="135"/>
      <c r="W427" s="148"/>
      <c r="X427" s="148"/>
      <c r="Y427" s="148"/>
    </row>
    <row r="428" spans="1:25" s="154" customFormat="1">
      <c r="A428" s="147"/>
      <c r="B428" s="215" t="s">
        <v>168</v>
      </c>
      <c r="C428" s="148"/>
      <c r="D428" s="938" t="str">
        <f>$D$44</f>
        <v>(Specify Source)</v>
      </c>
      <c r="E428" s="938"/>
      <c r="F428" s="938"/>
      <c r="G428" s="148"/>
      <c r="H428" s="178"/>
      <c r="I428" s="135"/>
      <c r="J428" s="135"/>
      <c r="K428" s="135"/>
      <c r="L428" s="217"/>
      <c r="M428" s="135"/>
      <c r="N428" s="135"/>
      <c r="O428" s="135"/>
      <c r="P428" s="135"/>
      <c r="Q428" s="135"/>
      <c r="R428" s="135"/>
      <c r="S428" s="135"/>
      <c r="T428" s="135"/>
      <c r="U428" s="150"/>
      <c r="V428" s="149"/>
      <c r="W428" s="148"/>
      <c r="X428" s="148"/>
      <c r="Y428" s="148"/>
    </row>
    <row r="429" spans="1:25" s="154" customFormat="1">
      <c r="A429" s="151"/>
      <c r="B429" s="215" t="s">
        <v>168</v>
      </c>
      <c r="C429" s="148"/>
      <c r="D429" s="938" t="str">
        <f>$D$45</f>
        <v>(Specify Source)</v>
      </c>
      <c r="E429" s="938"/>
      <c r="F429" s="938"/>
      <c r="G429" s="148"/>
      <c r="H429" s="178"/>
      <c r="I429" s="148"/>
      <c r="J429" s="148"/>
      <c r="K429" s="148"/>
      <c r="L429" s="218"/>
      <c r="M429" s="148"/>
      <c r="N429" s="148"/>
      <c r="O429" s="148"/>
      <c r="P429" s="148"/>
      <c r="Q429" s="148"/>
      <c r="R429" s="148"/>
      <c r="S429" s="148"/>
      <c r="T429" s="148"/>
      <c r="U429" s="148"/>
      <c r="V429" s="152"/>
      <c r="W429" s="148"/>
      <c r="X429" s="148"/>
      <c r="Y429" s="148"/>
    </row>
    <row r="430" spans="1:25" s="154" customFormat="1">
      <c r="A430" s="147"/>
      <c r="B430" s="215" t="s">
        <v>168</v>
      </c>
      <c r="C430" s="148"/>
      <c r="D430" s="938" t="str">
        <f>$D$46</f>
        <v>(Specify Source)</v>
      </c>
      <c r="E430" s="938"/>
      <c r="F430" s="938"/>
      <c r="G430" s="148"/>
      <c r="H430" s="178"/>
      <c r="I430" s="153"/>
      <c r="J430" s="153"/>
      <c r="K430" s="153"/>
      <c r="L430" s="219"/>
      <c r="M430" s="153"/>
      <c r="N430" s="153"/>
      <c r="O430" s="153"/>
      <c r="P430" s="153"/>
      <c r="Q430" s="153"/>
      <c r="R430" s="153"/>
      <c r="S430" s="153"/>
      <c r="T430" s="153"/>
      <c r="V430" s="150"/>
      <c r="W430" s="148"/>
      <c r="X430" s="148"/>
      <c r="Y430" s="148"/>
    </row>
    <row r="431" spans="1:25" s="154" customFormat="1" ht="13.5" thickBot="1">
      <c r="A431" s="151"/>
      <c r="B431" s="220" t="s">
        <v>168</v>
      </c>
      <c r="C431" s="221"/>
      <c r="D431" s="939" t="str">
        <f>$D$47</f>
        <v>(Specify Source)</v>
      </c>
      <c r="E431" s="939"/>
      <c r="F431" s="939"/>
      <c r="G431" s="221"/>
      <c r="H431" s="227"/>
      <c r="I431" s="221"/>
      <c r="J431" s="221"/>
      <c r="K431" s="221"/>
      <c r="L431" s="222"/>
      <c r="M431" s="148"/>
      <c r="N431" s="148"/>
      <c r="O431" s="148"/>
      <c r="P431" s="148"/>
      <c r="Q431" s="148"/>
      <c r="R431" s="148"/>
      <c r="S431" s="148"/>
      <c r="T431" s="148"/>
      <c r="U431" s="148"/>
      <c r="W431" s="148"/>
      <c r="X431" s="148"/>
      <c r="Y431" s="148"/>
    </row>
    <row r="433" spans="1:25" ht="13.5" thickBot="1"/>
    <row r="434" spans="1:25">
      <c r="A434" s="27"/>
      <c r="B434" s="509" t="s">
        <v>156</v>
      </c>
      <c r="C434" s="357"/>
      <c r="D434" s="28"/>
      <c r="E434" s="28"/>
      <c r="F434" s="30"/>
      <c r="G434" s="30"/>
      <c r="H434" s="27"/>
      <c r="I434" s="27"/>
      <c r="J434" s="27"/>
      <c r="K434" s="27"/>
      <c r="L434" s="27"/>
      <c r="M434" s="27"/>
      <c r="N434" s="27"/>
      <c r="O434" s="27"/>
      <c r="P434" s="27"/>
      <c r="Q434" s="27"/>
      <c r="R434" s="27"/>
      <c r="S434" s="27"/>
      <c r="T434" s="27"/>
      <c r="U434" s="27"/>
      <c r="V434" s="27"/>
      <c r="W434" s="27"/>
      <c r="X434" s="27"/>
      <c r="Y434" s="27"/>
    </row>
    <row r="435" spans="1:25">
      <c r="A435" s="27"/>
      <c r="B435" s="512" t="s">
        <v>137</v>
      </c>
      <c r="E435" s="12"/>
      <c r="F435" s="28"/>
      <c r="G435" s="28"/>
      <c r="H435" s="27"/>
      <c r="I435" s="27"/>
      <c r="J435" s="27"/>
      <c r="K435" s="27"/>
      <c r="L435" s="27"/>
      <c r="M435" s="27"/>
      <c r="N435" s="27"/>
      <c r="O435" s="27"/>
      <c r="P435" s="27"/>
      <c r="Q435" s="27"/>
      <c r="R435" s="27"/>
      <c r="S435" s="27"/>
      <c r="T435" s="27"/>
      <c r="U435" s="27"/>
      <c r="V435" s="27"/>
      <c r="W435" s="27"/>
      <c r="X435" s="27"/>
      <c r="Y435" s="27"/>
    </row>
    <row r="436" spans="1:25" ht="13.5" thickBot="1">
      <c r="A436" s="27"/>
      <c r="B436" s="513" t="str">
        <f>'Unit Distribution'!B13</f>
        <v xml:space="preserve"> </v>
      </c>
      <c r="D436" s="12"/>
      <c r="E436" s="12"/>
      <c r="F436" s="28"/>
      <c r="G436" s="28"/>
      <c r="H436" s="27"/>
      <c r="I436" s="27"/>
      <c r="J436" s="27"/>
      <c r="K436" s="27"/>
      <c r="L436" s="27"/>
      <c r="M436" s="27"/>
      <c r="N436" s="27"/>
      <c r="O436" s="27"/>
      <c r="P436" s="27"/>
      <c r="Q436" s="27"/>
      <c r="R436" s="27"/>
      <c r="S436" s="27"/>
      <c r="T436" s="27"/>
      <c r="U436" s="27"/>
      <c r="V436" s="27"/>
      <c r="W436" s="27"/>
      <c r="X436" s="27"/>
      <c r="Y436" s="27"/>
    </row>
    <row r="437" spans="1:25">
      <c r="B437" s="189" t="s">
        <v>157</v>
      </c>
      <c r="C437" s="190"/>
      <c r="D437" s="191" t="s">
        <v>158</v>
      </c>
      <c r="E437" s="191"/>
      <c r="F437" s="191" t="s">
        <v>159</v>
      </c>
      <c r="G437" s="191"/>
      <c r="H437" s="191" t="s">
        <v>177</v>
      </c>
      <c r="I437" s="191"/>
      <c r="J437" s="191" t="s">
        <v>160</v>
      </c>
      <c r="K437" s="192"/>
      <c r="L437" s="193" t="s">
        <v>161</v>
      </c>
      <c r="M437" s="168"/>
      <c r="U437" s="32"/>
      <c r="V437" s="32"/>
      <c r="W437" s="27"/>
      <c r="X437" s="27"/>
      <c r="Y437" s="27"/>
    </row>
    <row r="438" spans="1:25">
      <c r="A438" s="27"/>
      <c r="B438" s="223" t="str">
        <f>$B$6</f>
        <v>HPD Loan</v>
      </c>
      <c r="C438" s="157"/>
      <c r="D438" s="179"/>
      <c r="E438" s="157"/>
      <c r="F438" s="172">
        <f>$F$6</f>
        <v>0</v>
      </c>
      <c r="G438" s="157"/>
      <c r="H438" s="780">
        <f>$H$6</f>
        <v>0</v>
      </c>
      <c r="I438" s="157"/>
      <c r="J438" s="172">
        <f>$J$6</f>
        <v>0</v>
      </c>
      <c r="K438" s="157"/>
      <c r="L438" s="194"/>
      <c r="M438" s="157"/>
      <c r="N438" s="165"/>
      <c r="O438" s="27"/>
      <c r="P438" s="27"/>
      <c r="Q438" s="27"/>
      <c r="R438" s="27"/>
      <c r="S438" s="27"/>
      <c r="T438" s="27"/>
      <c r="U438" s="29"/>
      <c r="V438" s="29"/>
      <c r="W438" s="27"/>
      <c r="X438" s="27"/>
      <c r="Y438" s="27"/>
    </row>
    <row r="439" spans="1:25">
      <c r="A439" s="31"/>
      <c r="B439" s="224" t="str">
        <f>$B$7</f>
        <v>HDC Tax Exempt Bonds</v>
      </c>
      <c r="C439" s="157"/>
      <c r="D439" s="179"/>
      <c r="E439" s="157"/>
      <c r="F439" s="172">
        <f>$F$7</f>
        <v>0</v>
      </c>
      <c r="G439" s="157"/>
      <c r="H439" s="780">
        <f>$H$7</f>
        <v>0</v>
      </c>
      <c r="I439" s="161"/>
      <c r="J439" s="172">
        <f>$J$7</f>
        <v>0</v>
      </c>
      <c r="K439" s="161"/>
      <c r="L439" s="194"/>
      <c r="M439" s="157"/>
      <c r="N439" s="167"/>
      <c r="O439" s="33"/>
      <c r="P439" s="33"/>
      <c r="Q439" s="33"/>
      <c r="R439" s="33"/>
      <c r="S439" s="33"/>
      <c r="T439" s="33"/>
      <c r="U439" s="34"/>
      <c r="V439" s="34"/>
      <c r="W439" s="27"/>
      <c r="X439" s="27"/>
      <c r="Y439" s="27"/>
    </row>
    <row r="440" spans="1:25">
      <c r="A440" s="27"/>
      <c r="B440" s="224" t="str">
        <f>$B$8</f>
        <v>HDC Loan</v>
      </c>
      <c r="C440" s="157"/>
      <c r="D440" s="179"/>
      <c r="E440" s="157"/>
      <c r="F440" s="172">
        <f>$F$8</f>
        <v>0</v>
      </c>
      <c r="G440" s="157"/>
      <c r="H440" s="780">
        <f>$H$8</f>
        <v>0</v>
      </c>
      <c r="I440" s="157"/>
      <c r="J440" s="172">
        <f>$J$8</f>
        <v>0</v>
      </c>
      <c r="K440" s="157"/>
      <c r="L440" s="194"/>
      <c r="M440" s="157"/>
      <c r="N440" s="167"/>
      <c r="O440" s="27"/>
      <c r="P440" s="27"/>
      <c r="Q440" s="27"/>
      <c r="R440" s="27"/>
      <c r="S440" s="27"/>
      <c r="T440" s="27"/>
      <c r="U440" s="27"/>
      <c r="V440" s="27"/>
      <c r="W440" s="27"/>
      <c r="X440" s="27"/>
      <c r="Y440" s="27"/>
    </row>
    <row r="441" spans="1:25">
      <c r="A441" s="35"/>
      <c r="B441" s="224" t="str">
        <f>$B$9</f>
        <v>Deferred Developer Fee</v>
      </c>
      <c r="C441" s="157"/>
      <c r="D441" s="179"/>
      <c r="E441" s="157"/>
      <c r="F441" s="172">
        <f>$F$9</f>
        <v>0</v>
      </c>
      <c r="G441" s="157"/>
      <c r="H441" s="780">
        <f>$H$9</f>
        <v>0</v>
      </c>
      <c r="I441" s="162"/>
      <c r="J441" s="172">
        <f>$J$9</f>
        <v>0</v>
      </c>
      <c r="K441" s="162"/>
      <c r="L441" s="194"/>
      <c r="M441" s="157"/>
      <c r="N441" s="167"/>
      <c r="O441" s="36"/>
      <c r="P441" s="36"/>
      <c r="Q441" s="36"/>
      <c r="R441" s="36"/>
      <c r="S441" s="36"/>
      <c r="T441" s="36"/>
      <c r="U441" s="36"/>
      <c r="V441" s="36"/>
      <c r="W441" s="27"/>
      <c r="X441" s="27"/>
      <c r="Y441" s="27"/>
    </row>
    <row r="442" spans="1:25">
      <c r="A442" s="31"/>
      <c r="B442" s="224" t="str">
        <f>$B$10</f>
        <v>Other (Specify)</v>
      </c>
      <c r="C442" s="157"/>
      <c r="D442" s="179"/>
      <c r="E442" s="157"/>
      <c r="F442" s="172">
        <f>$F$10</f>
        <v>0</v>
      </c>
      <c r="G442" s="157"/>
      <c r="H442" s="780">
        <f>$H$10</f>
        <v>0</v>
      </c>
      <c r="I442" s="162"/>
      <c r="J442" s="172">
        <f>$J$10</f>
        <v>0</v>
      </c>
      <c r="K442" s="162"/>
      <c r="L442" s="194"/>
      <c r="M442" s="157"/>
      <c r="N442" s="167"/>
      <c r="O442" s="36"/>
      <c r="P442" s="36"/>
      <c r="Q442" s="36"/>
      <c r="R442" s="36"/>
      <c r="S442" s="36"/>
      <c r="T442" s="36"/>
      <c r="U442" s="36"/>
      <c r="V442" s="36"/>
      <c r="W442" s="27"/>
      <c r="X442" s="27"/>
      <c r="Y442" s="27"/>
    </row>
    <row r="443" spans="1:25">
      <c r="A443" s="35"/>
      <c r="B443" s="224" t="str">
        <f>$B$11</f>
        <v>Other (Specify)</v>
      </c>
      <c r="C443" s="157"/>
      <c r="D443" s="179"/>
      <c r="E443" s="157"/>
      <c r="F443" s="172">
        <f>$F$11</f>
        <v>0</v>
      </c>
      <c r="G443" s="157"/>
      <c r="H443" s="780">
        <f>$H$11</f>
        <v>0</v>
      </c>
      <c r="I443" s="163"/>
      <c r="J443" s="172">
        <f>$J$11</f>
        <v>0</v>
      </c>
      <c r="K443" s="163"/>
      <c r="L443" s="194"/>
      <c r="M443" s="157"/>
      <c r="N443" s="167"/>
      <c r="O443" s="38"/>
      <c r="P443" s="38"/>
      <c r="Q443" s="38"/>
      <c r="R443" s="38"/>
      <c r="S443" s="38"/>
      <c r="T443" s="38"/>
      <c r="U443" s="38"/>
      <c r="V443" s="38"/>
      <c r="W443" s="27"/>
      <c r="X443" s="27"/>
      <c r="Y443" s="27"/>
    </row>
    <row r="444" spans="1:25">
      <c r="A444" s="31"/>
      <c r="B444" s="224" t="str">
        <f>$B$12</f>
        <v>Other (Specify)</v>
      </c>
      <c r="C444" s="157"/>
      <c r="D444" s="179"/>
      <c r="E444" s="157"/>
      <c r="F444" s="172">
        <f>$F$12</f>
        <v>0</v>
      </c>
      <c r="G444" s="157"/>
      <c r="H444" s="780">
        <f>$H$12</f>
        <v>0</v>
      </c>
      <c r="I444" s="162"/>
      <c r="J444" s="172">
        <f>$J$12</f>
        <v>0</v>
      </c>
      <c r="K444" s="162"/>
      <c r="L444" s="194"/>
      <c r="M444" s="157"/>
      <c r="N444" s="167"/>
      <c r="O444" s="36"/>
      <c r="P444" s="36"/>
      <c r="Q444" s="36"/>
      <c r="R444" s="36"/>
      <c r="S444" s="36"/>
      <c r="T444" s="36"/>
      <c r="U444" s="36"/>
      <c r="V444" s="36"/>
      <c r="W444" s="27"/>
      <c r="X444" s="27"/>
      <c r="Y444" s="27"/>
    </row>
    <row r="445" spans="1:25">
      <c r="A445" s="31"/>
      <c r="B445" s="224" t="str">
        <f>$B$13</f>
        <v>Other (Specify)</v>
      </c>
      <c r="C445" s="157"/>
      <c r="D445" s="179"/>
      <c r="E445" s="157"/>
      <c r="F445" s="172">
        <f>$F$13</f>
        <v>0</v>
      </c>
      <c r="G445" s="157"/>
      <c r="H445" s="780">
        <f>$H$13</f>
        <v>0</v>
      </c>
      <c r="I445" s="162"/>
      <c r="J445" s="172">
        <f>$J$13</f>
        <v>0</v>
      </c>
      <c r="K445" s="162"/>
      <c r="L445" s="194"/>
      <c r="M445" s="157"/>
      <c r="N445" s="167"/>
      <c r="O445" s="36"/>
      <c r="P445" s="36"/>
      <c r="Q445" s="36"/>
      <c r="R445" s="36"/>
      <c r="S445" s="36"/>
      <c r="T445" s="36"/>
      <c r="U445" s="36"/>
      <c r="V445" s="36"/>
      <c r="W445" s="36"/>
      <c r="X445" s="36"/>
      <c r="Y445" s="27"/>
    </row>
    <row r="446" spans="1:25" ht="13.5" thickBot="1">
      <c r="A446" s="35"/>
      <c r="B446" s="224" t="str">
        <f>$B$14</f>
        <v>Other (Specify)</v>
      </c>
      <c r="C446" s="157"/>
      <c r="D446" s="184"/>
      <c r="E446" s="157"/>
      <c r="F446" s="172">
        <f>$F$14</f>
        <v>0</v>
      </c>
      <c r="G446" s="157"/>
      <c r="H446" s="780">
        <f>$H$14</f>
        <v>0</v>
      </c>
      <c r="I446" s="162"/>
      <c r="J446" s="172">
        <f>$J$14</f>
        <v>0</v>
      </c>
      <c r="K446" s="162"/>
      <c r="L446" s="194"/>
      <c r="M446" s="157"/>
      <c r="N446" s="167"/>
      <c r="O446" s="36"/>
      <c r="P446" s="36"/>
      <c r="Q446" s="36"/>
      <c r="R446" s="36"/>
      <c r="S446" s="36"/>
      <c r="T446" s="36"/>
      <c r="U446" s="36"/>
      <c r="V446" s="36"/>
      <c r="W446" s="27"/>
      <c r="X446" s="27"/>
      <c r="Y446" s="27"/>
    </row>
    <row r="447" spans="1:25" ht="13.5" thickTop="1">
      <c r="A447" s="31"/>
      <c r="B447" s="225" t="str">
        <f>$B$15</f>
        <v>Total Construction Financing</v>
      </c>
      <c r="C447" s="156"/>
      <c r="D447" s="186">
        <f>SUM(D438:D446)</f>
        <v>0</v>
      </c>
      <c r="E447" s="156"/>
      <c r="F447" s="188"/>
      <c r="G447" s="156"/>
      <c r="H447" s="188"/>
      <c r="I447" s="164"/>
      <c r="J447" s="188"/>
      <c r="K447" s="164"/>
      <c r="L447" s="197"/>
      <c r="M447" s="157"/>
      <c r="N447" s="167"/>
      <c r="O447" s="36"/>
      <c r="P447" s="36"/>
      <c r="Q447" s="36"/>
      <c r="R447" s="36"/>
      <c r="S447" s="36"/>
      <c r="T447" s="36"/>
      <c r="U447" s="36"/>
      <c r="V447" s="36"/>
      <c r="W447" s="27"/>
      <c r="X447" s="27"/>
      <c r="Y447" s="27"/>
    </row>
    <row r="448" spans="1:25" s="360" customFormat="1">
      <c r="A448" s="136"/>
      <c r="B448" s="198"/>
      <c r="C448" s="129"/>
      <c r="D448" s="129"/>
      <c r="E448" s="129"/>
      <c r="F448" s="129"/>
      <c r="G448" s="129"/>
      <c r="H448" s="137"/>
      <c r="I448" s="137"/>
      <c r="J448" s="138"/>
      <c r="K448" s="137"/>
      <c r="L448" s="199"/>
      <c r="M448" s="137"/>
      <c r="N448" s="166"/>
      <c r="O448" s="137"/>
      <c r="P448" s="137"/>
      <c r="Q448" s="137"/>
      <c r="R448" s="137"/>
      <c r="S448" s="137"/>
      <c r="T448" s="137"/>
      <c r="U448" s="137"/>
      <c r="V448" s="137"/>
      <c r="W448" s="129"/>
      <c r="X448" s="129"/>
      <c r="Y448" s="129"/>
    </row>
    <row r="449" spans="1:25" s="360" customFormat="1">
      <c r="A449" s="139"/>
      <c r="B449" s="361" t="s">
        <v>162</v>
      </c>
      <c r="C449" s="362"/>
      <c r="D449" s="200"/>
      <c r="E449" s="200"/>
      <c r="F449" s="201"/>
      <c r="G449" s="201"/>
      <c r="H449" s="202"/>
      <c r="I449" s="202"/>
      <c r="J449" s="202"/>
      <c r="K449" s="202"/>
      <c r="L449" s="203"/>
      <c r="M449" s="27"/>
      <c r="N449" s="140"/>
      <c r="O449" s="140"/>
      <c r="P449" s="140"/>
      <c r="Q449" s="140"/>
      <c r="R449" s="140"/>
      <c r="S449" s="140"/>
      <c r="T449" s="140"/>
      <c r="U449" s="137"/>
      <c r="V449" s="140"/>
      <c r="W449" s="129"/>
      <c r="X449" s="129"/>
      <c r="Y449" s="129"/>
    </row>
    <row r="450" spans="1:25" s="360" customFormat="1">
      <c r="A450" s="139"/>
      <c r="B450" s="204" t="s">
        <v>137</v>
      </c>
      <c r="C450" s="363"/>
      <c r="D450" s="363"/>
      <c r="E450" s="122"/>
      <c r="F450" s="200"/>
      <c r="G450" s="200"/>
      <c r="H450" s="202"/>
      <c r="I450" s="202"/>
      <c r="J450" s="202"/>
      <c r="K450" s="202"/>
      <c r="L450" s="203"/>
      <c r="M450" s="27"/>
      <c r="N450" s="140"/>
      <c r="O450" s="140"/>
      <c r="P450" s="140"/>
      <c r="Q450" s="140"/>
      <c r="R450" s="140"/>
      <c r="S450" s="140"/>
      <c r="T450" s="140"/>
      <c r="U450" s="137"/>
      <c r="V450" s="140"/>
      <c r="W450" s="129"/>
      <c r="X450" s="129"/>
      <c r="Y450" s="129"/>
    </row>
    <row r="451" spans="1:25" s="360" customFormat="1">
      <c r="A451" s="139"/>
      <c r="B451" s="364" t="str">
        <f>B436</f>
        <v xml:space="preserve"> </v>
      </c>
      <c r="C451" s="363"/>
      <c r="D451" s="122"/>
      <c r="E451" s="122"/>
      <c r="F451" s="200"/>
      <c r="G451" s="200"/>
      <c r="H451" s="202"/>
      <c r="I451" s="202"/>
      <c r="J451" s="202"/>
      <c r="K451" s="202"/>
      <c r="L451" s="203"/>
      <c r="M451" s="27"/>
      <c r="N451" s="140"/>
      <c r="O451" s="140"/>
      <c r="P451" s="140"/>
      <c r="Q451" s="140"/>
      <c r="R451" s="140"/>
      <c r="S451" s="140"/>
      <c r="T451" s="140"/>
      <c r="U451" s="137"/>
      <c r="V451" s="140"/>
      <c r="W451" s="129"/>
      <c r="X451" s="129"/>
      <c r="Y451" s="129"/>
    </row>
    <row r="452" spans="1:25" s="360" customFormat="1">
      <c r="A452" s="139"/>
      <c r="B452" s="205" t="s">
        <v>157</v>
      </c>
      <c r="C452" s="158"/>
      <c r="D452" s="159" t="s">
        <v>158</v>
      </c>
      <c r="E452" s="159"/>
      <c r="F452" s="159" t="s">
        <v>159</v>
      </c>
      <c r="G452" s="159"/>
      <c r="H452" s="159" t="s">
        <v>177</v>
      </c>
      <c r="I452" s="159"/>
      <c r="J452" s="159" t="s">
        <v>160</v>
      </c>
      <c r="K452" s="160"/>
      <c r="L452" s="206" t="s">
        <v>161</v>
      </c>
      <c r="M452" s="168"/>
      <c r="N452" s="142"/>
      <c r="O452" s="142"/>
      <c r="P452" s="142"/>
      <c r="Q452" s="142"/>
      <c r="R452" s="142"/>
      <c r="S452" s="142"/>
      <c r="T452" s="142"/>
      <c r="U452" s="143"/>
      <c r="V452" s="142"/>
      <c r="W452" s="129"/>
      <c r="X452" s="129"/>
      <c r="Y452" s="129"/>
    </row>
    <row r="453" spans="1:25" s="360" customFormat="1">
      <c r="A453" s="139"/>
      <c r="B453" s="223" t="str">
        <f>$B$21</f>
        <v>HPD Loan</v>
      </c>
      <c r="C453" s="157"/>
      <c r="D453" s="180"/>
      <c r="E453" s="157"/>
      <c r="F453" s="171">
        <f>$F$21</f>
        <v>0</v>
      </c>
      <c r="G453" s="157"/>
      <c r="H453" s="780">
        <f>$H$21</f>
        <v>0</v>
      </c>
      <c r="I453" s="157"/>
      <c r="J453" s="171">
        <f>$J$21</f>
        <v>0</v>
      </c>
      <c r="K453" s="157"/>
      <c r="L453" s="194"/>
      <c r="M453" s="157"/>
      <c r="N453" s="135"/>
      <c r="O453" s="135"/>
      <c r="P453" s="135"/>
      <c r="Q453" s="135"/>
      <c r="R453" s="135"/>
      <c r="S453" s="135"/>
      <c r="T453" s="135"/>
      <c r="U453" s="135"/>
      <c r="V453" s="137"/>
      <c r="W453" s="129"/>
      <c r="X453" s="129"/>
      <c r="Y453" s="129"/>
    </row>
    <row r="454" spans="1:25" s="360" customFormat="1">
      <c r="A454" s="139"/>
      <c r="B454" s="223" t="str">
        <f>$B$22</f>
        <v>HDC Tax Exempt Bonds</v>
      </c>
      <c r="C454" s="157"/>
      <c r="D454" s="180"/>
      <c r="E454" s="157"/>
      <c r="F454" s="171">
        <f>$F$22</f>
        <v>0</v>
      </c>
      <c r="G454" s="157"/>
      <c r="H454" s="780">
        <f>$H$22</f>
        <v>0</v>
      </c>
      <c r="I454" s="161"/>
      <c r="J454" s="171">
        <f>$J$22</f>
        <v>0</v>
      </c>
      <c r="K454" s="161"/>
      <c r="L454" s="194"/>
      <c r="M454" s="157"/>
      <c r="N454" s="137"/>
      <c r="O454" s="137"/>
      <c r="P454" s="137"/>
      <c r="Q454" s="137"/>
      <c r="R454" s="137"/>
      <c r="S454" s="137"/>
      <c r="T454" s="137"/>
      <c r="U454" s="137"/>
      <c r="V454" s="137"/>
      <c r="W454" s="129"/>
      <c r="X454" s="129"/>
      <c r="Y454" s="129"/>
    </row>
    <row r="455" spans="1:25" s="360" customFormat="1">
      <c r="A455" s="136"/>
      <c r="B455" s="223" t="str">
        <f>$B$23</f>
        <v>HDC Loan</v>
      </c>
      <c r="C455" s="157"/>
      <c r="D455" s="180"/>
      <c r="E455" s="157"/>
      <c r="F455" s="171">
        <f>$F$23</f>
        <v>0</v>
      </c>
      <c r="G455" s="157"/>
      <c r="H455" s="780">
        <f>$H$23</f>
        <v>0</v>
      </c>
      <c r="I455" s="157"/>
      <c r="J455" s="171">
        <f>$J$23</f>
        <v>0</v>
      </c>
      <c r="K455" s="157"/>
      <c r="L455" s="194"/>
      <c r="M455" s="157"/>
      <c r="N455" s="137"/>
      <c r="O455" s="137"/>
      <c r="P455" s="137"/>
      <c r="Q455" s="137"/>
      <c r="R455" s="137"/>
      <c r="S455" s="137"/>
      <c r="T455" s="137"/>
      <c r="U455" s="137"/>
      <c r="V455" s="137"/>
      <c r="W455" s="129"/>
      <c r="X455" s="129"/>
      <c r="Y455" s="129"/>
    </row>
    <row r="456" spans="1:25" s="360" customFormat="1">
      <c r="A456" s="139"/>
      <c r="B456" s="223" t="str">
        <f>$B$24</f>
        <v>Deferred Developer Fee</v>
      </c>
      <c r="C456" s="157"/>
      <c r="D456" s="180"/>
      <c r="E456" s="157"/>
      <c r="F456" s="171">
        <f>$F$24</f>
        <v>0</v>
      </c>
      <c r="G456" s="157"/>
      <c r="H456" s="780">
        <f>$H$24</f>
        <v>0</v>
      </c>
      <c r="I456" s="162"/>
      <c r="J456" s="171">
        <f>$J$24</f>
        <v>0</v>
      </c>
      <c r="K456" s="162"/>
      <c r="L456" s="194"/>
      <c r="M456" s="157"/>
      <c r="N456" s="130"/>
      <c r="O456" s="130"/>
      <c r="P456" s="130"/>
      <c r="Q456" s="130"/>
      <c r="R456" s="130"/>
      <c r="S456" s="130"/>
      <c r="T456" s="130"/>
      <c r="U456" s="130"/>
      <c r="V456" s="130"/>
      <c r="W456" s="129"/>
      <c r="X456" s="129"/>
      <c r="Y456" s="129"/>
    </row>
    <row r="457" spans="1:25" s="360" customFormat="1">
      <c r="A457" s="136"/>
      <c r="B457" s="223" t="str">
        <f>$B$25</f>
        <v>Other (Specify)</v>
      </c>
      <c r="C457" s="157"/>
      <c r="D457" s="180"/>
      <c r="E457" s="157"/>
      <c r="F457" s="171">
        <f>$F$25</f>
        <v>0</v>
      </c>
      <c r="G457" s="157"/>
      <c r="H457" s="780">
        <f>$H$25</f>
        <v>0</v>
      </c>
      <c r="I457" s="162"/>
      <c r="J457" s="171">
        <f>$J$25</f>
        <v>0</v>
      </c>
      <c r="K457" s="162"/>
      <c r="L457" s="194"/>
      <c r="M457" s="157"/>
      <c r="N457" s="130"/>
      <c r="O457" s="130"/>
      <c r="P457" s="130"/>
      <c r="Q457" s="130"/>
      <c r="R457" s="130"/>
      <c r="S457" s="130"/>
      <c r="T457" s="130"/>
      <c r="U457" s="130"/>
      <c r="V457" s="130"/>
      <c r="W457" s="129"/>
      <c r="X457" s="129"/>
      <c r="Y457" s="129"/>
    </row>
    <row r="458" spans="1:25" s="360" customFormat="1" ht="14.1" customHeight="1">
      <c r="A458" s="129"/>
      <c r="B458" s="223" t="str">
        <f>$B$26</f>
        <v>Other (Specify)</v>
      </c>
      <c r="C458" s="157"/>
      <c r="D458" s="180"/>
      <c r="E458" s="157"/>
      <c r="F458" s="171">
        <f>$F$26</f>
        <v>0</v>
      </c>
      <c r="G458" s="157"/>
      <c r="H458" s="780">
        <f>$H$26</f>
        <v>0</v>
      </c>
      <c r="I458" s="163"/>
      <c r="J458" s="171">
        <f>$J$26</f>
        <v>0</v>
      </c>
      <c r="K458" s="163"/>
      <c r="L458" s="194"/>
      <c r="M458" s="157"/>
      <c r="N458" s="131"/>
      <c r="O458" s="131"/>
      <c r="P458" s="131"/>
      <c r="Q458" s="131"/>
      <c r="R458" s="131"/>
      <c r="S458" s="131"/>
      <c r="T458" s="131"/>
      <c r="U458" s="131"/>
      <c r="V458" s="131"/>
      <c r="W458" s="141"/>
      <c r="X458" s="141"/>
      <c r="Y458" s="141"/>
    </row>
    <row r="459" spans="1:25" s="360" customFormat="1">
      <c r="A459" s="144"/>
      <c r="B459" s="223" t="str">
        <f>$B$27</f>
        <v>Other (Specify)</v>
      </c>
      <c r="C459" s="157"/>
      <c r="D459" s="180"/>
      <c r="E459" s="157"/>
      <c r="F459" s="171">
        <f>$F$27</f>
        <v>0</v>
      </c>
      <c r="G459" s="157"/>
      <c r="H459" s="780">
        <f>$H$27</f>
        <v>0</v>
      </c>
      <c r="I459" s="162"/>
      <c r="J459" s="171">
        <f>$J$27</f>
        <v>0</v>
      </c>
      <c r="K459" s="162"/>
      <c r="L459" s="194"/>
      <c r="M459" s="157"/>
      <c r="N459" s="133"/>
      <c r="O459" s="133"/>
      <c r="P459" s="133"/>
      <c r="Q459" s="133"/>
      <c r="R459" s="133"/>
      <c r="S459" s="133"/>
      <c r="T459" s="133"/>
      <c r="U459" s="131"/>
      <c r="V459" s="131"/>
      <c r="W459" s="129"/>
      <c r="X459" s="129"/>
      <c r="Y459" s="129"/>
    </row>
    <row r="460" spans="1:25" s="360" customFormat="1" ht="15.95" customHeight="1">
      <c r="A460" s="144"/>
      <c r="B460" s="223" t="str">
        <f>$B$28</f>
        <v>Other (Specify)</v>
      </c>
      <c r="C460" s="157"/>
      <c r="D460" s="180"/>
      <c r="E460" s="157"/>
      <c r="F460" s="171">
        <f>$F$28</f>
        <v>0</v>
      </c>
      <c r="G460" s="157"/>
      <c r="H460" s="780">
        <f>$H$28</f>
        <v>0</v>
      </c>
      <c r="I460" s="162"/>
      <c r="J460" s="171">
        <f>$J$28</f>
        <v>0</v>
      </c>
      <c r="K460" s="162"/>
      <c r="L460" s="194"/>
      <c r="M460" s="157"/>
      <c r="N460" s="133"/>
      <c r="O460" s="133"/>
      <c r="P460" s="133"/>
      <c r="Q460" s="133"/>
      <c r="R460" s="133"/>
      <c r="S460" s="133"/>
      <c r="T460" s="133"/>
      <c r="U460" s="133"/>
      <c r="V460" s="133"/>
      <c r="W460" s="129"/>
      <c r="X460" s="129"/>
      <c r="Y460" s="129"/>
    </row>
    <row r="461" spans="1:25" s="360" customFormat="1" ht="14.1" customHeight="1" thickBot="1">
      <c r="A461" s="144"/>
      <c r="B461" s="223" t="str">
        <f>$B$29</f>
        <v>Other (Specify)</v>
      </c>
      <c r="C461" s="157"/>
      <c r="D461" s="185"/>
      <c r="E461" s="157"/>
      <c r="F461" s="171">
        <f>$F$29</f>
        <v>0</v>
      </c>
      <c r="G461" s="157"/>
      <c r="H461" s="780">
        <f>$H$29</f>
        <v>0</v>
      </c>
      <c r="I461" s="162"/>
      <c r="J461" s="171">
        <f>$J$29</f>
        <v>0</v>
      </c>
      <c r="K461" s="162"/>
      <c r="L461" s="194"/>
      <c r="M461" s="157"/>
      <c r="N461" s="133"/>
      <c r="O461" s="133"/>
      <c r="P461" s="133"/>
      <c r="Q461" s="133"/>
      <c r="R461" s="133"/>
      <c r="S461" s="133"/>
      <c r="T461" s="133"/>
      <c r="U461" s="133"/>
      <c r="V461" s="133"/>
      <c r="W461" s="129"/>
      <c r="X461" s="129"/>
      <c r="Y461" s="129"/>
    </row>
    <row r="462" spans="1:25" s="360" customFormat="1" ht="14.1" customHeight="1" thickTop="1">
      <c r="A462" s="139"/>
      <c r="B462" s="226" t="str">
        <f>$B$30</f>
        <v>Total Permanent Financing</v>
      </c>
      <c r="C462" s="156"/>
      <c r="D462" s="187">
        <f>SUM(D453:D461)</f>
        <v>0</v>
      </c>
      <c r="E462" s="156"/>
      <c r="F462" s="169"/>
      <c r="G462" s="156"/>
      <c r="H462" s="169"/>
      <c r="I462" s="164"/>
      <c r="J462" s="169"/>
      <c r="K462" s="164"/>
      <c r="L462" s="197"/>
      <c r="M462" s="157"/>
      <c r="N462" s="134"/>
      <c r="O462" s="134"/>
      <c r="P462" s="134"/>
      <c r="Q462" s="134"/>
      <c r="R462" s="134"/>
      <c r="S462" s="134"/>
      <c r="T462" s="134"/>
      <c r="U462" s="145"/>
      <c r="V462" s="134"/>
      <c r="W462" s="129"/>
      <c r="X462" s="129"/>
      <c r="Y462" s="129"/>
    </row>
    <row r="463" spans="1:25" s="360" customFormat="1" ht="14.1" customHeight="1">
      <c r="A463" s="139"/>
      <c r="B463" s="207"/>
      <c r="C463" s="157"/>
      <c r="D463" s="157"/>
      <c r="E463" s="157"/>
      <c r="F463" s="157"/>
      <c r="G463" s="157"/>
      <c r="H463" s="157"/>
      <c r="I463" s="162"/>
      <c r="J463" s="157"/>
      <c r="K463" s="162"/>
      <c r="L463" s="208"/>
      <c r="M463" s="157"/>
      <c r="N463" s="134"/>
      <c r="O463" s="134"/>
      <c r="P463" s="134"/>
      <c r="Q463" s="134"/>
      <c r="R463" s="134"/>
      <c r="S463" s="134"/>
      <c r="T463" s="134"/>
      <c r="U463" s="145"/>
      <c r="V463" s="134"/>
      <c r="W463" s="129"/>
      <c r="X463" s="129"/>
      <c r="Y463" s="129"/>
    </row>
    <row r="464" spans="1:25" s="360" customFormat="1" ht="15.95" customHeight="1">
      <c r="A464" s="129"/>
      <c r="B464" s="209" t="s">
        <v>163</v>
      </c>
      <c r="C464" s="146"/>
      <c r="D464" s="365"/>
      <c r="E464" s="365"/>
      <c r="F464" s="365"/>
      <c r="G464" s="365"/>
      <c r="H464" s="366"/>
      <c r="I464" s="366"/>
      <c r="J464" s="129"/>
      <c r="K464" s="129"/>
      <c r="L464" s="210"/>
      <c r="M464" s="129"/>
      <c r="N464" s="129"/>
      <c r="O464" s="129"/>
      <c r="P464" s="129"/>
      <c r="Q464" s="129"/>
      <c r="R464" s="129"/>
      <c r="S464" s="129"/>
      <c r="T464" s="129"/>
      <c r="U464" s="129"/>
      <c r="V464" s="133"/>
      <c r="W464" s="129"/>
      <c r="X464" s="129"/>
      <c r="Y464" s="129"/>
    </row>
    <row r="465" spans="1:25" s="360" customFormat="1" ht="15.95" customHeight="1">
      <c r="A465" s="129"/>
      <c r="B465" s="204" t="s">
        <v>137</v>
      </c>
      <c r="C465" s="146"/>
      <c r="D465" s="365"/>
      <c r="E465" s="365"/>
      <c r="F465" s="365"/>
      <c r="G465" s="365"/>
      <c r="H465" s="366"/>
      <c r="I465" s="366"/>
      <c r="J465" s="129"/>
      <c r="K465" s="129"/>
      <c r="L465" s="210"/>
      <c r="M465" s="129"/>
      <c r="N465" s="129"/>
      <c r="O465" s="129"/>
      <c r="P465" s="129"/>
      <c r="Q465" s="129"/>
      <c r="R465" s="129"/>
      <c r="S465" s="129"/>
      <c r="T465" s="129"/>
      <c r="U465" s="129"/>
      <c r="V465" s="133"/>
      <c r="W465" s="129"/>
      <c r="X465" s="129"/>
      <c r="Y465" s="129"/>
    </row>
    <row r="466" spans="1:25" s="360" customFormat="1" ht="15.95" customHeight="1">
      <c r="A466" s="129"/>
      <c r="B466" s="364" t="str">
        <f>B436</f>
        <v xml:space="preserve"> </v>
      </c>
      <c r="C466" s="146"/>
      <c r="D466" s="365"/>
      <c r="E466" s="365"/>
      <c r="F466" s="365"/>
      <c r="G466" s="365"/>
      <c r="H466" s="366"/>
      <c r="I466" s="366"/>
      <c r="J466" s="129"/>
      <c r="K466" s="129"/>
      <c r="L466" s="210"/>
      <c r="M466" s="129"/>
      <c r="N466" s="129"/>
      <c r="O466" s="129"/>
      <c r="P466" s="129"/>
      <c r="Q466" s="129"/>
      <c r="R466" s="129"/>
      <c r="S466" s="129"/>
      <c r="T466" s="129"/>
      <c r="U466" s="129"/>
      <c r="V466" s="133"/>
      <c r="W466" s="129"/>
      <c r="X466" s="129"/>
      <c r="Y466" s="129"/>
    </row>
    <row r="467" spans="1:25" s="360" customFormat="1">
      <c r="A467" s="129"/>
      <c r="B467" s="211" t="s">
        <v>171</v>
      </c>
      <c r="C467" s="146"/>
      <c r="D467" s="365"/>
      <c r="E467" s="365"/>
      <c r="F467" s="365"/>
      <c r="G467" s="365"/>
      <c r="H467" s="366"/>
      <c r="I467" s="366"/>
      <c r="J467" s="129"/>
      <c r="K467" s="129"/>
      <c r="L467" s="210"/>
      <c r="M467" s="129"/>
      <c r="N467" s="129"/>
      <c r="O467" s="129"/>
      <c r="P467" s="129"/>
      <c r="Q467" s="129"/>
      <c r="R467" s="129"/>
      <c r="S467" s="129"/>
      <c r="T467" s="129"/>
      <c r="U467" s="129"/>
      <c r="V467" s="133"/>
      <c r="W467" s="129"/>
      <c r="X467" s="129"/>
      <c r="Y467" s="129"/>
    </row>
    <row r="468" spans="1:25" s="360" customFormat="1">
      <c r="A468" s="129"/>
      <c r="B468" s="211"/>
      <c r="C468" s="146"/>
      <c r="D468" s="365"/>
      <c r="E468" s="365"/>
      <c r="F468" s="365"/>
      <c r="G468" s="365"/>
      <c r="H468" s="366"/>
      <c r="I468" s="366"/>
      <c r="J468" s="129"/>
      <c r="K468" s="129"/>
      <c r="L468" s="210"/>
      <c r="M468" s="129"/>
      <c r="N468" s="129"/>
      <c r="O468" s="129"/>
      <c r="P468" s="129"/>
      <c r="Q468" s="129"/>
      <c r="R468" s="129"/>
      <c r="S468" s="129"/>
      <c r="T468" s="129"/>
      <c r="U468" s="129"/>
      <c r="V468" s="133"/>
      <c r="W468" s="129"/>
      <c r="X468" s="129"/>
      <c r="Y468" s="129"/>
    </row>
    <row r="469" spans="1:25" s="360" customFormat="1" ht="15.95" customHeight="1">
      <c r="A469" s="129"/>
      <c r="B469" s="212" t="s">
        <v>173</v>
      </c>
      <c r="C469" s="170"/>
      <c r="D469" s="940"/>
      <c r="E469" s="940"/>
      <c r="F469" s="940"/>
      <c r="G469" s="170"/>
      <c r="H469" s="367" t="s">
        <v>172</v>
      </c>
      <c r="I469" s="366"/>
      <c r="J469" s="129"/>
      <c r="K469" s="129"/>
      <c r="L469" s="210"/>
      <c r="M469" s="129"/>
      <c r="N469" s="129"/>
      <c r="O469" s="129"/>
      <c r="P469" s="129"/>
      <c r="Q469" s="129"/>
      <c r="R469" s="129"/>
      <c r="S469" s="129"/>
      <c r="T469" s="129"/>
      <c r="U469" s="129"/>
      <c r="V469" s="133"/>
      <c r="W469" s="129"/>
      <c r="X469" s="129"/>
      <c r="Y469" s="129"/>
    </row>
    <row r="470" spans="1:25" s="360" customFormat="1">
      <c r="A470" s="129"/>
      <c r="B470" s="213" t="s">
        <v>164</v>
      </c>
      <c r="C470" s="129"/>
      <c r="D470" s="129"/>
      <c r="E470" s="129"/>
      <c r="F470" s="129"/>
      <c r="G470" s="129"/>
      <c r="H470" s="178"/>
      <c r="I470" s="129"/>
      <c r="J470" s="129"/>
      <c r="K470" s="129"/>
      <c r="L470" s="210"/>
      <c r="M470" s="129"/>
      <c r="N470" s="129"/>
      <c r="O470" s="129"/>
      <c r="P470" s="129"/>
      <c r="Q470" s="129"/>
      <c r="R470" s="129"/>
      <c r="S470" s="129"/>
      <c r="T470" s="129"/>
      <c r="U470" s="129"/>
      <c r="V470" s="133"/>
      <c r="W470" s="129"/>
      <c r="X470" s="129"/>
      <c r="Y470" s="129"/>
    </row>
    <row r="471" spans="1:25" s="360" customFormat="1">
      <c r="A471" s="139"/>
      <c r="B471" s="214" t="s">
        <v>110</v>
      </c>
      <c r="C471" s="129"/>
      <c r="D471" s="129"/>
      <c r="E471" s="129"/>
      <c r="F471" s="129"/>
      <c r="G471" s="129"/>
      <c r="H471" s="178"/>
      <c r="I471" s="129"/>
      <c r="J471" s="129"/>
      <c r="K471" s="129"/>
      <c r="L471" s="210"/>
      <c r="M471" s="129"/>
      <c r="N471" s="129"/>
      <c r="O471" s="129"/>
      <c r="P471" s="129"/>
      <c r="Q471" s="129"/>
      <c r="R471" s="129"/>
      <c r="S471" s="129"/>
      <c r="T471" s="129"/>
      <c r="U471" s="129"/>
      <c r="V471" s="129"/>
      <c r="W471" s="129"/>
      <c r="X471" s="129"/>
      <c r="Y471" s="129"/>
    </row>
    <row r="472" spans="1:25" s="360" customFormat="1">
      <c r="A472" s="139"/>
      <c r="B472" s="214" t="s">
        <v>165</v>
      </c>
      <c r="C472" s="129"/>
      <c r="D472" s="129"/>
      <c r="E472" s="129"/>
      <c r="F472" s="129"/>
      <c r="G472" s="129"/>
      <c r="H472" s="178"/>
      <c r="I472" s="129"/>
      <c r="J472" s="129"/>
      <c r="K472" s="129"/>
      <c r="L472" s="210"/>
      <c r="M472" s="129"/>
      <c r="N472" s="129"/>
      <c r="O472" s="129"/>
      <c r="P472" s="129"/>
      <c r="Q472" s="129"/>
      <c r="R472" s="129"/>
      <c r="S472" s="129"/>
      <c r="T472" s="129"/>
      <c r="U472" s="129"/>
      <c r="V472" s="129"/>
      <c r="W472" s="129"/>
      <c r="X472" s="129"/>
      <c r="Y472" s="129"/>
    </row>
    <row r="473" spans="1:25" s="154" customFormat="1">
      <c r="A473" s="147"/>
      <c r="B473" s="215" t="s">
        <v>166</v>
      </c>
      <c r="C473" s="148"/>
      <c r="D473" s="148"/>
      <c r="E473" s="148"/>
      <c r="F473" s="148"/>
      <c r="G473" s="148"/>
      <c r="H473" s="178"/>
      <c r="I473" s="149"/>
      <c r="J473" s="149"/>
      <c r="K473" s="149"/>
      <c r="L473" s="216"/>
      <c r="M473" s="149"/>
      <c r="N473" s="149"/>
      <c r="O473" s="149"/>
      <c r="P473" s="149"/>
      <c r="Q473" s="149"/>
      <c r="R473" s="149"/>
      <c r="S473" s="149"/>
      <c r="T473" s="149"/>
      <c r="U473" s="150"/>
      <c r="V473" s="149"/>
      <c r="W473" s="148"/>
      <c r="X473" s="148"/>
      <c r="Y473" s="148"/>
    </row>
    <row r="474" spans="1:25" s="154" customFormat="1">
      <c r="A474" s="147"/>
      <c r="B474" s="215" t="s">
        <v>167</v>
      </c>
      <c r="C474" s="148"/>
      <c r="D474" s="148"/>
      <c r="E474" s="148"/>
      <c r="F474" s="148"/>
      <c r="G474" s="148"/>
      <c r="H474" s="178"/>
      <c r="I474" s="135"/>
      <c r="J474" s="135"/>
      <c r="K474" s="135"/>
      <c r="L474" s="217"/>
      <c r="M474" s="135"/>
      <c r="N474" s="135"/>
      <c r="O474" s="135"/>
      <c r="P474" s="135"/>
      <c r="Q474" s="135"/>
      <c r="R474" s="135"/>
      <c r="S474" s="135"/>
      <c r="T474" s="135"/>
      <c r="U474" s="135"/>
      <c r="V474" s="149"/>
      <c r="W474" s="148"/>
      <c r="X474" s="148"/>
      <c r="Y474" s="148"/>
    </row>
    <row r="475" spans="1:25" s="154" customFormat="1">
      <c r="A475" s="148"/>
      <c r="B475" s="215" t="s">
        <v>169</v>
      </c>
      <c r="C475" s="148"/>
      <c r="D475" s="938" t="str">
        <f>$D$43</f>
        <v>(Specify Source)</v>
      </c>
      <c r="E475" s="938"/>
      <c r="F475" s="938"/>
      <c r="G475" s="148"/>
      <c r="H475" s="178"/>
      <c r="I475" s="148"/>
      <c r="J475" s="148"/>
      <c r="K475" s="148"/>
      <c r="L475" s="218"/>
      <c r="M475" s="148"/>
      <c r="N475" s="148"/>
      <c r="O475" s="148"/>
      <c r="P475" s="148"/>
      <c r="Q475" s="148"/>
      <c r="R475" s="148"/>
      <c r="S475" s="148"/>
      <c r="T475" s="148"/>
      <c r="U475" s="148"/>
      <c r="V475" s="135"/>
      <c r="W475" s="148"/>
      <c r="X475" s="148"/>
      <c r="Y475" s="148"/>
    </row>
    <row r="476" spans="1:25" s="154" customFormat="1">
      <c r="A476" s="147"/>
      <c r="B476" s="215" t="s">
        <v>168</v>
      </c>
      <c r="C476" s="148"/>
      <c r="D476" s="938" t="str">
        <f>$D$44</f>
        <v>(Specify Source)</v>
      </c>
      <c r="E476" s="938"/>
      <c r="F476" s="938"/>
      <c r="G476" s="148"/>
      <c r="H476" s="178"/>
      <c r="I476" s="135"/>
      <c r="J476" s="135"/>
      <c r="K476" s="135"/>
      <c r="L476" s="217"/>
      <c r="M476" s="135"/>
      <c r="N476" s="135"/>
      <c r="O476" s="135"/>
      <c r="P476" s="135"/>
      <c r="Q476" s="135"/>
      <c r="R476" s="135"/>
      <c r="S476" s="135"/>
      <c r="T476" s="135"/>
      <c r="U476" s="150"/>
      <c r="V476" s="149"/>
      <c r="W476" s="148"/>
      <c r="X476" s="148"/>
      <c r="Y476" s="148"/>
    </row>
    <row r="477" spans="1:25" s="154" customFormat="1">
      <c r="A477" s="151"/>
      <c r="B477" s="215" t="s">
        <v>168</v>
      </c>
      <c r="C477" s="148"/>
      <c r="D477" s="938" t="str">
        <f>$D$45</f>
        <v>(Specify Source)</v>
      </c>
      <c r="E477" s="938"/>
      <c r="F477" s="938"/>
      <c r="G477" s="148"/>
      <c r="H477" s="178"/>
      <c r="I477" s="148"/>
      <c r="J477" s="148"/>
      <c r="K477" s="148"/>
      <c r="L477" s="218"/>
      <c r="M477" s="148"/>
      <c r="N477" s="148"/>
      <c r="O477" s="148"/>
      <c r="P477" s="148"/>
      <c r="Q477" s="148"/>
      <c r="R477" s="148"/>
      <c r="S477" s="148"/>
      <c r="T477" s="148"/>
      <c r="U477" s="148"/>
      <c r="V477" s="152"/>
      <c r="W477" s="148"/>
      <c r="X477" s="148"/>
      <c r="Y477" s="148"/>
    </row>
    <row r="478" spans="1:25" s="154" customFormat="1">
      <c r="A478" s="147"/>
      <c r="B478" s="215" t="s">
        <v>168</v>
      </c>
      <c r="C478" s="148"/>
      <c r="D478" s="938" t="str">
        <f>$D$46</f>
        <v>(Specify Source)</v>
      </c>
      <c r="E478" s="938"/>
      <c r="F478" s="938"/>
      <c r="G478" s="148"/>
      <c r="H478" s="178"/>
      <c r="I478" s="153"/>
      <c r="J478" s="153"/>
      <c r="K478" s="153"/>
      <c r="L478" s="219"/>
      <c r="M478" s="153"/>
      <c r="N478" s="153"/>
      <c r="O478" s="153"/>
      <c r="P478" s="153"/>
      <c r="Q478" s="153"/>
      <c r="R478" s="153"/>
      <c r="S478" s="153"/>
      <c r="T478" s="153"/>
      <c r="V478" s="150"/>
      <c r="W478" s="148"/>
      <c r="X478" s="148"/>
      <c r="Y478" s="148"/>
    </row>
    <row r="479" spans="1:25" s="154" customFormat="1" ht="13.5" thickBot="1">
      <c r="A479" s="151"/>
      <c r="B479" s="220" t="s">
        <v>168</v>
      </c>
      <c r="C479" s="221"/>
      <c r="D479" s="939" t="str">
        <f>$D$47</f>
        <v>(Specify Source)</v>
      </c>
      <c r="E479" s="939"/>
      <c r="F479" s="939"/>
      <c r="G479" s="221"/>
      <c r="H479" s="227"/>
      <c r="I479" s="221"/>
      <c r="J479" s="221"/>
      <c r="K479" s="221"/>
      <c r="L479" s="222"/>
      <c r="M479" s="148"/>
      <c r="N479" s="148"/>
      <c r="O479" s="148"/>
      <c r="P479" s="148"/>
      <c r="Q479" s="148"/>
      <c r="R479" s="148"/>
      <c r="S479" s="148"/>
      <c r="T479" s="148"/>
      <c r="U479" s="148"/>
      <c r="W479" s="148"/>
      <c r="X479" s="148"/>
      <c r="Y479" s="148"/>
    </row>
    <row r="481" spans="1:25" ht="13.5" thickBot="1"/>
    <row r="482" spans="1:25">
      <c r="A482" s="27"/>
      <c r="B482" s="509" t="s">
        <v>156</v>
      </c>
      <c r="C482" s="357"/>
      <c r="D482" s="28"/>
      <c r="E482" s="28"/>
      <c r="F482" s="30"/>
      <c r="G482" s="30"/>
      <c r="H482" s="27"/>
      <c r="I482" s="27"/>
      <c r="J482" s="27"/>
      <c r="K482" s="27"/>
      <c r="L482" s="27"/>
      <c r="M482" s="27"/>
      <c r="N482" s="27"/>
      <c r="O482" s="27"/>
      <c r="P482" s="27"/>
      <c r="Q482" s="27"/>
      <c r="R482" s="27"/>
      <c r="S482" s="27"/>
      <c r="T482" s="27"/>
      <c r="U482" s="27"/>
      <c r="V482" s="27"/>
      <c r="W482" s="27"/>
      <c r="X482" s="27"/>
      <c r="Y482" s="27"/>
    </row>
    <row r="483" spans="1:25">
      <c r="A483" s="27"/>
      <c r="B483" s="512" t="s">
        <v>138</v>
      </c>
      <c r="E483" s="12"/>
      <c r="F483" s="28"/>
      <c r="G483" s="28"/>
      <c r="H483" s="27"/>
      <c r="I483" s="27"/>
      <c r="J483" s="27"/>
      <c r="K483" s="27"/>
      <c r="L483" s="27"/>
      <c r="M483" s="27"/>
      <c r="N483" s="27"/>
      <c r="O483" s="27"/>
      <c r="P483" s="27"/>
      <c r="Q483" s="27"/>
      <c r="R483" s="27"/>
      <c r="S483" s="27"/>
      <c r="T483" s="27"/>
      <c r="U483" s="27"/>
      <c r="V483" s="27"/>
      <c r="W483" s="27"/>
      <c r="X483" s="27"/>
      <c r="Y483" s="27"/>
    </row>
    <row r="484" spans="1:25" ht="13.5" thickBot="1">
      <c r="A484" s="27"/>
      <c r="B484" s="513" t="str">
        <f>'Unit Distribution'!B14</f>
        <v xml:space="preserve"> </v>
      </c>
      <c r="D484" s="12"/>
      <c r="E484" s="12"/>
      <c r="F484" s="28"/>
      <c r="G484" s="28"/>
      <c r="H484" s="27"/>
      <c r="I484" s="27"/>
      <c r="J484" s="27"/>
      <c r="K484" s="27"/>
      <c r="L484" s="27"/>
      <c r="M484" s="27"/>
      <c r="N484" s="27"/>
      <c r="O484" s="27"/>
      <c r="P484" s="27"/>
      <c r="Q484" s="27"/>
      <c r="R484" s="27"/>
      <c r="S484" s="27"/>
      <c r="T484" s="27"/>
      <c r="U484" s="27"/>
      <c r="V484" s="27"/>
      <c r="W484" s="27"/>
      <c r="X484" s="27"/>
      <c r="Y484" s="27"/>
    </row>
    <row r="485" spans="1:25">
      <c r="B485" s="189" t="s">
        <v>157</v>
      </c>
      <c r="C485" s="190"/>
      <c r="D485" s="191" t="s">
        <v>158</v>
      </c>
      <c r="E485" s="191"/>
      <c r="F485" s="191" t="s">
        <v>159</v>
      </c>
      <c r="G485" s="191"/>
      <c r="H485" s="191" t="s">
        <v>177</v>
      </c>
      <c r="I485" s="191"/>
      <c r="J485" s="191" t="s">
        <v>160</v>
      </c>
      <c r="K485" s="192"/>
      <c r="L485" s="193" t="s">
        <v>161</v>
      </c>
      <c r="M485" s="168"/>
      <c r="U485" s="32"/>
      <c r="V485" s="32"/>
      <c r="W485" s="27"/>
      <c r="X485" s="27"/>
      <c r="Y485" s="27"/>
    </row>
    <row r="486" spans="1:25">
      <c r="A486" s="27"/>
      <c r="B486" s="223" t="str">
        <f>$B$6</f>
        <v>HPD Loan</v>
      </c>
      <c r="C486" s="157"/>
      <c r="D486" s="179"/>
      <c r="E486" s="157"/>
      <c r="F486" s="172">
        <f>$F$6</f>
        <v>0</v>
      </c>
      <c r="G486" s="157"/>
      <c r="H486" s="780">
        <f>$H$6</f>
        <v>0</v>
      </c>
      <c r="I486" s="157"/>
      <c r="J486" s="172">
        <f>$J$6</f>
        <v>0</v>
      </c>
      <c r="K486" s="157"/>
      <c r="L486" s="194"/>
      <c r="M486" s="157"/>
      <c r="N486" s="165"/>
      <c r="O486" s="27"/>
      <c r="P486" s="27"/>
      <c r="Q486" s="27"/>
      <c r="R486" s="27"/>
      <c r="S486" s="27"/>
      <c r="T486" s="27"/>
      <c r="U486" s="29"/>
      <c r="V486" s="29"/>
      <c r="W486" s="27"/>
      <c r="X486" s="27"/>
      <c r="Y486" s="27"/>
    </row>
    <row r="487" spans="1:25">
      <c r="A487" s="31"/>
      <c r="B487" s="224" t="str">
        <f>$B$7</f>
        <v>HDC Tax Exempt Bonds</v>
      </c>
      <c r="C487" s="157"/>
      <c r="D487" s="179"/>
      <c r="E487" s="157"/>
      <c r="F487" s="172">
        <f>$F$7</f>
        <v>0</v>
      </c>
      <c r="G487" s="157"/>
      <c r="H487" s="780">
        <f>$H$7</f>
        <v>0</v>
      </c>
      <c r="I487" s="161"/>
      <c r="J487" s="172">
        <f>$J$7</f>
        <v>0</v>
      </c>
      <c r="K487" s="161"/>
      <c r="L487" s="194"/>
      <c r="M487" s="157"/>
      <c r="N487" s="167"/>
      <c r="O487" s="33"/>
      <c r="P487" s="33"/>
      <c r="Q487" s="33"/>
      <c r="R487" s="33"/>
      <c r="S487" s="33"/>
      <c r="T487" s="33"/>
      <c r="U487" s="34"/>
      <c r="V487" s="34"/>
      <c r="W487" s="27"/>
      <c r="X487" s="27"/>
      <c r="Y487" s="27"/>
    </row>
    <row r="488" spans="1:25">
      <c r="A488" s="27"/>
      <c r="B488" s="224" t="str">
        <f>$B$8</f>
        <v>HDC Loan</v>
      </c>
      <c r="C488" s="157"/>
      <c r="D488" s="179"/>
      <c r="E488" s="157"/>
      <c r="F488" s="172">
        <f>$F$8</f>
        <v>0</v>
      </c>
      <c r="G488" s="157"/>
      <c r="H488" s="780">
        <f>$H$8</f>
        <v>0</v>
      </c>
      <c r="I488" s="157"/>
      <c r="J488" s="172">
        <f>$J$8</f>
        <v>0</v>
      </c>
      <c r="K488" s="157"/>
      <c r="L488" s="194"/>
      <c r="M488" s="157"/>
      <c r="N488" s="167"/>
      <c r="O488" s="27"/>
      <c r="P488" s="27"/>
      <c r="Q488" s="27"/>
      <c r="R488" s="27"/>
      <c r="S488" s="27"/>
      <c r="T488" s="27"/>
      <c r="U488" s="27"/>
      <c r="V488" s="27"/>
      <c r="W488" s="27"/>
      <c r="X488" s="27"/>
      <c r="Y488" s="27"/>
    </row>
    <row r="489" spans="1:25">
      <c r="A489" s="35"/>
      <c r="B489" s="224" t="str">
        <f>$B$9</f>
        <v>Deferred Developer Fee</v>
      </c>
      <c r="C489" s="157"/>
      <c r="D489" s="179"/>
      <c r="E489" s="157"/>
      <c r="F489" s="172">
        <f>$F$9</f>
        <v>0</v>
      </c>
      <c r="G489" s="157"/>
      <c r="H489" s="780">
        <f>$H$9</f>
        <v>0</v>
      </c>
      <c r="I489" s="162"/>
      <c r="J489" s="172">
        <f>$J$9</f>
        <v>0</v>
      </c>
      <c r="K489" s="162"/>
      <c r="L489" s="194"/>
      <c r="M489" s="157"/>
      <c r="N489" s="167"/>
      <c r="O489" s="36"/>
      <c r="P489" s="36"/>
      <c r="Q489" s="36"/>
      <c r="R489" s="36"/>
      <c r="S489" s="36"/>
      <c r="T489" s="36"/>
      <c r="U489" s="36"/>
      <c r="V489" s="36"/>
      <c r="W489" s="27"/>
      <c r="X489" s="27"/>
      <c r="Y489" s="27"/>
    </row>
    <row r="490" spans="1:25">
      <c r="A490" s="31"/>
      <c r="B490" s="224" t="str">
        <f>$B$10</f>
        <v>Other (Specify)</v>
      </c>
      <c r="C490" s="157"/>
      <c r="D490" s="179"/>
      <c r="E490" s="157"/>
      <c r="F490" s="172">
        <f>$F$10</f>
        <v>0</v>
      </c>
      <c r="G490" s="157"/>
      <c r="H490" s="780">
        <f>$H$10</f>
        <v>0</v>
      </c>
      <c r="I490" s="162"/>
      <c r="J490" s="172">
        <f>$J$10</f>
        <v>0</v>
      </c>
      <c r="K490" s="162"/>
      <c r="L490" s="194"/>
      <c r="M490" s="157"/>
      <c r="N490" s="167"/>
      <c r="O490" s="36"/>
      <c r="P490" s="36"/>
      <c r="Q490" s="36"/>
      <c r="R490" s="36"/>
      <c r="S490" s="36"/>
      <c r="T490" s="36"/>
      <c r="U490" s="36"/>
      <c r="V490" s="36"/>
      <c r="W490" s="27"/>
      <c r="X490" s="27"/>
      <c r="Y490" s="27"/>
    </row>
    <row r="491" spans="1:25">
      <c r="A491" s="35"/>
      <c r="B491" s="224" t="str">
        <f>$B$11</f>
        <v>Other (Specify)</v>
      </c>
      <c r="C491" s="157"/>
      <c r="D491" s="179"/>
      <c r="E491" s="157"/>
      <c r="F491" s="172">
        <f>$F$11</f>
        <v>0</v>
      </c>
      <c r="G491" s="157"/>
      <c r="H491" s="780">
        <f>$H$11</f>
        <v>0</v>
      </c>
      <c r="I491" s="163"/>
      <c r="J491" s="172">
        <f>$J$11</f>
        <v>0</v>
      </c>
      <c r="K491" s="163"/>
      <c r="L491" s="194"/>
      <c r="M491" s="157"/>
      <c r="N491" s="167"/>
      <c r="O491" s="38"/>
      <c r="P491" s="38"/>
      <c r="Q491" s="38"/>
      <c r="R491" s="38"/>
      <c r="S491" s="38"/>
      <c r="T491" s="38"/>
      <c r="U491" s="38"/>
      <c r="V491" s="38"/>
      <c r="W491" s="27"/>
      <c r="X491" s="27"/>
      <c r="Y491" s="27"/>
    </row>
    <row r="492" spans="1:25">
      <c r="A492" s="31"/>
      <c r="B492" s="224" t="str">
        <f>$B$12</f>
        <v>Other (Specify)</v>
      </c>
      <c r="C492" s="157"/>
      <c r="D492" s="179"/>
      <c r="E492" s="157"/>
      <c r="F492" s="172">
        <f>$F$12</f>
        <v>0</v>
      </c>
      <c r="G492" s="157"/>
      <c r="H492" s="780">
        <f>$H$12</f>
        <v>0</v>
      </c>
      <c r="I492" s="162"/>
      <c r="J492" s="172">
        <f>$J$12</f>
        <v>0</v>
      </c>
      <c r="K492" s="162"/>
      <c r="L492" s="194"/>
      <c r="M492" s="157"/>
      <c r="N492" s="167"/>
      <c r="O492" s="36"/>
      <c r="P492" s="36"/>
      <c r="Q492" s="36"/>
      <c r="R492" s="36"/>
      <c r="S492" s="36"/>
      <c r="T492" s="36"/>
      <c r="U492" s="36"/>
      <c r="V492" s="36"/>
      <c r="W492" s="27"/>
      <c r="X492" s="27"/>
      <c r="Y492" s="27"/>
    </row>
    <row r="493" spans="1:25">
      <c r="A493" s="31"/>
      <c r="B493" s="224" t="str">
        <f>$B$13</f>
        <v>Other (Specify)</v>
      </c>
      <c r="C493" s="157"/>
      <c r="D493" s="179"/>
      <c r="E493" s="157"/>
      <c r="F493" s="172">
        <f>$F$13</f>
        <v>0</v>
      </c>
      <c r="G493" s="157"/>
      <c r="H493" s="780">
        <f>$H$13</f>
        <v>0</v>
      </c>
      <c r="I493" s="162"/>
      <c r="J493" s="172">
        <f>$J$13</f>
        <v>0</v>
      </c>
      <c r="K493" s="162"/>
      <c r="L493" s="194"/>
      <c r="M493" s="157"/>
      <c r="N493" s="167"/>
      <c r="O493" s="36"/>
      <c r="P493" s="36"/>
      <c r="Q493" s="36"/>
      <c r="R493" s="36"/>
      <c r="S493" s="36"/>
      <c r="T493" s="36"/>
      <c r="U493" s="36"/>
      <c r="V493" s="36"/>
      <c r="W493" s="36"/>
      <c r="X493" s="36"/>
      <c r="Y493" s="27"/>
    </row>
    <row r="494" spans="1:25" ht="13.5" thickBot="1">
      <c r="A494" s="35"/>
      <c r="B494" s="224" t="str">
        <f>$B$14</f>
        <v>Other (Specify)</v>
      </c>
      <c r="C494" s="157"/>
      <c r="D494" s="184"/>
      <c r="E494" s="157"/>
      <c r="F494" s="172">
        <f>$F$14</f>
        <v>0</v>
      </c>
      <c r="G494" s="157"/>
      <c r="H494" s="780">
        <f>$H$14</f>
        <v>0</v>
      </c>
      <c r="I494" s="162"/>
      <c r="J494" s="172">
        <f>$J$14</f>
        <v>0</v>
      </c>
      <c r="K494" s="162"/>
      <c r="L494" s="194"/>
      <c r="M494" s="157"/>
      <c r="N494" s="167"/>
      <c r="O494" s="36"/>
      <c r="P494" s="36"/>
      <c r="Q494" s="36"/>
      <c r="R494" s="36"/>
      <c r="S494" s="36"/>
      <c r="T494" s="36"/>
      <c r="U494" s="36"/>
      <c r="V494" s="36"/>
      <c r="W494" s="27"/>
      <c r="X494" s="27"/>
      <c r="Y494" s="27"/>
    </row>
    <row r="495" spans="1:25" ht="13.5" thickTop="1">
      <c r="A495" s="31"/>
      <c r="B495" s="225" t="str">
        <f>$B$15</f>
        <v>Total Construction Financing</v>
      </c>
      <c r="C495" s="156"/>
      <c r="D495" s="186">
        <f>SUM(D486:D494)</f>
        <v>0</v>
      </c>
      <c r="E495" s="156"/>
      <c r="F495" s="188"/>
      <c r="G495" s="156"/>
      <c r="H495" s="188"/>
      <c r="I495" s="164"/>
      <c r="J495" s="188"/>
      <c r="K495" s="164"/>
      <c r="L495" s="197"/>
      <c r="M495" s="157"/>
      <c r="N495" s="167"/>
      <c r="O495" s="36"/>
      <c r="P495" s="36"/>
      <c r="Q495" s="36"/>
      <c r="R495" s="36"/>
      <c r="S495" s="36"/>
      <c r="T495" s="36"/>
      <c r="U495" s="36"/>
      <c r="V495" s="36"/>
      <c r="W495" s="27"/>
      <c r="X495" s="27"/>
      <c r="Y495" s="27"/>
    </row>
    <row r="496" spans="1:25" s="360" customFormat="1">
      <c r="A496" s="136"/>
      <c r="B496" s="198"/>
      <c r="C496" s="129"/>
      <c r="D496" s="129"/>
      <c r="E496" s="129"/>
      <c r="F496" s="129"/>
      <c r="G496" s="129"/>
      <c r="H496" s="137"/>
      <c r="I496" s="137"/>
      <c r="J496" s="138"/>
      <c r="K496" s="137"/>
      <c r="L496" s="199"/>
      <c r="M496" s="137"/>
      <c r="N496" s="166"/>
      <c r="O496" s="137"/>
      <c r="P496" s="137"/>
      <c r="Q496" s="137"/>
      <c r="R496" s="137"/>
      <c r="S496" s="137"/>
      <c r="T496" s="137"/>
      <c r="U496" s="137"/>
      <c r="V496" s="137"/>
      <c r="W496" s="129"/>
      <c r="X496" s="129"/>
      <c r="Y496" s="129"/>
    </row>
    <row r="497" spans="1:25" s="360" customFormat="1">
      <c r="A497" s="139"/>
      <c r="B497" s="361" t="s">
        <v>162</v>
      </c>
      <c r="C497" s="362"/>
      <c r="D497" s="200"/>
      <c r="E497" s="200"/>
      <c r="F497" s="201"/>
      <c r="G497" s="201"/>
      <c r="H497" s="202"/>
      <c r="I497" s="202"/>
      <c r="J497" s="202"/>
      <c r="K497" s="202"/>
      <c r="L497" s="203"/>
      <c r="M497" s="27"/>
      <c r="N497" s="140"/>
      <c r="O497" s="140"/>
      <c r="P497" s="140"/>
      <c r="Q497" s="140"/>
      <c r="R497" s="140"/>
      <c r="S497" s="140"/>
      <c r="T497" s="140"/>
      <c r="U497" s="137"/>
      <c r="V497" s="140"/>
      <c r="W497" s="129"/>
      <c r="X497" s="129"/>
      <c r="Y497" s="129"/>
    </row>
    <row r="498" spans="1:25" s="360" customFormat="1">
      <c r="A498" s="139"/>
      <c r="B498" s="204" t="s">
        <v>138</v>
      </c>
      <c r="C498" s="363"/>
      <c r="D498" s="363"/>
      <c r="E498" s="122"/>
      <c r="F498" s="200"/>
      <c r="G498" s="200"/>
      <c r="H498" s="202"/>
      <c r="I498" s="202"/>
      <c r="J498" s="202"/>
      <c r="K498" s="202"/>
      <c r="L498" s="203"/>
      <c r="M498" s="27"/>
      <c r="N498" s="140"/>
      <c r="O498" s="140"/>
      <c r="P498" s="140"/>
      <c r="Q498" s="140"/>
      <c r="R498" s="140"/>
      <c r="S498" s="140"/>
      <c r="T498" s="140"/>
      <c r="U498" s="137"/>
      <c r="V498" s="140"/>
      <c r="W498" s="129"/>
      <c r="X498" s="129"/>
      <c r="Y498" s="129"/>
    </row>
    <row r="499" spans="1:25" s="360" customFormat="1">
      <c r="A499" s="139"/>
      <c r="B499" s="364" t="str">
        <f>B484</f>
        <v xml:space="preserve"> </v>
      </c>
      <c r="C499" s="363"/>
      <c r="D499" s="122"/>
      <c r="E499" s="122"/>
      <c r="F499" s="200"/>
      <c r="G499" s="200"/>
      <c r="H499" s="202"/>
      <c r="I499" s="202"/>
      <c r="J499" s="202"/>
      <c r="K499" s="202"/>
      <c r="L499" s="203"/>
      <c r="M499" s="27"/>
      <c r="N499" s="140"/>
      <c r="O499" s="140"/>
      <c r="P499" s="140"/>
      <c r="Q499" s="140"/>
      <c r="R499" s="140"/>
      <c r="S499" s="140"/>
      <c r="T499" s="140"/>
      <c r="U499" s="137"/>
      <c r="V499" s="140"/>
      <c r="W499" s="129"/>
      <c r="X499" s="129"/>
      <c r="Y499" s="129"/>
    </row>
    <row r="500" spans="1:25" s="360" customFormat="1">
      <c r="A500" s="139"/>
      <c r="B500" s="205" t="s">
        <v>157</v>
      </c>
      <c r="C500" s="158"/>
      <c r="D500" s="159" t="s">
        <v>158</v>
      </c>
      <c r="E500" s="159"/>
      <c r="F500" s="159" t="s">
        <v>159</v>
      </c>
      <c r="G500" s="159"/>
      <c r="H500" s="159" t="s">
        <v>177</v>
      </c>
      <c r="I500" s="159"/>
      <c r="J500" s="159" t="s">
        <v>160</v>
      </c>
      <c r="K500" s="160"/>
      <c r="L500" s="206" t="s">
        <v>161</v>
      </c>
      <c r="M500" s="168"/>
      <c r="N500" s="142"/>
      <c r="O500" s="142"/>
      <c r="P500" s="142"/>
      <c r="Q500" s="142"/>
      <c r="R500" s="142"/>
      <c r="S500" s="142"/>
      <c r="T500" s="142"/>
      <c r="U500" s="143"/>
      <c r="V500" s="142"/>
      <c r="W500" s="129"/>
      <c r="X500" s="129"/>
      <c r="Y500" s="129"/>
    </row>
    <row r="501" spans="1:25" s="360" customFormat="1">
      <c r="A501" s="139"/>
      <c r="B501" s="223" t="str">
        <f>$B$21</f>
        <v>HPD Loan</v>
      </c>
      <c r="C501" s="157"/>
      <c r="D501" s="180"/>
      <c r="E501" s="157"/>
      <c r="F501" s="171">
        <f>$F$21</f>
        <v>0</v>
      </c>
      <c r="G501" s="157"/>
      <c r="H501" s="780">
        <f>$H$21</f>
        <v>0</v>
      </c>
      <c r="I501" s="157"/>
      <c r="J501" s="171">
        <f>$J$21</f>
        <v>0</v>
      </c>
      <c r="K501" s="157"/>
      <c r="L501" s="194"/>
      <c r="M501" s="157"/>
      <c r="N501" s="135"/>
      <c r="O501" s="135"/>
      <c r="P501" s="135"/>
      <c r="Q501" s="135"/>
      <c r="R501" s="135"/>
      <c r="S501" s="135"/>
      <c r="T501" s="135"/>
      <c r="U501" s="135"/>
      <c r="V501" s="137"/>
      <c r="W501" s="129"/>
      <c r="X501" s="129"/>
      <c r="Y501" s="129"/>
    </row>
    <row r="502" spans="1:25" s="360" customFormat="1">
      <c r="A502" s="139"/>
      <c r="B502" s="223" t="str">
        <f>$B$22</f>
        <v>HDC Tax Exempt Bonds</v>
      </c>
      <c r="C502" s="157"/>
      <c r="D502" s="180"/>
      <c r="E502" s="157"/>
      <c r="F502" s="171">
        <f>$F$22</f>
        <v>0</v>
      </c>
      <c r="G502" s="157"/>
      <c r="H502" s="780">
        <f>$H$22</f>
        <v>0</v>
      </c>
      <c r="I502" s="161"/>
      <c r="J502" s="171">
        <f>$J$22</f>
        <v>0</v>
      </c>
      <c r="K502" s="161"/>
      <c r="L502" s="194"/>
      <c r="M502" s="157"/>
      <c r="N502" s="137"/>
      <c r="O502" s="137"/>
      <c r="P502" s="137"/>
      <c r="Q502" s="137"/>
      <c r="R502" s="137"/>
      <c r="S502" s="137"/>
      <c r="T502" s="137"/>
      <c r="U502" s="137"/>
      <c r="V502" s="137"/>
      <c r="W502" s="129"/>
      <c r="X502" s="129"/>
      <c r="Y502" s="129"/>
    </row>
    <row r="503" spans="1:25" s="360" customFormat="1">
      <c r="A503" s="136"/>
      <c r="B503" s="223" t="str">
        <f>$B$23</f>
        <v>HDC Loan</v>
      </c>
      <c r="C503" s="157"/>
      <c r="D503" s="180"/>
      <c r="E503" s="157"/>
      <c r="F503" s="171">
        <f>$F$23</f>
        <v>0</v>
      </c>
      <c r="G503" s="157"/>
      <c r="H503" s="780">
        <f>$H$23</f>
        <v>0</v>
      </c>
      <c r="I503" s="157"/>
      <c r="J503" s="171">
        <f>$J$23</f>
        <v>0</v>
      </c>
      <c r="K503" s="157"/>
      <c r="L503" s="194"/>
      <c r="M503" s="157"/>
      <c r="N503" s="137"/>
      <c r="O503" s="137"/>
      <c r="P503" s="137"/>
      <c r="Q503" s="137"/>
      <c r="R503" s="137"/>
      <c r="S503" s="137"/>
      <c r="T503" s="137"/>
      <c r="U503" s="137"/>
      <c r="V503" s="137"/>
      <c r="W503" s="129"/>
      <c r="X503" s="129"/>
      <c r="Y503" s="129"/>
    </row>
    <row r="504" spans="1:25" s="360" customFormat="1">
      <c r="A504" s="139"/>
      <c r="B504" s="223" t="str">
        <f>$B$24</f>
        <v>Deferred Developer Fee</v>
      </c>
      <c r="C504" s="157"/>
      <c r="D504" s="180"/>
      <c r="E504" s="157"/>
      <c r="F504" s="171">
        <f>$F$24</f>
        <v>0</v>
      </c>
      <c r="G504" s="157"/>
      <c r="H504" s="780">
        <f>$H$24</f>
        <v>0</v>
      </c>
      <c r="I504" s="162"/>
      <c r="J504" s="171">
        <f>$J$24</f>
        <v>0</v>
      </c>
      <c r="K504" s="162"/>
      <c r="L504" s="194"/>
      <c r="M504" s="157"/>
      <c r="N504" s="130"/>
      <c r="O504" s="130"/>
      <c r="P504" s="130"/>
      <c r="Q504" s="130"/>
      <c r="R504" s="130"/>
      <c r="S504" s="130"/>
      <c r="T504" s="130"/>
      <c r="U504" s="130"/>
      <c r="V504" s="130"/>
      <c r="W504" s="129"/>
      <c r="X504" s="129"/>
      <c r="Y504" s="129"/>
    </row>
    <row r="505" spans="1:25" s="360" customFormat="1">
      <c r="A505" s="136"/>
      <c r="B505" s="223" t="str">
        <f>$B$25</f>
        <v>Other (Specify)</v>
      </c>
      <c r="C505" s="157"/>
      <c r="D505" s="180"/>
      <c r="E505" s="157"/>
      <c r="F505" s="171">
        <f>$F$25</f>
        <v>0</v>
      </c>
      <c r="G505" s="157"/>
      <c r="H505" s="780">
        <f>$H$25</f>
        <v>0</v>
      </c>
      <c r="I505" s="162"/>
      <c r="J505" s="171">
        <f>$J$25</f>
        <v>0</v>
      </c>
      <c r="K505" s="162"/>
      <c r="L505" s="194"/>
      <c r="M505" s="157"/>
      <c r="N505" s="130"/>
      <c r="O505" s="130"/>
      <c r="P505" s="130"/>
      <c r="Q505" s="130"/>
      <c r="R505" s="130"/>
      <c r="S505" s="130"/>
      <c r="T505" s="130"/>
      <c r="U505" s="130"/>
      <c r="V505" s="130"/>
      <c r="W505" s="129"/>
      <c r="X505" s="129"/>
      <c r="Y505" s="129"/>
    </row>
    <row r="506" spans="1:25" s="360" customFormat="1" ht="14.1" customHeight="1">
      <c r="A506" s="129"/>
      <c r="B506" s="223" t="str">
        <f>$B$26</f>
        <v>Other (Specify)</v>
      </c>
      <c r="C506" s="157"/>
      <c r="D506" s="180"/>
      <c r="E506" s="157"/>
      <c r="F506" s="171">
        <f>$F$26</f>
        <v>0</v>
      </c>
      <c r="G506" s="157"/>
      <c r="H506" s="780">
        <f>$H$26</f>
        <v>0</v>
      </c>
      <c r="I506" s="163"/>
      <c r="J506" s="171">
        <f>$J$26</f>
        <v>0</v>
      </c>
      <c r="K506" s="163"/>
      <c r="L506" s="194"/>
      <c r="M506" s="157"/>
      <c r="N506" s="131"/>
      <c r="O506" s="131"/>
      <c r="P506" s="131"/>
      <c r="Q506" s="131"/>
      <c r="R506" s="131"/>
      <c r="S506" s="131"/>
      <c r="T506" s="131"/>
      <c r="U506" s="131"/>
      <c r="V506" s="131"/>
      <c r="W506" s="141"/>
      <c r="X506" s="141"/>
      <c r="Y506" s="141"/>
    </row>
    <row r="507" spans="1:25" s="360" customFormat="1">
      <c r="A507" s="144"/>
      <c r="B507" s="223" t="str">
        <f>$B$27</f>
        <v>Other (Specify)</v>
      </c>
      <c r="C507" s="157"/>
      <c r="D507" s="180"/>
      <c r="E507" s="157"/>
      <c r="F507" s="171">
        <f>$F$27</f>
        <v>0</v>
      </c>
      <c r="G507" s="157"/>
      <c r="H507" s="780">
        <f>$H$27</f>
        <v>0</v>
      </c>
      <c r="I507" s="162"/>
      <c r="J507" s="171">
        <f>$J$27</f>
        <v>0</v>
      </c>
      <c r="K507" s="162"/>
      <c r="L507" s="194"/>
      <c r="M507" s="157"/>
      <c r="N507" s="133"/>
      <c r="O507" s="133"/>
      <c r="P507" s="133"/>
      <c r="Q507" s="133"/>
      <c r="R507" s="133"/>
      <c r="S507" s="133"/>
      <c r="T507" s="133"/>
      <c r="U507" s="131"/>
      <c r="V507" s="131"/>
      <c r="W507" s="129"/>
      <c r="X507" s="129"/>
      <c r="Y507" s="129"/>
    </row>
    <row r="508" spans="1:25" s="360" customFormat="1" ht="15.95" customHeight="1">
      <c r="A508" s="144"/>
      <c r="B508" s="223" t="str">
        <f>$B$28</f>
        <v>Other (Specify)</v>
      </c>
      <c r="C508" s="157"/>
      <c r="D508" s="180"/>
      <c r="E508" s="157"/>
      <c r="F508" s="171">
        <f>$F$28</f>
        <v>0</v>
      </c>
      <c r="G508" s="157"/>
      <c r="H508" s="780">
        <f>$H$28</f>
        <v>0</v>
      </c>
      <c r="I508" s="162"/>
      <c r="J508" s="171">
        <f>$J$28</f>
        <v>0</v>
      </c>
      <c r="K508" s="162"/>
      <c r="L508" s="194"/>
      <c r="M508" s="157"/>
      <c r="N508" s="133"/>
      <c r="O508" s="133"/>
      <c r="P508" s="133"/>
      <c r="Q508" s="133"/>
      <c r="R508" s="133"/>
      <c r="S508" s="133"/>
      <c r="T508" s="133"/>
      <c r="U508" s="133"/>
      <c r="V508" s="133"/>
      <c r="W508" s="129"/>
      <c r="X508" s="129"/>
      <c r="Y508" s="129"/>
    </row>
    <row r="509" spans="1:25" s="360" customFormat="1" ht="14.1" customHeight="1" thickBot="1">
      <c r="A509" s="144"/>
      <c r="B509" s="223" t="str">
        <f>$B$29</f>
        <v>Other (Specify)</v>
      </c>
      <c r="C509" s="157"/>
      <c r="D509" s="185"/>
      <c r="E509" s="157"/>
      <c r="F509" s="171">
        <f>$F$29</f>
        <v>0</v>
      </c>
      <c r="G509" s="157"/>
      <c r="H509" s="780">
        <f>$H$29</f>
        <v>0</v>
      </c>
      <c r="I509" s="162"/>
      <c r="J509" s="171">
        <f>$J$29</f>
        <v>0</v>
      </c>
      <c r="K509" s="162"/>
      <c r="L509" s="194"/>
      <c r="M509" s="157"/>
      <c r="N509" s="133"/>
      <c r="O509" s="133"/>
      <c r="P509" s="133"/>
      <c r="Q509" s="133"/>
      <c r="R509" s="133"/>
      <c r="S509" s="133"/>
      <c r="T509" s="133"/>
      <c r="U509" s="133"/>
      <c r="V509" s="133"/>
      <c r="W509" s="129"/>
      <c r="X509" s="129"/>
      <c r="Y509" s="129"/>
    </row>
    <row r="510" spans="1:25" s="360" customFormat="1" ht="14.1" customHeight="1" thickTop="1">
      <c r="A510" s="139"/>
      <c r="B510" s="226" t="str">
        <f>$B$30</f>
        <v>Total Permanent Financing</v>
      </c>
      <c r="C510" s="156"/>
      <c r="D510" s="187">
        <f>SUM(D501:D509)</f>
        <v>0</v>
      </c>
      <c r="E510" s="156"/>
      <c r="F510" s="169"/>
      <c r="G510" s="156"/>
      <c r="H510" s="169"/>
      <c r="I510" s="164"/>
      <c r="J510" s="169"/>
      <c r="K510" s="164"/>
      <c r="L510" s="197"/>
      <c r="M510" s="157"/>
      <c r="N510" s="134"/>
      <c r="O510" s="134"/>
      <c r="P510" s="134"/>
      <c r="Q510" s="134"/>
      <c r="R510" s="134"/>
      <c r="S510" s="134"/>
      <c r="T510" s="134"/>
      <c r="U510" s="145"/>
      <c r="V510" s="134"/>
      <c r="W510" s="129"/>
      <c r="X510" s="129"/>
      <c r="Y510" s="129"/>
    </row>
    <row r="511" spans="1:25" s="360" customFormat="1" ht="14.1" customHeight="1">
      <c r="A511" s="139"/>
      <c r="B511" s="207"/>
      <c r="C511" s="157"/>
      <c r="D511" s="157"/>
      <c r="E511" s="157"/>
      <c r="F511" s="157"/>
      <c r="G511" s="157"/>
      <c r="H511" s="157"/>
      <c r="I511" s="162"/>
      <c r="J511" s="157"/>
      <c r="K511" s="162"/>
      <c r="L511" s="208"/>
      <c r="M511" s="157"/>
      <c r="N511" s="134"/>
      <c r="O511" s="134"/>
      <c r="P511" s="134"/>
      <c r="Q511" s="134"/>
      <c r="R511" s="134"/>
      <c r="S511" s="134"/>
      <c r="T511" s="134"/>
      <c r="U511" s="145"/>
      <c r="V511" s="134"/>
      <c r="W511" s="129"/>
      <c r="X511" s="129"/>
      <c r="Y511" s="129"/>
    </row>
    <row r="512" spans="1:25" s="360" customFormat="1" ht="15.95" customHeight="1">
      <c r="A512" s="129"/>
      <c r="B512" s="209" t="s">
        <v>163</v>
      </c>
      <c r="C512" s="146"/>
      <c r="D512" s="365"/>
      <c r="E512" s="365"/>
      <c r="F512" s="365"/>
      <c r="G512" s="365"/>
      <c r="H512" s="366"/>
      <c r="I512" s="366"/>
      <c r="J512" s="129"/>
      <c r="K512" s="129"/>
      <c r="L512" s="210"/>
      <c r="M512" s="129"/>
      <c r="N512" s="129"/>
      <c r="O512" s="129"/>
      <c r="P512" s="129"/>
      <c r="Q512" s="129"/>
      <c r="R512" s="129"/>
      <c r="S512" s="129"/>
      <c r="T512" s="129"/>
      <c r="U512" s="129"/>
      <c r="V512" s="133"/>
      <c r="W512" s="129"/>
      <c r="X512" s="129"/>
      <c r="Y512" s="129"/>
    </row>
    <row r="513" spans="1:25" s="360" customFormat="1" ht="15.95" customHeight="1">
      <c r="A513" s="129"/>
      <c r="B513" s="204" t="s">
        <v>138</v>
      </c>
      <c r="C513" s="146"/>
      <c r="D513" s="365"/>
      <c r="E513" s="365"/>
      <c r="F513" s="365"/>
      <c r="G513" s="365"/>
      <c r="H513" s="366"/>
      <c r="I513" s="366"/>
      <c r="J513" s="129"/>
      <c r="K513" s="129"/>
      <c r="L513" s="210"/>
      <c r="M513" s="129"/>
      <c r="N513" s="129"/>
      <c r="O513" s="129"/>
      <c r="P513" s="129"/>
      <c r="Q513" s="129"/>
      <c r="R513" s="129"/>
      <c r="S513" s="129"/>
      <c r="T513" s="129"/>
      <c r="U513" s="129"/>
      <c r="V513" s="133"/>
      <c r="W513" s="129"/>
      <c r="X513" s="129"/>
      <c r="Y513" s="129"/>
    </row>
    <row r="514" spans="1:25" s="360" customFormat="1" ht="15.95" customHeight="1">
      <c r="A514" s="129"/>
      <c r="B514" s="364" t="str">
        <f>B484</f>
        <v xml:space="preserve"> </v>
      </c>
      <c r="C514" s="146"/>
      <c r="D514" s="365"/>
      <c r="E514" s="365"/>
      <c r="F514" s="365"/>
      <c r="G514" s="365"/>
      <c r="H514" s="366"/>
      <c r="I514" s="366"/>
      <c r="J514" s="129"/>
      <c r="K514" s="129"/>
      <c r="L514" s="210"/>
      <c r="M514" s="129"/>
      <c r="N514" s="129"/>
      <c r="O514" s="129"/>
      <c r="P514" s="129"/>
      <c r="Q514" s="129"/>
      <c r="R514" s="129"/>
      <c r="S514" s="129"/>
      <c r="T514" s="129"/>
      <c r="U514" s="129"/>
      <c r="V514" s="133"/>
      <c r="W514" s="129"/>
      <c r="X514" s="129"/>
      <c r="Y514" s="129"/>
    </row>
    <row r="515" spans="1:25" s="360" customFormat="1">
      <c r="A515" s="129"/>
      <c r="B515" s="211" t="s">
        <v>171</v>
      </c>
      <c r="C515" s="146"/>
      <c r="D515" s="365"/>
      <c r="E515" s="365"/>
      <c r="F515" s="365"/>
      <c r="G515" s="365"/>
      <c r="H515" s="366"/>
      <c r="I515" s="366"/>
      <c r="J515" s="129"/>
      <c r="K515" s="129"/>
      <c r="L515" s="210"/>
      <c r="M515" s="129"/>
      <c r="N515" s="129"/>
      <c r="O515" s="129"/>
      <c r="P515" s="129"/>
      <c r="Q515" s="129"/>
      <c r="R515" s="129"/>
      <c r="S515" s="129"/>
      <c r="T515" s="129"/>
      <c r="U515" s="129"/>
      <c r="V515" s="133"/>
      <c r="W515" s="129"/>
      <c r="X515" s="129"/>
      <c r="Y515" s="129"/>
    </row>
    <row r="516" spans="1:25" s="360" customFormat="1">
      <c r="A516" s="129"/>
      <c r="B516" s="211"/>
      <c r="C516" s="146"/>
      <c r="D516" s="365"/>
      <c r="E516" s="365"/>
      <c r="F516" s="365"/>
      <c r="G516" s="365"/>
      <c r="H516" s="366"/>
      <c r="I516" s="366"/>
      <c r="J516" s="129"/>
      <c r="K516" s="129"/>
      <c r="L516" s="210"/>
      <c r="M516" s="129"/>
      <c r="N516" s="129"/>
      <c r="O516" s="129"/>
      <c r="P516" s="129"/>
      <c r="Q516" s="129"/>
      <c r="R516" s="129"/>
      <c r="S516" s="129"/>
      <c r="T516" s="129"/>
      <c r="U516" s="129"/>
      <c r="V516" s="133"/>
      <c r="W516" s="129"/>
      <c r="X516" s="129"/>
      <c r="Y516" s="129"/>
    </row>
    <row r="517" spans="1:25" s="360" customFormat="1" ht="15.95" customHeight="1">
      <c r="A517" s="129"/>
      <c r="B517" s="212" t="s">
        <v>173</v>
      </c>
      <c r="C517" s="170"/>
      <c r="D517" s="940"/>
      <c r="E517" s="940"/>
      <c r="F517" s="940"/>
      <c r="G517" s="170"/>
      <c r="H517" s="367" t="s">
        <v>172</v>
      </c>
      <c r="I517" s="366"/>
      <c r="J517" s="129"/>
      <c r="K517" s="129"/>
      <c r="L517" s="210"/>
      <c r="M517" s="129"/>
      <c r="N517" s="129"/>
      <c r="O517" s="129"/>
      <c r="P517" s="129"/>
      <c r="Q517" s="129"/>
      <c r="R517" s="129"/>
      <c r="S517" s="129"/>
      <c r="T517" s="129"/>
      <c r="U517" s="129"/>
      <c r="V517" s="133"/>
      <c r="W517" s="129"/>
      <c r="X517" s="129"/>
      <c r="Y517" s="129"/>
    </row>
    <row r="518" spans="1:25" s="360" customFormat="1">
      <c r="A518" s="129"/>
      <c r="B518" s="213" t="s">
        <v>164</v>
      </c>
      <c r="C518" s="129"/>
      <c r="D518" s="129"/>
      <c r="E518" s="129"/>
      <c r="F518" s="129"/>
      <c r="G518" s="129"/>
      <c r="H518" s="178"/>
      <c r="I518" s="129"/>
      <c r="J518" s="129"/>
      <c r="K518" s="129"/>
      <c r="L518" s="210"/>
      <c r="M518" s="129"/>
      <c r="N518" s="129"/>
      <c r="O518" s="129"/>
      <c r="P518" s="129"/>
      <c r="Q518" s="129"/>
      <c r="R518" s="129"/>
      <c r="S518" s="129"/>
      <c r="T518" s="129"/>
      <c r="U518" s="129"/>
      <c r="V518" s="133"/>
      <c r="W518" s="129"/>
      <c r="X518" s="129"/>
      <c r="Y518" s="129"/>
    </row>
    <row r="519" spans="1:25" s="360" customFormat="1">
      <c r="A519" s="139"/>
      <c r="B519" s="214" t="s">
        <v>110</v>
      </c>
      <c r="C519" s="129"/>
      <c r="D519" s="129"/>
      <c r="E519" s="129"/>
      <c r="F519" s="129"/>
      <c r="G519" s="129"/>
      <c r="H519" s="178"/>
      <c r="I519" s="129"/>
      <c r="J519" s="129"/>
      <c r="K519" s="129"/>
      <c r="L519" s="210"/>
      <c r="M519" s="129"/>
      <c r="N519" s="129"/>
      <c r="O519" s="129"/>
      <c r="P519" s="129"/>
      <c r="Q519" s="129"/>
      <c r="R519" s="129"/>
      <c r="S519" s="129"/>
      <c r="T519" s="129"/>
      <c r="U519" s="129"/>
      <c r="V519" s="129"/>
      <c r="W519" s="129"/>
      <c r="X519" s="129"/>
      <c r="Y519" s="129"/>
    </row>
    <row r="520" spans="1:25" s="360" customFormat="1">
      <c r="A520" s="139"/>
      <c r="B520" s="214" t="s">
        <v>165</v>
      </c>
      <c r="C520" s="129"/>
      <c r="D520" s="129"/>
      <c r="E520" s="129"/>
      <c r="F520" s="129"/>
      <c r="G520" s="129"/>
      <c r="H520" s="178"/>
      <c r="I520" s="129"/>
      <c r="J520" s="129"/>
      <c r="K520" s="129"/>
      <c r="L520" s="210"/>
      <c r="M520" s="129"/>
      <c r="N520" s="129"/>
      <c r="O520" s="129"/>
      <c r="P520" s="129"/>
      <c r="Q520" s="129"/>
      <c r="R520" s="129"/>
      <c r="S520" s="129"/>
      <c r="T520" s="129"/>
      <c r="U520" s="129"/>
      <c r="V520" s="129"/>
      <c r="W520" s="129"/>
      <c r="X520" s="129"/>
      <c r="Y520" s="129"/>
    </row>
    <row r="521" spans="1:25" s="154" customFormat="1">
      <c r="A521" s="147"/>
      <c r="B521" s="215" t="s">
        <v>166</v>
      </c>
      <c r="C521" s="148"/>
      <c r="D521" s="148"/>
      <c r="E521" s="148"/>
      <c r="F521" s="148"/>
      <c r="G521" s="148"/>
      <c r="H521" s="178"/>
      <c r="I521" s="149"/>
      <c r="J521" s="149"/>
      <c r="K521" s="149"/>
      <c r="L521" s="216"/>
      <c r="M521" s="149"/>
      <c r="N521" s="149"/>
      <c r="O521" s="149"/>
      <c r="P521" s="149"/>
      <c r="Q521" s="149"/>
      <c r="R521" s="149"/>
      <c r="S521" s="149"/>
      <c r="T521" s="149"/>
      <c r="U521" s="150"/>
      <c r="V521" s="149"/>
      <c r="W521" s="148"/>
      <c r="X521" s="148"/>
      <c r="Y521" s="148"/>
    </row>
    <row r="522" spans="1:25" s="154" customFormat="1">
      <c r="A522" s="147"/>
      <c r="B522" s="215" t="s">
        <v>167</v>
      </c>
      <c r="C522" s="148"/>
      <c r="D522" s="148"/>
      <c r="E522" s="148"/>
      <c r="F522" s="148"/>
      <c r="G522" s="148"/>
      <c r="H522" s="178"/>
      <c r="I522" s="135"/>
      <c r="J522" s="135"/>
      <c r="K522" s="135"/>
      <c r="L522" s="217"/>
      <c r="M522" s="135"/>
      <c r="N522" s="135"/>
      <c r="O522" s="135"/>
      <c r="P522" s="135"/>
      <c r="Q522" s="135"/>
      <c r="R522" s="135"/>
      <c r="S522" s="135"/>
      <c r="T522" s="135"/>
      <c r="U522" s="135"/>
      <c r="V522" s="149"/>
      <c r="W522" s="148"/>
      <c r="X522" s="148"/>
      <c r="Y522" s="148"/>
    </row>
    <row r="523" spans="1:25" s="154" customFormat="1">
      <c r="A523" s="148"/>
      <c r="B523" s="215" t="s">
        <v>169</v>
      </c>
      <c r="C523" s="148"/>
      <c r="D523" s="938" t="str">
        <f>$D$43</f>
        <v>(Specify Source)</v>
      </c>
      <c r="E523" s="938"/>
      <c r="F523" s="938"/>
      <c r="G523" s="148"/>
      <c r="H523" s="178"/>
      <c r="I523" s="148"/>
      <c r="J523" s="148"/>
      <c r="K523" s="148"/>
      <c r="L523" s="218"/>
      <c r="M523" s="148"/>
      <c r="N523" s="148"/>
      <c r="O523" s="148"/>
      <c r="P523" s="148"/>
      <c r="Q523" s="148"/>
      <c r="R523" s="148"/>
      <c r="S523" s="148"/>
      <c r="T523" s="148"/>
      <c r="U523" s="148"/>
      <c r="V523" s="135"/>
      <c r="W523" s="148"/>
      <c r="X523" s="148"/>
      <c r="Y523" s="148"/>
    </row>
    <row r="524" spans="1:25" s="154" customFormat="1">
      <c r="A524" s="147"/>
      <c r="B524" s="215" t="s">
        <v>168</v>
      </c>
      <c r="C524" s="148"/>
      <c r="D524" s="938" t="str">
        <f>$D$44</f>
        <v>(Specify Source)</v>
      </c>
      <c r="E524" s="938"/>
      <c r="F524" s="938"/>
      <c r="G524" s="148"/>
      <c r="H524" s="178"/>
      <c r="I524" s="135"/>
      <c r="J524" s="135"/>
      <c r="K524" s="135"/>
      <c r="L524" s="217"/>
      <c r="M524" s="135"/>
      <c r="N524" s="135"/>
      <c r="O524" s="135"/>
      <c r="P524" s="135"/>
      <c r="Q524" s="135"/>
      <c r="R524" s="135"/>
      <c r="S524" s="135"/>
      <c r="T524" s="135"/>
      <c r="U524" s="150"/>
      <c r="V524" s="149"/>
      <c r="W524" s="148"/>
      <c r="X524" s="148"/>
      <c r="Y524" s="148"/>
    </row>
    <row r="525" spans="1:25" s="154" customFormat="1">
      <c r="A525" s="151"/>
      <c r="B525" s="215" t="s">
        <v>168</v>
      </c>
      <c r="C525" s="148"/>
      <c r="D525" s="938" t="str">
        <f>$D$45</f>
        <v>(Specify Source)</v>
      </c>
      <c r="E525" s="938"/>
      <c r="F525" s="938"/>
      <c r="G525" s="148"/>
      <c r="H525" s="178"/>
      <c r="I525" s="148"/>
      <c r="J525" s="148"/>
      <c r="K525" s="148"/>
      <c r="L525" s="218"/>
      <c r="M525" s="148"/>
      <c r="N525" s="148"/>
      <c r="O525" s="148"/>
      <c r="P525" s="148"/>
      <c r="Q525" s="148"/>
      <c r="R525" s="148"/>
      <c r="S525" s="148"/>
      <c r="T525" s="148"/>
      <c r="U525" s="148"/>
      <c r="V525" s="152"/>
      <c r="W525" s="148"/>
      <c r="X525" s="148"/>
      <c r="Y525" s="148"/>
    </row>
    <row r="526" spans="1:25" s="154" customFormat="1">
      <c r="A526" s="147"/>
      <c r="B526" s="215" t="s">
        <v>168</v>
      </c>
      <c r="C526" s="148"/>
      <c r="D526" s="938" t="str">
        <f>$D$46</f>
        <v>(Specify Source)</v>
      </c>
      <c r="E526" s="938"/>
      <c r="F526" s="938"/>
      <c r="G526" s="148"/>
      <c r="H526" s="178"/>
      <c r="I526" s="153"/>
      <c r="J526" s="153"/>
      <c r="K526" s="153"/>
      <c r="L526" s="219"/>
      <c r="M526" s="153"/>
      <c r="N526" s="153"/>
      <c r="O526" s="153"/>
      <c r="P526" s="153"/>
      <c r="Q526" s="153"/>
      <c r="R526" s="153"/>
      <c r="S526" s="153"/>
      <c r="T526" s="153"/>
      <c r="V526" s="150"/>
      <c r="W526" s="148"/>
      <c r="X526" s="148"/>
      <c r="Y526" s="148"/>
    </row>
    <row r="527" spans="1:25" s="154" customFormat="1" ht="13.5" thickBot="1">
      <c r="A527" s="151"/>
      <c r="B527" s="220" t="s">
        <v>168</v>
      </c>
      <c r="C527" s="221"/>
      <c r="D527" s="939" t="str">
        <f>$D$47</f>
        <v>(Specify Source)</v>
      </c>
      <c r="E527" s="939"/>
      <c r="F527" s="939"/>
      <c r="G527" s="221"/>
      <c r="H527" s="227"/>
      <c r="I527" s="221"/>
      <c r="J527" s="221"/>
      <c r="K527" s="221"/>
      <c r="L527" s="222"/>
      <c r="M527" s="148"/>
      <c r="N527" s="148"/>
      <c r="O527" s="148"/>
      <c r="P527" s="148"/>
      <c r="Q527" s="148"/>
      <c r="R527" s="148"/>
      <c r="S527" s="148"/>
      <c r="T527" s="148"/>
      <c r="U527" s="148"/>
      <c r="W527" s="148"/>
      <c r="X527" s="148"/>
      <c r="Y527" s="148"/>
    </row>
    <row r="529" spans="1:25" ht="13.5" thickBot="1"/>
    <row r="530" spans="1:25">
      <c r="A530" s="27"/>
      <c r="B530" s="509" t="s">
        <v>156</v>
      </c>
      <c r="C530" s="357"/>
      <c r="D530" s="28"/>
      <c r="E530" s="28"/>
      <c r="F530" s="30"/>
      <c r="G530" s="30"/>
      <c r="H530" s="27"/>
      <c r="I530" s="27"/>
      <c r="J530" s="27"/>
      <c r="K530" s="27"/>
      <c r="L530" s="27"/>
      <c r="M530" s="27"/>
      <c r="N530" s="27"/>
      <c r="O530" s="27"/>
      <c r="P530" s="27"/>
      <c r="Q530" s="27"/>
      <c r="R530" s="27"/>
      <c r="S530" s="27"/>
      <c r="T530" s="27"/>
      <c r="U530" s="27"/>
      <c r="V530" s="27"/>
      <c r="W530" s="27"/>
      <c r="X530" s="27"/>
      <c r="Y530" s="27"/>
    </row>
    <row r="531" spans="1:25">
      <c r="A531" s="27"/>
      <c r="B531" s="512" t="s">
        <v>139</v>
      </c>
      <c r="E531" s="12"/>
      <c r="F531" s="28"/>
      <c r="G531" s="28"/>
      <c r="H531" s="27"/>
      <c r="I531" s="27"/>
      <c r="J531" s="27"/>
      <c r="K531" s="27"/>
      <c r="L531" s="27"/>
      <c r="M531" s="27"/>
      <c r="N531" s="27"/>
      <c r="O531" s="27"/>
      <c r="P531" s="27"/>
      <c r="Q531" s="27"/>
      <c r="R531" s="27"/>
      <c r="S531" s="27"/>
      <c r="T531" s="27"/>
      <c r="U531" s="27"/>
      <c r="V531" s="27"/>
      <c r="W531" s="27"/>
      <c r="X531" s="27"/>
      <c r="Y531" s="27"/>
    </row>
    <row r="532" spans="1:25" ht="13.5" thickBot="1">
      <c r="A532" s="27"/>
      <c r="B532" s="513" t="str">
        <f>'Unit Distribution'!B15</f>
        <v xml:space="preserve"> </v>
      </c>
      <c r="D532" s="12"/>
      <c r="E532" s="12"/>
      <c r="F532" s="28"/>
      <c r="G532" s="28"/>
      <c r="H532" s="27"/>
      <c r="I532" s="27"/>
      <c r="J532" s="27"/>
      <c r="K532" s="27"/>
      <c r="L532" s="27"/>
      <c r="M532" s="27"/>
      <c r="N532" s="27"/>
      <c r="O532" s="27"/>
      <c r="P532" s="27"/>
      <c r="Q532" s="27"/>
      <c r="R532" s="27"/>
      <c r="S532" s="27"/>
      <c r="T532" s="27"/>
      <c r="U532" s="27"/>
      <c r="V532" s="27"/>
      <c r="W532" s="27"/>
      <c r="X532" s="27"/>
      <c r="Y532" s="27"/>
    </row>
    <row r="533" spans="1:25">
      <c r="B533" s="189" t="s">
        <v>157</v>
      </c>
      <c r="C533" s="190"/>
      <c r="D533" s="191" t="s">
        <v>158</v>
      </c>
      <c r="E533" s="191"/>
      <c r="F533" s="191" t="s">
        <v>159</v>
      </c>
      <c r="G533" s="191"/>
      <c r="H533" s="191" t="s">
        <v>177</v>
      </c>
      <c r="I533" s="191"/>
      <c r="J533" s="191" t="s">
        <v>160</v>
      </c>
      <c r="K533" s="192"/>
      <c r="L533" s="193" t="s">
        <v>161</v>
      </c>
      <c r="M533" s="168"/>
      <c r="U533" s="32"/>
      <c r="V533" s="32"/>
      <c r="W533" s="27"/>
      <c r="X533" s="27"/>
      <c r="Y533" s="27"/>
    </row>
    <row r="534" spans="1:25">
      <c r="A534" s="27"/>
      <c r="B534" s="223" t="str">
        <f>$B$6</f>
        <v>HPD Loan</v>
      </c>
      <c r="C534" s="157"/>
      <c r="D534" s="179"/>
      <c r="E534" s="157"/>
      <c r="F534" s="172">
        <f>$F$6</f>
        <v>0</v>
      </c>
      <c r="G534" s="157"/>
      <c r="H534" s="780">
        <f>$H$6</f>
        <v>0</v>
      </c>
      <c r="I534" s="157"/>
      <c r="J534" s="172">
        <f>$J$6</f>
        <v>0</v>
      </c>
      <c r="K534" s="157"/>
      <c r="L534" s="194"/>
      <c r="M534" s="157"/>
      <c r="N534" s="165"/>
      <c r="O534" s="27"/>
      <c r="P534" s="27"/>
      <c r="Q534" s="27"/>
      <c r="R534" s="27"/>
      <c r="S534" s="27"/>
      <c r="T534" s="27"/>
      <c r="U534" s="29"/>
      <c r="V534" s="29"/>
      <c r="W534" s="27"/>
      <c r="X534" s="27"/>
      <c r="Y534" s="27"/>
    </row>
    <row r="535" spans="1:25">
      <c r="A535" s="31"/>
      <c r="B535" s="224" t="str">
        <f>$B$7</f>
        <v>HDC Tax Exempt Bonds</v>
      </c>
      <c r="C535" s="157"/>
      <c r="D535" s="179"/>
      <c r="E535" s="157"/>
      <c r="F535" s="172">
        <f>$F$7</f>
        <v>0</v>
      </c>
      <c r="G535" s="157"/>
      <c r="H535" s="780">
        <f>$H$7</f>
        <v>0</v>
      </c>
      <c r="I535" s="161"/>
      <c r="J535" s="172">
        <f>$J$7</f>
        <v>0</v>
      </c>
      <c r="K535" s="161"/>
      <c r="L535" s="194"/>
      <c r="M535" s="157"/>
      <c r="N535" s="167"/>
      <c r="O535" s="33"/>
      <c r="P535" s="33"/>
      <c r="Q535" s="33"/>
      <c r="R535" s="33"/>
      <c r="S535" s="33"/>
      <c r="T535" s="33"/>
      <c r="U535" s="34"/>
      <c r="V535" s="34"/>
      <c r="W535" s="27"/>
      <c r="X535" s="27"/>
      <c r="Y535" s="27"/>
    </row>
    <row r="536" spans="1:25">
      <c r="A536" s="27"/>
      <c r="B536" s="224" t="str">
        <f>$B$8</f>
        <v>HDC Loan</v>
      </c>
      <c r="C536" s="157"/>
      <c r="D536" s="179"/>
      <c r="E536" s="157"/>
      <c r="F536" s="172">
        <f>$F$8</f>
        <v>0</v>
      </c>
      <c r="G536" s="157"/>
      <c r="H536" s="780">
        <f>$H$8</f>
        <v>0</v>
      </c>
      <c r="I536" s="157"/>
      <c r="J536" s="172">
        <f>$J$8</f>
        <v>0</v>
      </c>
      <c r="K536" s="157"/>
      <c r="L536" s="194"/>
      <c r="M536" s="157"/>
      <c r="N536" s="167"/>
      <c r="O536" s="27"/>
      <c r="P536" s="27"/>
      <c r="Q536" s="27"/>
      <c r="R536" s="27"/>
      <c r="S536" s="27"/>
      <c r="T536" s="27"/>
      <c r="U536" s="27"/>
      <c r="V536" s="27"/>
      <c r="W536" s="27"/>
      <c r="X536" s="27"/>
      <c r="Y536" s="27"/>
    </row>
    <row r="537" spans="1:25">
      <c r="A537" s="35"/>
      <c r="B537" s="224" t="str">
        <f>$B$9</f>
        <v>Deferred Developer Fee</v>
      </c>
      <c r="C537" s="157"/>
      <c r="D537" s="179"/>
      <c r="E537" s="157"/>
      <c r="F537" s="172">
        <f>$F$9</f>
        <v>0</v>
      </c>
      <c r="G537" s="157"/>
      <c r="H537" s="780">
        <f>$H$9</f>
        <v>0</v>
      </c>
      <c r="I537" s="162"/>
      <c r="J537" s="172">
        <f>$J$9</f>
        <v>0</v>
      </c>
      <c r="K537" s="162"/>
      <c r="L537" s="194"/>
      <c r="M537" s="157"/>
      <c r="N537" s="167"/>
      <c r="O537" s="36"/>
      <c r="P537" s="36"/>
      <c r="Q537" s="36"/>
      <c r="R537" s="36"/>
      <c r="S537" s="36"/>
      <c r="T537" s="36"/>
      <c r="U537" s="36"/>
      <c r="V537" s="36"/>
      <c r="W537" s="27"/>
      <c r="X537" s="27"/>
      <c r="Y537" s="27"/>
    </row>
    <row r="538" spans="1:25">
      <c r="A538" s="31"/>
      <c r="B538" s="224" t="str">
        <f>$B$10</f>
        <v>Other (Specify)</v>
      </c>
      <c r="C538" s="157"/>
      <c r="D538" s="179"/>
      <c r="E538" s="157"/>
      <c r="F538" s="172">
        <f>$F$10</f>
        <v>0</v>
      </c>
      <c r="G538" s="157"/>
      <c r="H538" s="780">
        <f>$H$10</f>
        <v>0</v>
      </c>
      <c r="I538" s="162"/>
      <c r="J538" s="172">
        <f>$J$10</f>
        <v>0</v>
      </c>
      <c r="K538" s="162"/>
      <c r="L538" s="194"/>
      <c r="M538" s="157"/>
      <c r="N538" s="167"/>
      <c r="O538" s="36"/>
      <c r="P538" s="36"/>
      <c r="Q538" s="36"/>
      <c r="R538" s="36"/>
      <c r="S538" s="36"/>
      <c r="T538" s="36"/>
      <c r="U538" s="36"/>
      <c r="V538" s="36"/>
      <c r="W538" s="27"/>
      <c r="X538" s="27"/>
      <c r="Y538" s="27"/>
    </row>
    <row r="539" spans="1:25">
      <c r="A539" s="35"/>
      <c r="B539" s="224" t="str">
        <f>$B$11</f>
        <v>Other (Specify)</v>
      </c>
      <c r="C539" s="157"/>
      <c r="D539" s="179"/>
      <c r="E539" s="157"/>
      <c r="F539" s="172">
        <f>$F$11</f>
        <v>0</v>
      </c>
      <c r="G539" s="157"/>
      <c r="H539" s="780">
        <f>$H$11</f>
        <v>0</v>
      </c>
      <c r="I539" s="163"/>
      <c r="J539" s="172">
        <f>$J$11</f>
        <v>0</v>
      </c>
      <c r="K539" s="163"/>
      <c r="L539" s="194"/>
      <c r="M539" s="157"/>
      <c r="N539" s="167"/>
      <c r="O539" s="38"/>
      <c r="P539" s="38"/>
      <c r="Q539" s="38"/>
      <c r="R539" s="38"/>
      <c r="S539" s="38"/>
      <c r="T539" s="38"/>
      <c r="U539" s="38"/>
      <c r="V539" s="38"/>
      <c r="W539" s="27"/>
      <c r="X539" s="27"/>
      <c r="Y539" s="27"/>
    </row>
    <row r="540" spans="1:25">
      <c r="A540" s="31"/>
      <c r="B540" s="224" t="str">
        <f>$B$12</f>
        <v>Other (Specify)</v>
      </c>
      <c r="C540" s="157"/>
      <c r="D540" s="179"/>
      <c r="E540" s="157"/>
      <c r="F540" s="172">
        <f>$F$12</f>
        <v>0</v>
      </c>
      <c r="G540" s="157"/>
      <c r="H540" s="780">
        <f>$H$12</f>
        <v>0</v>
      </c>
      <c r="I540" s="162"/>
      <c r="J540" s="172">
        <f>$J$12</f>
        <v>0</v>
      </c>
      <c r="K540" s="162"/>
      <c r="L540" s="194"/>
      <c r="M540" s="157"/>
      <c r="N540" s="167"/>
      <c r="O540" s="36"/>
      <c r="P540" s="36"/>
      <c r="Q540" s="36"/>
      <c r="R540" s="36"/>
      <c r="S540" s="36"/>
      <c r="T540" s="36"/>
      <c r="U540" s="36"/>
      <c r="V540" s="36"/>
      <c r="W540" s="27"/>
      <c r="X540" s="27"/>
      <c r="Y540" s="27"/>
    </row>
    <row r="541" spans="1:25">
      <c r="A541" s="31"/>
      <c r="B541" s="224" t="str">
        <f>$B$13</f>
        <v>Other (Specify)</v>
      </c>
      <c r="C541" s="157"/>
      <c r="D541" s="179"/>
      <c r="E541" s="157"/>
      <c r="F541" s="172">
        <f>$F$13</f>
        <v>0</v>
      </c>
      <c r="G541" s="157"/>
      <c r="H541" s="780">
        <f>$H$13</f>
        <v>0</v>
      </c>
      <c r="I541" s="162"/>
      <c r="J541" s="172">
        <f>$J$13</f>
        <v>0</v>
      </c>
      <c r="K541" s="162"/>
      <c r="L541" s="194"/>
      <c r="M541" s="157"/>
      <c r="N541" s="167"/>
      <c r="O541" s="36"/>
      <c r="P541" s="36"/>
      <c r="Q541" s="36"/>
      <c r="R541" s="36"/>
      <c r="S541" s="36"/>
      <c r="T541" s="36"/>
      <c r="U541" s="36"/>
      <c r="V541" s="36"/>
      <c r="W541" s="36"/>
      <c r="X541" s="36"/>
      <c r="Y541" s="27"/>
    </row>
    <row r="542" spans="1:25" ht="13.5" thickBot="1">
      <c r="A542" s="35"/>
      <c r="B542" s="224" t="str">
        <f>$B$14</f>
        <v>Other (Specify)</v>
      </c>
      <c r="C542" s="157"/>
      <c r="D542" s="184"/>
      <c r="E542" s="157"/>
      <c r="F542" s="172">
        <f>$F$14</f>
        <v>0</v>
      </c>
      <c r="G542" s="157"/>
      <c r="H542" s="780">
        <f>$H$14</f>
        <v>0</v>
      </c>
      <c r="I542" s="162"/>
      <c r="J542" s="172">
        <f>$J$14</f>
        <v>0</v>
      </c>
      <c r="K542" s="162"/>
      <c r="L542" s="194"/>
      <c r="M542" s="157"/>
      <c r="N542" s="167"/>
      <c r="O542" s="36"/>
      <c r="P542" s="36"/>
      <c r="Q542" s="36"/>
      <c r="R542" s="36"/>
      <c r="S542" s="36"/>
      <c r="T542" s="36"/>
      <c r="U542" s="36"/>
      <c r="V542" s="36"/>
      <c r="W542" s="27"/>
      <c r="X542" s="27"/>
      <c r="Y542" s="27"/>
    </row>
    <row r="543" spans="1:25" ht="13.5" thickTop="1">
      <c r="A543" s="31"/>
      <c r="B543" s="225" t="str">
        <f>$B$15</f>
        <v>Total Construction Financing</v>
      </c>
      <c r="C543" s="156"/>
      <c r="D543" s="186">
        <f>SUM(D534:D542)</f>
        <v>0</v>
      </c>
      <c r="E543" s="156"/>
      <c r="F543" s="188"/>
      <c r="G543" s="156"/>
      <c r="H543" s="188"/>
      <c r="I543" s="164"/>
      <c r="J543" s="188"/>
      <c r="K543" s="164"/>
      <c r="L543" s="197"/>
      <c r="M543" s="157"/>
      <c r="N543" s="167"/>
      <c r="O543" s="36"/>
      <c r="P543" s="36"/>
      <c r="Q543" s="36"/>
      <c r="R543" s="36"/>
      <c r="S543" s="36"/>
      <c r="T543" s="36"/>
      <c r="U543" s="36"/>
      <c r="V543" s="36"/>
      <c r="W543" s="27"/>
      <c r="X543" s="27"/>
      <c r="Y543" s="27"/>
    </row>
    <row r="544" spans="1:25" s="360" customFormat="1">
      <c r="A544" s="136"/>
      <c r="B544" s="198"/>
      <c r="C544" s="129"/>
      <c r="D544" s="129"/>
      <c r="E544" s="129"/>
      <c r="F544" s="129"/>
      <c r="G544" s="129"/>
      <c r="H544" s="137"/>
      <c r="I544" s="137"/>
      <c r="J544" s="138"/>
      <c r="K544" s="137"/>
      <c r="L544" s="199"/>
      <c r="M544" s="137"/>
      <c r="N544" s="166"/>
      <c r="O544" s="137"/>
      <c r="P544" s="137"/>
      <c r="Q544" s="137"/>
      <c r="R544" s="137"/>
      <c r="S544" s="137"/>
      <c r="T544" s="137"/>
      <c r="U544" s="137"/>
      <c r="V544" s="137"/>
      <c r="W544" s="129"/>
      <c r="X544" s="129"/>
      <c r="Y544" s="129"/>
    </row>
    <row r="545" spans="1:25" s="360" customFormat="1">
      <c r="A545" s="139"/>
      <c r="B545" s="361" t="s">
        <v>162</v>
      </c>
      <c r="C545" s="362"/>
      <c r="D545" s="200"/>
      <c r="E545" s="200"/>
      <c r="F545" s="201"/>
      <c r="G545" s="201"/>
      <c r="H545" s="202"/>
      <c r="I545" s="202"/>
      <c r="J545" s="202"/>
      <c r="K545" s="202"/>
      <c r="L545" s="203"/>
      <c r="M545" s="27"/>
      <c r="N545" s="140"/>
      <c r="O545" s="140"/>
      <c r="P545" s="140"/>
      <c r="Q545" s="140"/>
      <c r="R545" s="140"/>
      <c r="S545" s="140"/>
      <c r="T545" s="140"/>
      <c r="U545" s="137"/>
      <c r="V545" s="140"/>
      <c r="W545" s="129"/>
      <c r="X545" s="129"/>
      <c r="Y545" s="129"/>
    </row>
    <row r="546" spans="1:25" s="360" customFormat="1">
      <c r="A546" s="139"/>
      <c r="B546" s="204" t="s">
        <v>139</v>
      </c>
      <c r="C546" s="363"/>
      <c r="D546" s="363"/>
      <c r="E546" s="122"/>
      <c r="F546" s="200"/>
      <c r="G546" s="200"/>
      <c r="H546" s="202"/>
      <c r="I546" s="202"/>
      <c r="J546" s="202"/>
      <c r="K546" s="202"/>
      <c r="L546" s="203"/>
      <c r="M546" s="27"/>
      <c r="N546" s="140"/>
      <c r="O546" s="140"/>
      <c r="P546" s="140"/>
      <c r="Q546" s="140"/>
      <c r="R546" s="140"/>
      <c r="S546" s="140"/>
      <c r="T546" s="140"/>
      <c r="U546" s="137"/>
      <c r="V546" s="140"/>
      <c r="W546" s="129"/>
      <c r="X546" s="129"/>
      <c r="Y546" s="129"/>
    </row>
    <row r="547" spans="1:25" s="360" customFormat="1">
      <c r="A547" s="139"/>
      <c r="B547" s="364" t="str">
        <f>B532</f>
        <v xml:space="preserve"> </v>
      </c>
      <c r="C547" s="363"/>
      <c r="D547" s="122"/>
      <c r="E547" s="122"/>
      <c r="F547" s="200"/>
      <c r="G547" s="200"/>
      <c r="H547" s="202"/>
      <c r="I547" s="202"/>
      <c r="J547" s="202"/>
      <c r="K547" s="202"/>
      <c r="L547" s="203"/>
      <c r="M547" s="27"/>
      <c r="N547" s="140"/>
      <c r="O547" s="140"/>
      <c r="P547" s="140"/>
      <c r="Q547" s="140"/>
      <c r="R547" s="140"/>
      <c r="S547" s="140"/>
      <c r="T547" s="140"/>
      <c r="U547" s="137"/>
      <c r="V547" s="140"/>
      <c r="W547" s="129"/>
      <c r="X547" s="129"/>
      <c r="Y547" s="129"/>
    </row>
    <row r="548" spans="1:25" s="360" customFormat="1">
      <c r="A548" s="139"/>
      <c r="B548" s="205" t="s">
        <v>157</v>
      </c>
      <c r="C548" s="158"/>
      <c r="D548" s="159" t="s">
        <v>158</v>
      </c>
      <c r="E548" s="159"/>
      <c r="F548" s="159" t="s">
        <v>159</v>
      </c>
      <c r="G548" s="159"/>
      <c r="H548" s="159" t="s">
        <v>177</v>
      </c>
      <c r="I548" s="159"/>
      <c r="J548" s="159" t="s">
        <v>160</v>
      </c>
      <c r="K548" s="160"/>
      <c r="L548" s="206" t="s">
        <v>161</v>
      </c>
      <c r="M548" s="168"/>
      <c r="N548" s="142"/>
      <c r="O548" s="142"/>
      <c r="P548" s="142"/>
      <c r="Q548" s="142"/>
      <c r="R548" s="142"/>
      <c r="S548" s="142"/>
      <c r="T548" s="142"/>
      <c r="U548" s="143"/>
      <c r="V548" s="142"/>
      <c r="W548" s="129"/>
      <c r="X548" s="129"/>
      <c r="Y548" s="129"/>
    </row>
    <row r="549" spans="1:25" s="360" customFormat="1">
      <c r="A549" s="139"/>
      <c r="B549" s="223" t="str">
        <f>$B$21</f>
        <v>HPD Loan</v>
      </c>
      <c r="C549" s="157"/>
      <c r="D549" s="180"/>
      <c r="E549" s="157"/>
      <c r="F549" s="171">
        <f>$F$21</f>
        <v>0</v>
      </c>
      <c r="G549" s="157"/>
      <c r="H549" s="780">
        <f>$H$21</f>
        <v>0</v>
      </c>
      <c r="I549" s="157"/>
      <c r="J549" s="171">
        <f>$J$21</f>
        <v>0</v>
      </c>
      <c r="K549" s="157"/>
      <c r="L549" s="194"/>
      <c r="M549" s="157"/>
      <c r="N549" s="135"/>
      <c r="O549" s="135"/>
      <c r="P549" s="135"/>
      <c r="Q549" s="135"/>
      <c r="R549" s="135"/>
      <c r="S549" s="135"/>
      <c r="T549" s="135"/>
      <c r="U549" s="135"/>
      <c r="V549" s="137"/>
      <c r="W549" s="129"/>
      <c r="X549" s="129"/>
      <c r="Y549" s="129"/>
    </row>
    <row r="550" spans="1:25" s="360" customFormat="1">
      <c r="A550" s="139"/>
      <c r="B550" s="223" t="str">
        <f>$B$22</f>
        <v>HDC Tax Exempt Bonds</v>
      </c>
      <c r="C550" s="157"/>
      <c r="D550" s="180"/>
      <c r="E550" s="157"/>
      <c r="F550" s="171">
        <f>$F$22</f>
        <v>0</v>
      </c>
      <c r="G550" s="157"/>
      <c r="H550" s="780">
        <f>$H$22</f>
        <v>0</v>
      </c>
      <c r="I550" s="161"/>
      <c r="J550" s="171">
        <f>$J$22</f>
        <v>0</v>
      </c>
      <c r="K550" s="161"/>
      <c r="L550" s="194"/>
      <c r="M550" s="157"/>
      <c r="N550" s="137"/>
      <c r="O550" s="137"/>
      <c r="P550" s="137"/>
      <c r="Q550" s="137"/>
      <c r="R550" s="137"/>
      <c r="S550" s="137"/>
      <c r="T550" s="137"/>
      <c r="U550" s="137"/>
      <c r="V550" s="137"/>
      <c r="W550" s="129"/>
      <c r="X550" s="129"/>
      <c r="Y550" s="129"/>
    </row>
    <row r="551" spans="1:25" s="360" customFormat="1">
      <c r="A551" s="136"/>
      <c r="B551" s="223" t="str">
        <f>$B$23</f>
        <v>HDC Loan</v>
      </c>
      <c r="C551" s="157"/>
      <c r="D551" s="180"/>
      <c r="E551" s="157"/>
      <c r="F551" s="171">
        <f>$F$23</f>
        <v>0</v>
      </c>
      <c r="G551" s="157"/>
      <c r="H551" s="780">
        <f>$H$23</f>
        <v>0</v>
      </c>
      <c r="I551" s="157"/>
      <c r="J551" s="171">
        <f>$J$23</f>
        <v>0</v>
      </c>
      <c r="K551" s="157"/>
      <c r="L551" s="194"/>
      <c r="M551" s="157"/>
      <c r="N551" s="137"/>
      <c r="O551" s="137"/>
      <c r="P551" s="137"/>
      <c r="Q551" s="137"/>
      <c r="R551" s="137"/>
      <c r="S551" s="137"/>
      <c r="T551" s="137"/>
      <c r="U551" s="137"/>
      <c r="V551" s="137"/>
      <c r="W551" s="129"/>
      <c r="X551" s="129"/>
      <c r="Y551" s="129"/>
    </row>
    <row r="552" spans="1:25" s="360" customFormat="1">
      <c r="A552" s="139"/>
      <c r="B552" s="223" t="str">
        <f>$B$24</f>
        <v>Deferred Developer Fee</v>
      </c>
      <c r="C552" s="157"/>
      <c r="D552" s="180"/>
      <c r="E552" s="157"/>
      <c r="F552" s="171">
        <f>$F$24</f>
        <v>0</v>
      </c>
      <c r="G552" s="157"/>
      <c r="H552" s="780">
        <f>$H$24</f>
        <v>0</v>
      </c>
      <c r="I552" s="162"/>
      <c r="J552" s="171">
        <f>$J$24</f>
        <v>0</v>
      </c>
      <c r="K552" s="162"/>
      <c r="L552" s="194"/>
      <c r="M552" s="157"/>
      <c r="N552" s="130"/>
      <c r="O552" s="130"/>
      <c r="P552" s="130"/>
      <c r="Q552" s="130"/>
      <c r="R552" s="130"/>
      <c r="S552" s="130"/>
      <c r="T552" s="130"/>
      <c r="U552" s="130"/>
      <c r="V552" s="130"/>
      <c r="W552" s="129"/>
      <c r="X552" s="129"/>
      <c r="Y552" s="129"/>
    </row>
    <row r="553" spans="1:25" s="360" customFormat="1">
      <c r="A553" s="136"/>
      <c r="B553" s="223" t="str">
        <f>$B$25</f>
        <v>Other (Specify)</v>
      </c>
      <c r="C553" s="157"/>
      <c r="D553" s="180"/>
      <c r="E553" s="157"/>
      <c r="F553" s="171">
        <f>$F$25</f>
        <v>0</v>
      </c>
      <c r="G553" s="157"/>
      <c r="H553" s="780">
        <f>$H$25</f>
        <v>0</v>
      </c>
      <c r="I553" s="162"/>
      <c r="J553" s="171">
        <f>$J$25</f>
        <v>0</v>
      </c>
      <c r="K553" s="162"/>
      <c r="L553" s="194"/>
      <c r="M553" s="157"/>
      <c r="N553" s="130"/>
      <c r="O553" s="130"/>
      <c r="P553" s="130"/>
      <c r="Q553" s="130"/>
      <c r="R553" s="130"/>
      <c r="S553" s="130"/>
      <c r="T553" s="130"/>
      <c r="U553" s="130"/>
      <c r="V553" s="130"/>
      <c r="W553" s="129"/>
      <c r="X553" s="129"/>
      <c r="Y553" s="129"/>
    </row>
    <row r="554" spans="1:25" s="360" customFormat="1" ht="14.1" customHeight="1">
      <c r="A554" s="129"/>
      <c r="B554" s="223" t="str">
        <f>$B$26</f>
        <v>Other (Specify)</v>
      </c>
      <c r="C554" s="157"/>
      <c r="D554" s="180"/>
      <c r="E554" s="157"/>
      <c r="F554" s="171">
        <f>$F$26</f>
        <v>0</v>
      </c>
      <c r="G554" s="157"/>
      <c r="H554" s="780">
        <f>$H$26</f>
        <v>0</v>
      </c>
      <c r="I554" s="163"/>
      <c r="J554" s="171">
        <f>$J$26</f>
        <v>0</v>
      </c>
      <c r="K554" s="163"/>
      <c r="L554" s="194"/>
      <c r="M554" s="157"/>
      <c r="N554" s="131"/>
      <c r="O554" s="131"/>
      <c r="P554" s="131"/>
      <c r="Q554" s="131"/>
      <c r="R554" s="131"/>
      <c r="S554" s="131"/>
      <c r="T554" s="131"/>
      <c r="U554" s="131"/>
      <c r="V554" s="131"/>
      <c r="W554" s="141"/>
      <c r="X554" s="141"/>
      <c r="Y554" s="141"/>
    </row>
    <row r="555" spans="1:25" s="360" customFormat="1">
      <c r="A555" s="144"/>
      <c r="B555" s="223" t="str">
        <f>$B$27</f>
        <v>Other (Specify)</v>
      </c>
      <c r="C555" s="157"/>
      <c r="D555" s="180"/>
      <c r="E555" s="157"/>
      <c r="F555" s="171">
        <f>$F$27</f>
        <v>0</v>
      </c>
      <c r="G555" s="157"/>
      <c r="H555" s="780">
        <f>$H$27</f>
        <v>0</v>
      </c>
      <c r="I555" s="162"/>
      <c r="J555" s="171">
        <f>$J$27</f>
        <v>0</v>
      </c>
      <c r="K555" s="162"/>
      <c r="L555" s="194"/>
      <c r="M555" s="157"/>
      <c r="N555" s="133"/>
      <c r="O555" s="133"/>
      <c r="P555" s="133"/>
      <c r="Q555" s="133"/>
      <c r="R555" s="133"/>
      <c r="S555" s="133"/>
      <c r="T555" s="133"/>
      <c r="U555" s="131"/>
      <c r="V555" s="131"/>
      <c r="W555" s="129"/>
      <c r="X555" s="129"/>
      <c r="Y555" s="129"/>
    </row>
    <row r="556" spans="1:25" s="360" customFormat="1" ht="15.95" customHeight="1">
      <c r="A556" s="144"/>
      <c r="B556" s="223" t="str">
        <f>$B$28</f>
        <v>Other (Specify)</v>
      </c>
      <c r="C556" s="157"/>
      <c r="D556" s="180"/>
      <c r="E556" s="157"/>
      <c r="F556" s="171">
        <f>$F$28</f>
        <v>0</v>
      </c>
      <c r="G556" s="157"/>
      <c r="H556" s="780">
        <f>$H$28</f>
        <v>0</v>
      </c>
      <c r="I556" s="162"/>
      <c r="J556" s="171">
        <f>$J$28</f>
        <v>0</v>
      </c>
      <c r="K556" s="162"/>
      <c r="L556" s="194"/>
      <c r="M556" s="157"/>
      <c r="N556" s="133"/>
      <c r="O556" s="133"/>
      <c r="P556" s="133"/>
      <c r="Q556" s="133"/>
      <c r="R556" s="133"/>
      <c r="S556" s="133"/>
      <c r="T556" s="133"/>
      <c r="U556" s="133"/>
      <c r="V556" s="133"/>
      <c r="W556" s="129"/>
      <c r="X556" s="129"/>
      <c r="Y556" s="129"/>
    </row>
    <row r="557" spans="1:25" s="360" customFormat="1" ht="14.1" customHeight="1" thickBot="1">
      <c r="A557" s="144"/>
      <c r="B557" s="223" t="str">
        <f>$B$29</f>
        <v>Other (Specify)</v>
      </c>
      <c r="C557" s="157"/>
      <c r="D557" s="185"/>
      <c r="E557" s="157"/>
      <c r="F557" s="171">
        <f>$F$29</f>
        <v>0</v>
      </c>
      <c r="G557" s="157"/>
      <c r="H557" s="780">
        <f>$H$29</f>
        <v>0</v>
      </c>
      <c r="I557" s="162"/>
      <c r="J557" s="171">
        <f>$J$29</f>
        <v>0</v>
      </c>
      <c r="K557" s="162"/>
      <c r="L557" s="194"/>
      <c r="M557" s="157"/>
      <c r="N557" s="133"/>
      <c r="O557" s="133"/>
      <c r="P557" s="133"/>
      <c r="Q557" s="133"/>
      <c r="R557" s="133"/>
      <c r="S557" s="133"/>
      <c r="T557" s="133"/>
      <c r="U557" s="133"/>
      <c r="V557" s="133"/>
      <c r="W557" s="129"/>
      <c r="X557" s="129"/>
      <c r="Y557" s="129"/>
    </row>
    <row r="558" spans="1:25" s="360" customFormat="1" ht="14.1" customHeight="1" thickTop="1">
      <c r="A558" s="139"/>
      <c r="B558" s="226" t="str">
        <f>$B$30</f>
        <v>Total Permanent Financing</v>
      </c>
      <c r="C558" s="156"/>
      <c r="D558" s="187">
        <f>SUM(D549:D557)</f>
        <v>0</v>
      </c>
      <c r="E558" s="156"/>
      <c r="F558" s="169"/>
      <c r="G558" s="156"/>
      <c r="H558" s="169"/>
      <c r="I558" s="164"/>
      <c r="J558" s="169"/>
      <c r="K558" s="164"/>
      <c r="L558" s="197"/>
      <c r="M558" s="157"/>
      <c r="N558" s="134"/>
      <c r="O558" s="134"/>
      <c r="P558" s="134"/>
      <c r="Q558" s="134"/>
      <c r="R558" s="134"/>
      <c r="S558" s="134"/>
      <c r="T558" s="134"/>
      <c r="U558" s="145"/>
      <c r="V558" s="134"/>
      <c r="W558" s="129"/>
      <c r="X558" s="129"/>
      <c r="Y558" s="129"/>
    </row>
    <row r="559" spans="1:25" s="360" customFormat="1" ht="14.1" customHeight="1">
      <c r="A559" s="139"/>
      <c r="B559" s="207"/>
      <c r="C559" s="157"/>
      <c r="D559" s="157"/>
      <c r="E559" s="157"/>
      <c r="F559" s="157"/>
      <c r="G559" s="157"/>
      <c r="H559" s="157"/>
      <c r="I559" s="162"/>
      <c r="J559" s="157"/>
      <c r="K559" s="162"/>
      <c r="L559" s="208"/>
      <c r="M559" s="157"/>
      <c r="N559" s="134"/>
      <c r="O559" s="134"/>
      <c r="P559" s="134"/>
      <c r="Q559" s="134"/>
      <c r="R559" s="134"/>
      <c r="S559" s="134"/>
      <c r="T559" s="134"/>
      <c r="U559" s="145"/>
      <c r="V559" s="134"/>
      <c r="W559" s="129"/>
      <c r="X559" s="129"/>
      <c r="Y559" s="129"/>
    </row>
    <row r="560" spans="1:25" s="360" customFormat="1" ht="15.95" customHeight="1">
      <c r="A560" s="129"/>
      <c r="B560" s="209" t="s">
        <v>163</v>
      </c>
      <c r="C560" s="146"/>
      <c r="D560" s="365"/>
      <c r="E560" s="365"/>
      <c r="F560" s="365"/>
      <c r="G560" s="365"/>
      <c r="H560" s="366"/>
      <c r="I560" s="366"/>
      <c r="J560" s="129"/>
      <c r="K560" s="129"/>
      <c r="L560" s="210"/>
      <c r="M560" s="129"/>
      <c r="N560" s="129"/>
      <c r="O560" s="129"/>
      <c r="P560" s="129"/>
      <c r="Q560" s="129"/>
      <c r="R560" s="129"/>
      <c r="S560" s="129"/>
      <c r="T560" s="129"/>
      <c r="U560" s="129"/>
      <c r="V560" s="133"/>
      <c r="W560" s="129"/>
      <c r="X560" s="129"/>
      <c r="Y560" s="129"/>
    </row>
    <row r="561" spans="1:25" s="360" customFormat="1" ht="15.95" customHeight="1">
      <c r="A561" s="129"/>
      <c r="B561" s="204" t="s">
        <v>139</v>
      </c>
      <c r="C561" s="146"/>
      <c r="D561" s="365"/>
      <c r="E561" s="365"/>
      <c r="F561" s="365"/>
      <c r="G561" s="365"/>
      <c r="H561" s="366"/>
      <c r="I561" s="366"/>
      <c r="J561" s="129"/>
      <c r="K561" s="129"/>
      <c r="L561" s="210"/>
      <c r="M561" s="129"/>
      <c r="N561" s="129"/>
      <c r="O561" s="129"/>
      <c r="P561" s="129"/>
      <c r="Q561" s="129"/>
      <c r="R561" s="129"/>
      <c r="S561" s="129"/>
      <c r="T561" s="129"/>
      <c r="U561" s="129"/>
      <c r="V561" s="133"/>
      <c r="W561" s="129"/>
      <c r="X561" s="129"/>
      <c r="Y561" s="129"/>
    </row>
    <row r="562" spans="1:25" s="360" customFormat="1" ht="15.95" customHeight="1">
      <c r="A562" s="129"/>
      <c r="B562" s="364" t="str">
        <f>B532</f>
        <v xml:space="preserve"> </v>
      </c>
      <c r="C562" s="146"/>
      <c r="D562" s="365"/>
      <c r="E562" s="365"/>
      <c r="F562" s="365"/>
      <c r="G562" s="365"/>
      <c r="H562" s="366"/>
      <c r="I562" s="366"/>
      <c r="J562" s="129"/>
      <c r="K562" s="129"/>
      <c r="L562" s="210"/>
      <c r="M562" s="129"/>
      <c r="N562" s="129"/>
      <c r="O562" s="129"/>
      <c r="P562" s="129"/>
      <c r="Q562" s="129"/>
      <c r="R562" s="129"/>
      <c r="S562" s="129"/>
      <c r="T562" s="129"/>
      <c r="U562" s="129"/>
      <c r="V562" s="133"/>
      <c r="W562" s="129"/>
      <c r="X562" s="129"/>
      <c r="Y562" s="129"/>
    </row>
    <row r="563" spans="1:25" s="360" customFormat="1">
      <c r="A563" s="129"/>
      <c r="B563" s="211" t="s">
        <v>171</v>
      </c>
      <c r="C563" s="146"/>
      <c r="D563" s="365"/>
      <c r="E563" s="365"/>
      <c r="F563" s="365"/>
      <c r="G563" s="365"/>
      <c r="H563" s="366"/>
      <c r="I563" s="366"/>
      <c r="J563" s="129"/>
      <c r="K563" s="129"/>
      <c r="L563" s="210"/>
      <c r="M563" s="129"/>
      <c r="N563" s="129"/>
      <c r="O563" s="129"/>
      <c r="P563" s="129"/>
      <c r="Q563" s="129"/>
      <c r="R563" s="129"/>
      <c r="S563" s="129"/>
      <c r="T563" s="129"/>
      <c r="U563" s="129"/>
      <c r="V563" s="133"/>
      <c r="W563" s="129"/>
      <c r="X563" s="129"/>
      <c r="Y563" s="129"/>
    </row>
    <row r="564" spans="1:25" s="360" customFormat="1">
      <c r="A564" s="129"/>
      <c r="B564" s="211"/>
      <c r="C564" s="146"/>
      <c r="D564" s="365"/>
      <c r="E564" s="365"/>
      <c r="F564" s="365"/>
      <c r="G564" s="365"/>
      <c r="H564" s="366"/>
      <c r="I564" s="366"/>
      <c r="J564" s="129"/>
      <c r="K564" s="129"/>
      <c r="L564" s="210"/>
      <c r="M564" s="129"/>
      <c r="N564" s="129"/>
      <c r="O564" s="129"/>
      <c r="P564" s="129"/>
      <c r="Q564" s="129"/>
      <c r="R564" s="129"/>
      <c r="S564" s="129"/>
      <c r="T564" s="129"/>
      <c r="U564" s="129"/>
      <c r="V564" s="133"/>
      <c r="W564" s="129"/>
      <c r="X564" s="129"/>
      <c r="Y564" s="129"/>
    </row>
    <row r="565" spans="1:25" s="360" customFormat="1" ht="15.95" customHeight="1">
      <c r="A565" s="129"/>
      <c r="B565" s="212" t="s">
        <v>173</v>
      </c>
      <c r="C565" s="170"/>
      <c r="D565" s="940"/>
      <c r="E565" s="940"/>
      <c r="F565" s="940"/>
      <c r="G565" s="170"/>
      <c r="H565" s="367" t="s">
        <v>172</v>
      </c>
      <c r="I565" s="366"/>
      <c r="J565" s="129"/>
      <c r="K565" s="129"/>
      <c r="L565" s="210"/>
      <c r="M565" s="129"/>
      <c r="N565" s="129"/>
      <c r="O565" s="129"/>
      <c r="P565" s="129"/>
      <c r="Q565" s="129"/>
      <c r="R565" s="129"/>
      <c r="S565" s="129"/>
      <c r="T565" s="129"/>
      <c r="U565" s="129"/>
      <c r="V565" s="133"/>
      <c r="W565" s="129"/>
      <c r="X565" s="129"/>
      <c r="Y565" s="129"/>
    </row>
    <row r="566" spans="1:25" s="360" customFormat="1">
      <c r="A566" s="129"/>
      <c r="B566" s="213" t="s">
        <v>164</v>
      </c>
      <c r="C566" s="129"/>
      <c r="D566" s="129"/>
      <c r="E566" s="129"/>
      <c r="F566" s="129"/>
      <c r="G566" s="129"/>
      <c r="H566" s="178"/>
      <c r="I566" s="129"/>
      <c r="J566" s="129"/>
      <c r="K566" s="129"/>
      <c r="L566" s="210"/>
      <c r="M566" s="129"/>
      <c r="N566" s="129"/>
      <c r="O566" s="129"/>
      <c r="P566" s="129"/>
      <c r="Q566" s="129"/>
      <c r="R566" s="129"/>
      <c r="S566" s="129"/>
      <c r="T566" s="129"/>
      <c r="U566" s="129"/>
      <c r="V566" s="133"/>
      <c r="W566" s="129"/>
      <c r="X566" s="129"/>
      <c r="Y566" s="129"/>
    </row>
    <row r="567" spans="1:25" s="360" customFormat="1">
      <c r="A567" s="139"/>
      <c r="B567" s="214" t="s">
        <v>110</v>
      </c>
      <c r="C567" s="129"/>
      <c r="D567" s="129"/>
      <c r="E567" s="129"/>
      <c r="F567" s="129"/>
      <c r="G567" s="129"/>
      <c r="H567" s="178"/>
      <c r="I567" s="129"/>
      <c r="J567" s="129"/>
      <c r="K567" s="129"/>
      <c r="L567" s="210"/>
      <c r="M567" s="129"/>
      <c r="N567" s="129"/>
      <c r="O567" s="129"/>
      <c r="P567" s="129"/>
      <c r="Q567" s="129"/>
      <c r="R567" s="129"/>
      <c r="S567" s="129"/>
      <c r="T567" s="129"/>
      <c r="U567" s="129"/>
      <c r="V567" s="129"/>
      <c r="W567" s="129"/>
      <c r="X567" s="129"/>
      <c r="Y567" s="129"/>
    </row>
    <row r="568" spans="1:25" s="360" customFormat="1">
      <c r="A568" s="139"/>
      <c r="B568" s="214" t="s">
        <v>165</v>
      </c>
      <c r="C568" s="129"/>
      <c r="D568" s="129"/>
      <c r="E568" s="129"/>
      <c r="F568" s="129"/>
      <c r="G568" s="129"/>
      <c r="H568" s="178"/>
      <c r="I568" s="129"/>
      <c r="J568" s="129"/>
      <c r="K568" s="129"/>
      <c r="L568" s="210"/>
      <c r="M568" s="129"/>
      <c r="N568" s="129"/>
      <c r="O568" s="129"/>
      <c r="P568" s="129"/>
      <c r="Q568" s="129"/>
      <c r="R568" s="129"/>
      <c r="S568" s="129"/>
      <c r="T568" s="129"/>
      <c r="U568" s="129"/>
      <c r="V568" s="129"/>
      <c r="W568" s="129"/>
      <c r="X568" s="129"/>
      <c r="Y568" s="129"/>
    </row>
    <row r="569" spans="1:25" s="154" customFormat="1">
      <c r="A569" s="147"/>
      <c r="B569" s="215" t="s">
        <v>166</v>
      </c>
      <c r="C569" s="148"/>
      <c r="D569" s="148"/>
      <c r="E569" s="148"/>
      <c r="F569" s="148"/>
      <c r="G569" s="148"/>
      <c r="H569" s="178"/>
      <c r="I569" s="149"/>
      <c r="J569" s="149"/>
      <c r="K569" s="149"/>
      <c r="L569" s="216"/>
      <c r="M569" s="149"/>
      <c r="N569" s="149"/>
      <c r="O569" s="149"/>
      <c r="P569" s="149"/>
      <c r="Q569" s="149"/>
      <c r="R569" s="149"/>
      <c r="S569" s="149"/>
      <c r="T569" s="149"/>
      <c r="U569" s="150"/>
      <c r="V569" s="149"/>
      <c r="W569" s="148"/>
      <c r="X569" s="148"/>
      <c r="Y569" s="148"/>
    </row>
    <row r="570" spans="1:25" s="154" customFormat="1">
      <c r="A570" s="147"/>
      <c r="B570" s="215" t="s">
        <v>167</v>
      </c>
      <c r="C570" s="148"/>
      <c r="D570" s="148"/>
      <c r="E570" s="148"/>
      <c r="F570" s="148"/>
      <c r="G570" s="148"/>
      <c r="H570" s="178"/>
      <c r="I570" s="135"/>
      <c r="J570" s="135"/>
      <c r="K570" s="135"/>
      <c r="L570" s="217"/>
      <c r="M570" s="135"/>
      <c r="N570" s="135"/>
      <c r="O570" s="135"/>
      <c r="P570" s="135"/>
      <c r="Q570" s="135"/>
      <c r="R570" s="135"/>
      <c r="S570" s="135"/>
      <c r="T570" s="135"/>
      <c r="U570" s="135"/>
      <c r="V570" s="149"/>
      <c r="W570" s="148"/>
      <c r="X570" s="148"/>
      <c r="Y570" s="148"/>
    </row>
    <row r="571" spans="1:25" s="154" customFormat="1">
      <c r="A571" s="148"/>
      <c r="B571" s="215" t="s">
        <v>169</v>
      </c>
      <c r="C571" s="148"/>
      <c r="D571" s="938" t="str">
        <f>$D$43</f>
        <v>(Specify Source)</v>
      </c>
      <c r="E571" s="938"/>
      <c r="F571" s="938"/>
      <c r="G571" s="148"/>
      <c r="H571" s="178"/>
      <c r="I571" s="148"/>
      <c r="J571" s="148"/>
      <c r="K571" s="148"/>
      <c r="L571" s="218"/>
      <c r="M571" s="148"/>
      <c r="N571" s="148"/>
      <c r="O571" s="148"/>
      <c r="P571" s="148"/>
      <c r="Q571" s="148"/>
      <c r="R571" s="148"/>
      <c r="S571" s="148"/>
      <c r="T571" s="148"/>
      <c r="U571" s="148"/>
      <c r="V571" s="135"/>
      <c r="W571" s="148"/>
      <c r="X571" s="148"/>
      <c r="Y571" s="148"/>
    </row>
    <row r="572" spans="1:25" s="154" customFormat="1">
      <c r="A572" s="147"/>
      <c r="B572" s="215" t="s">
        <v>168</v>
      </c>
      <c r="C572" s="148"/>
      <c r="D572" s="938" t="str">
        <f>$D$44</f>
        <v>(Specify Source)</v>
      </c>
      <c r="E572" s="938"/>
      <c r="F572" s="938"/>
      <c r="G572" s="148"/>
      <c r="H572" s="178"/>
      <c r="I572" s="135"/>
      <c r="J572" s="135"/>
      <c r="K572" s="135"/>
      <c r="L572" s="217"/>
      <c r="M572" s="135"/>
      <c r="N572" s="135"/>
      <c r="O572" s="135"/>
      <c r="P572" s="135"/>
      <c r="Q572" s="135"/>
      <c r="R572" s="135"/>
      <c r="S572" s="135"/>
      <c r="T572" s="135"/>
      <c r="U572" s="150"/>
      <c r="V572" s="149"/>
      <c r="W572" s="148"/>
      <c r="X572" s="148"/>
      <c r="Y572" s="148"/>
    </row>
    <row r="573" spans="1:25" s="154" customFormat="1">
      <c r="A573" s="151"/>
      <c r="B573" s="215" t="s">
        <v>168</v>
      </c>
      <c r="C573" s="148"/>
      <c r="D573" s="938" t="str">
        <f>$D$45</f>
        <v>(Specify Source)</v>
      </c>
      <c r="E573" s="938"/>
      <c r="F573" s="938"/>
      <c r="G573" s="148"/>
      <c r="H573" s="178"/>
      <c r="I573" s="148"/>
      <c r="J573" s="148"/>
      <c r="K573" s="148"/>
      <c r="L573" s="218"/>
      <c r="M573" s="148"/>
      <c r="N573" s="148"/>
      <c r="O573" s="148"/>
      <c r="P573" s="148"/>
      <c r="Q573" s="148"/>
      <c r="R573" s="148"/>
      <c r="S573" s="148"/>
      <c r="T573" s="148"/>
      <c r="U573" s="148"/>
      <c r="V573" s="152"/>
      <c r="W573" s="148"/>
      <c r="X573" s="148"/>
      <c r="Y573" s="148"/>
    </row>
    <row r="574" spans="1:25" s="154" customFormat="1">
      <c r="A574" s="147"/>
      <c r="B574" s="215" t="s">
        <v>168</v>
      </c>
      <c r="C574" s="148"/>
      <c r="D574" s="938" t="str">
        <f>$D$46</f>
        <v>(Specify Source)</v>
      </c>
      <c r="E574" s="938"/>
      <c r="F574" s="938"/>
      <c r="G574" s="148"/>
      <c r="H574" s="178"/>
      <c r="I574" s="153"/>
      <c r="J574" s="153"/>
      <c r="K574" s="153"/>
      <c r="L574" s="219"/>
      <c r="M574" s="153"/>
      <c r="N574" s="153"/>
      <c r="O574" s="153"/>
      <c r="P574" s="153"/>
      <c r="Q574" s="153"/>
      <c r="R574" s="153"/>
      <c r="S574" s="153"/>
      <c r="T574" s="153"/>
      <c r="V574" s="150"/>
      <c r="W574" s="148"/>
      <c r="X574" s="148"/>
      <c r="Y574" s="148"/>
    </row>
    <row r="575" spans="1:25" s="154" customFormat="1" ht="13.5" thickBot="1">
      <c r="A575" s="151"/>
      <c r="B575" s="220" t="s">
        <v>168</v>
      </c>
      <c r="C575" s="221"/>
      <c r="D575" s="939" t="str">
        <f>$D$47</f>
        <v>(Specify Source)</v>
      </c>
      <c r="E575" s="939"/>
      <c r="F575" s="939"/>
      <c r="G575" s="221"/>
      <c r="H575" s="227"/>
      <c r="I575" s="221"/>
      <c r="J575" s="221"/>
      <c r="K575" s="221"/>
      <c r="L575" s="222"/>
      <c r="M575" s="148"/>
      <c r="N575" s="148"/>
      <c r="O575" s="148"/>
      <c r="P575" s="148"/>
      <c r="Q575" s="148"/>
      <c r="R575" s="148"/>
      <c r="S575" s="148"/>
      <c r="T575" s="148"/>
      <c r="U575" s="148"/>
      <c r="W575" s="148"/>
      <c r="X575" s="148"/>
      <c r="Y575" s="148"/>
    </row>
    <row r="577" spans="1:25" ht="13.5" thickBot="1"/>
    <row r="578" spans="1:25">
      <c r="A578" s="27"/>
      <c r="B578" s="509" t="s">
        <v>156</v>
      </c>
      <c r="C578" s="357"/>
      <c r="D578" s="28"/>
      <c r="E578" s="28"/>
      <c r="F578" s="30"/>
      <c r="G578" s="30"/>
      <c r="H578" s="27"/>
      <c r="I578" s="27"/>
      <c r="J578" s="27"/>
      <c r="K578" s="27"/>
      <c r="L578" s="27"/>
      <c r="M578" s="27"/>
      <c r="N578" s="27"/>
      <c r="O578" s="27"/>
      <c r="P578" s="27"/>
      <c r="Q578" s="27"/>
      <c r="R578" s="27"/>
      <c r="S578" s="27"/>
      <c r="T578" s="27"/>
      <c r="U578" s="27"/>
      <c r="V578" s="27"/>
      <c r="W578" s="27"/>
      <c r="X578" s="27"/>
      <c r="Y578" s="27"/>
    </row>
    <row r="579" spans="1:25">
      <c r="A579" s="27"/>
      <c r="B579" s="512" t="s">
        <v>140</v>
      </c>
      <c r="E579" s="12"/>
      <c r="F579" s="28"/>
      <c r="G579" s="28"/>
      <c r="H579" s="27"/>
      <c r="I579" s="27"/>
      <c r="J579" s="27"/>
      <c r="K579" s="27"/>
      <c r="L579" s="27"/>
      <c r="M579" s="27"/>
      <c r="N579" s="27"/>
      <c r="O579" s="27"/>
      <c r="P579" s="27"/>
      <c r="Q579" s="27"/>
      <c r="R579" s="27"/>
      <c r="S579" s="27"/>
      <c r="T579" s="27"/>
      <c r="U579" s="27"/>
      <c r="V579" s="27"/>
      <c r="W579" s="27"/>
      <c r="X579" s="27"/>
      <c r="Y579" s="27"/>
    </row>
    <row r="580" spans="1:25" ht="13.5" thickBot="1">
      <c r="A580" s="27"/>
      <c r="B580" s="513" t="str">
        <f>'Unit Distribution'!B16</f>
        <v xml:space="preserve"> </v>
      </c>
      <c r="D580" s="12"/>
      <c r="E580" s="12"/>
      <c r="F580" s="28"/>
      <c r="G580" s="28"/>
      <c r="H580" s="27"/>
      <c r="I580" s="27"/>
      <c r="J580" s="27"/>
      <c r="K580" s="27"/>
      <c r="L580" s="27"/>
      <c r="M580" s="27"/>
      <c r="N580" s="27"/>
      <c r="O580" s="27"/>
      <c r="P580" s="27"/>
      <c r="Q580" s="27"/>
      <c r="R580" s="27"/>
      <c r="S580" s="27"/>
      <c r="T580" s="27"/>
      <c r="U580" s="27"/>
      <c r="V580" s="27"/>
      <c r="W580" s="27"/>
      <c r="X580" s="27"/>
      <c r="Y580" s="27"/>
    </row>
    <row r="581" spans="1:25">
      <c r="B581" s="189" t="s">
        <v>157</v>
      </c>
      <c r="C581" s="190"/>
      <c r="D581" s="191" t="s">
        <v>158</v>
      </c>
      <c r="E581" s="191"/>
      <c r="F581" s="191" t="s">
        <v>159</v>
      </c>
      <c r="G581" s="191"/>
      <c r="H581" s="191" t="s">
        <v>177</v>
      </c>
      <c r="I581" s="191"/>
      <c r="J581" s="191" t="s">
        <v>160</v>
      </c>
      <c r="K581" s="192"/>
      <c r="L581" s="193" t="s">
        <v>161</v>
      </c>
      <c r="M581" s="168"/>
      <c r="U581" s="32"/>
      <c r="V581" s="32"/>
      <c r="W581" s="27"/>
      <c r="X581" s="27"/>
      <c r="Y581" s="27"/>
    </row>
    <row r="582" spans="1:25">
      <c r="A582" s="27"/>
      <c r="B582" s="223" t="str">
        <f>$B$6</f>
        <v>HPD Loan</v>
      </c>
      <c r="C582" s="157"/>
      <c r="D582" s="179"/>
      <c r="E582" s="157"/>
      <c r="F582" s="172">
        <f>$F$6</f>
        <v>0</v>
      </c>
      <c r="G582" s="157"/>
      <c r="H582" s="780">
        <f>$H$6</f>
        <v>0</v>
      </c>
      <c r="I582" s="157"/>
      <c r="J582" s="172">
        <f>$J$6</f>
        <v>0</v>
      </c>
      <c r="K582" s="157"/>
      <c r="L582" s="194"/>
      <c r="M582" s="157"/>
      <c r="N582" s="165"/>
      <c r="O582" s="27"/>
      <c r="P582" s="27"/>
      <c r="Q582" s="27"/>
      <c r="R582" s="27"/>
      <c r="S582" s="27"/>
      <c r="T582" s="27"/>
      <c r="U582" s="29"/>
      <c r="V582" s="29"/>
      <c r="W582" s="27"/>
      <c r="X582" s="27"/>
      <c r="Y582" s="27"/>
    </row>
    <row r="583" spans="1:25">
      <c r="A583" s="31"/>
      <c r="B583" s="224" t="str">
        <f>$B$7</f>
        <v>HDC Tax Exempt Bonds</v>
      </c>
      <c r="C583" s="157"/>
      <c r="D583" s="179"/>
      <c r="E583" s="157"/>
      <c r="F583" s="172">
        <f>$F$7</f>
        <v>0</v>
      </c>
      <c r="G583" s="157"/>
      <c r="H583" s="780">
        <f>$H$7</f>
        <v>0</v>
      </c>
      <c r="I583" s="161"/>
      <c r="J583" s="172">
        <f>$J$7</f>
        <v>0</v>
      </c>
      <c r="K583" s="161"/>
      <c r="L583" s="194"/>
      <c r="M583" s="157"/>
      <c r="N583" s="167"/>
      <c r="O583" s="33"/>
      <c r="P583" s="33"/>
      <c r="Q583" s="33"/>
      <c r="R583" s="33"/>
      <c r="S583" s="33"/>
      <c r="T583" s="33"/>
      <c r="U583" s="34"/>
      <c r="V583" s="34"/>
      <c r="W583" s="27"/>
      <c r="X583" s="27"/>
      <c r="Y583" s="27"/>
    </row>
    <row r="584" spans="1:25">
      <c r="A584" s="27"/>
      <c r="B584" s="224" t="str">
        <f>$B$8</f>
        <v>HDC Loan</v>
      </c>
      <c r="C584" s="157"/>
      <c r="D584" s="179"/>
      <c r="E584" s="157"/>
      <c r="F584" s="172">
        <f>$F$8</f>
        <v>0</v>
      </c>
      <c r="G584" s="157"/>
      <c r="H584" s="780">
        <f>$H$8</f>
        <v>0</v>
      </c>
      <c r="I584" s="157"/>
      <c r="J584" s="172">
        <f>$J$8</f>
        <v>0</v>
      </c>
      <c r="K584" s="157"/>
      <c r="L584" s="194"/>
      <c r="M584" s="157"/>
      <c r="N584" s="167"/>
      <c r="O584" s="27"/>
      <c r="P584" s="27"/>
      <c r="Q584" s="27"/>
      <c r="R584" s="27"/>
      <c r="S584" s="27"/>
      <c r="T584" s="27"/>
      <c r="U584" s="27"/>
      <c r="V584" s="27"/>
      <c r="W584" s="27"/>
      <c r="X584" s="27"/>
      <c r="Y584" s="27"/>
    </row>
    <row r="585" spans="1:25">
      <c r="A585" s="35"/>
      <c r="B585" s="224" t="str">
        <f>$B$9</f>
        <v>Deferred Developer Fee</v>
      </c>
      <c r="C585" s="157"/>
      <c r="D585" s="179"/>
      <c r="E585" s="157"/>
      <c r="F585" s="172">
        <f>$F$9</f>
        <v>0</v>
      </c>
      <c r="G585" s="157"/>
      <c r="H585" s="780">
        <f>$H$9</f>
        <v>0</v>
      </c>
      <c r="I585" s="162"/>
      <c r="J585" s="172">
        <f>$J$9</f>
        <v>0</v>
      </c>
      <c r="K585" s="162"/>
      <c r="L585" s="194"/>
      <c r="M585" s="157"/>
      <c r="N585" s="167"/>
      <c r="O585" s="36"/>
      <c r="P585" s="36"/>
      <c r="Q585" s="36"/>
      <c r="R585" s="36"/>
      <c r="S585" s="36"/>
      <c r="T585" s="36"/>
      <c r="U585" s="36"/>
      <c r="V585" s="36"/>
      <c r="W585" s="27"/>
      <c r="X585" s="27"/>
      <c r="Y585" s="27"/>
    </row>
    <row r="586" spans="1:25">
      <c r="A586" s="31"/>
      <c r="B586" s="224" t="str">
        <f>$B$10</f>
        <v>Other (Specify)</v>
      </c>
      <c r="C586" s="157"/>
      <c r="D586" s="179"/>
      <c r="E586" s="157"/>
      <c r="F586" s="172">
        <f>$F$10</f>
        <v>0</v>
      </c>
      <c r="G586" s="157"/>
      <c r="H586" s="780">
        <f>$H$10</f>
        <v>0</v>
      </c>
      <c r="I586" s="162"/>
      <c r="J586" s="172">
        <f>$J$10</f>
        <v>0</v>
      </c>
      <c r="K586" s="162"/>
      <c r="L586" s="194"/>
      <c r="M586" s="157"/>
      <c r="N586" s="167"/>
      <c r="O586" s="36"/>
      <c r="P586" s="36"/>
      <c r="Q586" s="36"/>
      <c r="R586" s="36"/>
      <c r="S586" s="36"/>
      <c r="T586" s="36"/>
      <c r="U586" s="36"/>
      <c r="V586" s="36"/>
      <c r="W586" s="27"/>
      <c r="X586" s="27"/>
      <c r="Y586" s="27"/>
    </row>
    <row r="587" spans="1:25">
      <c r="A587" s="35"/>
      <c r="B587" s="224" t="str">
        <f>$B$11</f>
        <v>Other (Specify)</v>
      </c>
      <c r="C587" s="157"/>
      <c r="D587" s="179"/>
      <c r="E587" s="157"/>
      <c r="F587" s="172">
        <f>$F$11</f>
        <v>0</v>
      </c>
      <c r="G587" s="157"/>
      <c r="H587" s="780">
        <f>$H$11</f>
        <v>0</v>
      </c>
      <c r="I587" s="163"/>
      <c r="J587" s="172">
        <f>$J$11</f>
        <v>0</v>
      </c>
      <c r="K587" s="163"/>
      <c r="L587" s="194"/>
      <c r="M587" s="157"/>
      <c r="N587" s="167"/>
      <c r="O587" s="38"/>
      <c r="P587" s="38"/>
      <c r="Q587" s="38"/>
      <c r="R587" s="38"/>
      <c r="S587" s="38"/>
      <c r="T587" s="38"/>
      <c r="U587" s="38"/>
      <c r="V587" s="38"/>
      <c r="W587" s="27"/>
      <c r="X587" s="27"/>
      <c r="Y587" s="27"/>
    </row>
    <row r="588" spans="1:25">
      <c r="A588" s="31"/>
      <c r="B588" s="224" t="str">
        <f>$B$12</f>
        <v>Other (Specify)</v>
      </c>
      <c r="C588" s="157"/>
      <c r="D588" s="179"/>
      <c r="E588" s="157"/>
      <c r="F588" s="172">
        <f>$F$12</f>
        <v>0</v>
      </c>
      <c r="G588" s="157"/>
      <c r="H588" s="780">
        <f>$H$12</f>
        <v>0</v>
      </c>
      <c r="I588" s="162"/>
      <c r="J588" s="172">
        <f>$J$12</f>
        <v>0</v>
      </c>
      <c r="K588" s="162"/>
      <c r="L588" s="194"/>
      <c r="M588" s="157"/>
      <c r="N588" s="167"/>
      <c r="O588" s="36"/>
      <c r="P588" s="36"/>
      <c r="Q588" s="36"/>
      <c r="R588" s="36"/>
      <c r="S588" s="36"/>
      <c r="T588" s="36"/>
      <c r="U588" s="36"/>
      <c r="V588" s="36"/>
      <c r="W588" s="27"/>
      <c r="X588" s="27"/>
      <c r="Y588" s="27"/>
    </row>
    <row r="589" spans="1:25">
      <c r="A589" s="31"/>
      <c r="B589" s="224" t="str">
        <f>$B$13</f>
        <v>Other (Specify)</v>
      </c>
      <c r="C589" s="157"/>
      <c r="D589" s="179"/>
      <c r="E589" s="157"/>
      <c r="F589" s="172">
        <f>$F$13</f>
        <v>0</v>
      </c>
      <c r="G589" s="157"/>
      <c r="H589" s="780">
        <f>$H$13</f>
        <v>0</v>
      </c>
      <c r="I589" s="162"/>
      <c r="J589" s="172">
        <f>$J$13</f>
        <v>0</v>
      </c>
      <c r="K589" s="162"/>
      <c r="L589" s="194"/>
      <c r="M589" s="157"/>
      <c r="N589" s="167"/>
      <c r="O589" s="36"/>
      <c r="P589" s="36"/>
      <c r="Q589" s="36"/>
      <c r="R589" s="36"/>
      <c r="S589" s="36"/>
      <c r="T589" s="36"/>
      <c r="U589" s="36"/>
      <c r="V589" s="36"/>
      <c r="W589" s="36"/>
      <c r="X589" s="36"/>
      <c r="Y589" s="27"/>
    </row>
    <row r="590" spans="1:25" ht="13.5" thickBot="1">
      <c r="A590" s="35"/>
      <c r="B590" s="224" t="str">
        <f>$B$14</f>
        <v>Other (Specify)</v>
      </c>
      <c r="C590" s="157"/>
      <c r="D590" s="184"/>
      <c r="E590" s="157"/>
      <c r="F590" s="172">
        <f>$F$14</f>
        <v>0</v>
      </c>
      <c r="G590" s="157"/>
      <c r="H590" s="780">
        <f>$H$14</f>
        <v>0</v>
      </c>
      <c r="I590" s="162"/>
      <c r="J590" s="172">
        <f>$J$14</f>
        <v>0</v>
      </c>
      <c r="K590" s="162"/>
      <c r="L590" s="194"/>
      <c r="M590" s="157"/>
      <c r="N590" s="167"/>
      <c r="O590" s="36"/>
      <c r="P590" s="36"/>
      <c r="Q590" s="36"/>
      <c r="R590" s="36"/>
      <c r="S590" s="36"/>
      <c r="T590" s="36"/>
      <c r="U590" s="36"/>
      <c r="V590" s="36"/>
      <c r="W590" s="27"/>
      <c r="X590" s="27"/>
      <c r="Y590" s="27"/>
    </row>
    <row r="591" spans="1:25" ht="13.5" thickTop="1">
      <c r="A591" s="31"/>
      <c r="B591" s="225" t="str">
        <f>$B$15</f>
        <v>Total Construction Financing</v>
      </c>
      <c r="C591" s="156"/>
      <c r="D591" s="186">
        <f>SUM(D582:D590)</f>
        <v>0</v>
      </c>
      <c r="E591" s="156"/>
      <c r="F591" s="188"/>
      <c r="G591" s="156"/>
      <c r="H591" s="188"/>
      <c r="I591" s="164"/>
      <c r="J591" s="188"/>
      <c r="K591" s="164"/>
      <c r="L591" s="197"/>
      <c r="M591" s="157"/>
      <c r="N591" s="167"/>
      <c r="O591" s="36"/>
      <c r="P591" s="36"/>
      <c r="Q591" s="36"/>
      <c r="R591" s="36"/>
      <c r="S591" s="36"/>
      <c r="T591" s="36"/>
      <c r="U591" s="36"/>
      <c r="V591" s="36"/>
      <c r="W591" s="27"/>
      <c r="X591" s="27"/>
      <c r="Y591" s="27"/>
    </row>
    <row r="592" spans="1:25" s="360" customFormat="1">
      <c r="A592" s="136"/>
      <c r="B592" s="198"/>
      <c r="C592" s="129"/>
      <c r="D592" s="129"/>
      <c r="E592" s="129"/>
      <c r="F592" s="129"/>
      <c r="G592" s="129"/>
      <c r="H592" s="137"/>
      <c r="I592" s="137"/>
      <c r="J592" s="138"/>
      <c r="K592" s="137"/>
      <c r="L592" s="199"/>
      <c r="M592" s="137"/>
      <c r="N592" s="166"/>
      <c r="O592" s="137"/>
      <c r="P592" s="137"/>
      <c r="Q592" s="137"/>
      <c r="R592" s="137"/>
      <c r="S592" s="137"/>
      <c r="T592" s="137"/>
      <c r="U592" s="137"/>
      <c r="V592" s="137"/>
      <c r="W592" s="129"/>
      <c r="X592" s="129"/>
      <c r="Y592" s="129"/>
    </row>
    <row r="593" spans="1:25" s="360" customFormat="1">
      <c r="A593" s="139"/>
      <c r="B593" s="361" t="s">
        <v>162</v>
      </c>
      <c r="C593" s="362"/>
      <c r="D593" s="200"/>
      <c r="E593" s="200"/>
      <c r="F593" s="201"/>
      <c r="G593" s="201"/>
      <c r="H593" s="202"/>
      <c r="I593" s="202"/>
      <c r="J593" s="202"/>
      <c r="K593" s="202"/>
      <c r="L593" s="203"/>
      <c r="M593" s="27"/>
      <c r="N593" s="140"/>
      <c r="O593" s="140"/>
      <c r="P593" s="140"/>
      <c r="Q593" s="140"/>
      <c r="R593" s="140"/>
      <c r="S593" s="140"/>
      <c r="T593" s="140"/>
      <c r="U593" s="137"/>
      <c r="V593" s="140"/>
      <c r="W593" s="129"/>
      <c r="X593" s="129"/>
      <c r="Y593" s="129"/>
    </row>
    <row r="594" spans="1:25" s="360" customFormat="1">
      <c r="A594" s="139"/>
      <c r="B594" s="204" t="s">
        <v>140</v>
      </c>
      <c r="C594" s="363"/>
      <c r="D594" s="363"/>
      <c r="E594" s="122"/>
      <c r="F594" s="200"/>
      <c r="G594" s="200"/>
      <c r="H594" s="202"/>
      <c r="I594" s="202"/>
      <c r="J594" s="202"/>
      <c r="K594" s="202"/>
      <c r="L594" s="203"/>
      <c r="M594" s="27"/>
      <c r="N594" s="140"/>
      <c r="O594" s="140"/>
      <c r="P594" s="140"/>
      <c r="Q594" s="140"/>
      <c r="R594" s="140"/>
      <c r="S594" s="140"/>
      <c r="T594" s="140"/>
      <c r="U594" s="137"/>
      <c r="V594" s="140"/>
      <c r="W594" s="129"/>
      <c r="X594" s="129"/>
      <c r="Y594" s="129"/>
    </row>
    <row r="595" spans="1:25" s="360" customFormat="1">
      <c r="A595" s="139"/>
      <c r="B595" s="364" t="str">
        <f>B580</f>
        <v xml:space="preserve"> </v>
      </c>
      <c r="C595" s="363"/>
      <c r="D595" s="122"/>
      <c r="E595" s="122"/>
      <c r="F595" s="200"/>
      <c r="G595" s="200"/>
      <c r="H595" s="202"/>
      <c r="I595" s="202"/>
      <c r="J595" s="202"/>
      <c r="K595" s="202"/>
      <c r="L595" s="203"/>
      <c r="M595" s="27"/>
      <c r="N595" s="140"/>
      <c r="O595" s="140"/>
      <c r="P595" s="140"/>
      <c r="Q595" s="140"/>
      <c r="R595" s="140"/>
      <c r="S595" s="140"/>
      <c r="T595" s="140"/>
      <c r="U595" s="137"/>
      <c r="V595" s="140"/>
      <c r="W595" s="129"/>
      <c r="X595" s="129"/>
      <c r="Y595" s="129"/>
    </row>
    <row r="596" spans="1:25" s="360" customFormat="1">
      <c r="A596" s="139"/>
      <c r="B596" s="205" t="s">
        <v>157</v>
      </c>
      <c r="C596" s="158"/>
      <c r="D596" s="159" t="s">
        <v>158</v>
      </c>
      <c r="E596" s="159"/>
      <c r="F596" s="159" t="s">
        <v>159</v>
      </c>
      <c r="G596" s="159"/>
      <c r="H596" s="159" t="s">
        <v>177</v>
      </c>
      <c r="I596" s="159"/>
      <c r="J596" s="159" t="s">
        <v>160</v>
      </c>
      <c r="K596" s="160"/>
      <c r="L596" s="206" t="s">
        <v>161</v>
      </c>
      <c r="M596" s="168"/>
      <c r="N596" s="142"/>
      <c r="O596" s="142"/>
      <c r="P596" s="142"/>
      <c r="Q596" s="142"/>
      <c r="R596" s="142"/>
      <c r="S596" s="142"/>
      <c r="T596" s="142"/>
      <c r="U596" s="143"/>
      <c r="V596" s="142"/>
      <c r="W596" s="129"/>
      <c r="X596" s="129"/>
      <c r="Y596" s="129"/>
    </row>
    <row r="597" spans="1:25" s="360" customFormat="1">
      <c r="A597" s="139"/>
      <c r="B597" s="223" t="str">
        <f>$B$21</f>
        <v>HPD Loan</v>
      </c>
      <c r="C597" s="157"/>
      <c r="D597" s="180"/>
      <c r="E597" s="157"/>
      <c r="F597" s="171">
        <f>$F$21</f>
        <v>0</v>
      </c>
      <c r="G597" s="157"/>
      <c r="H597" s="780">
        <f>$H$21</f>
        <v>0</v>
      </c>
      <c r="I597" s="157"/>
      <c r="J597" s="171">
        <f>$J$21</f>
        <v>0</v>
      </c>
      <c r="K597" s="157"/>
      <c r="L597" s="194"/>
      <c r="M597" s="157"/>
      <c r="N597" s="135"/>
      <c r="O597" s="135"/>
      <c r="P597" s="135"/>
      <c r="Q597" s="135"/>
      <c r="R597" s="135"/>
      <c r="S597" s="135"/>
      <c r="T597" s="135"/>
      <c r="U597" s="135"/>
      <c r="V597" s="137"/>
      <c r="W597" s="129"/>
      <c r="X597" s="129"/>
      <c r="Y597" s="129"/>
    </row>
    <row r="598" spans="1:25" s="360" customFormat="1">
      <c r="A598" s="139"/>
      <c r="B598" s="223" t="str">
        <f>$B$22</f>
        <v>HDC Tax Exempt Bonds</v>
      </c>
      <c r="C598" s="157"/>
      <c r="D598" s="180"/>
      <c r="E598" s="157"/>
      <c r="F598" s="171">
        <f>$F$22</f>
        <v>0</v>
      </c>
      <c r="G598" s="157"/>
      <c r="H598" s="780">
        <f>$H$22</f>
        <v>0</v>
      </c>
      <c r="I598" s="161"/>
      <c r="J598" s="171">
        <f>$J$22</f>
        <v>0</v>
      </c>
      <c r="K598" s="161"/>
      <c r="L598" s="194"/>
      <c r="M598" s="157"/>
      <c r="N598" s="137"/>
      <c r="O598" s="137"/>
      <c r="P598" s="137"/>
      <c r="Q598" s="137"/>
      <c r="R598" s="137"/>
      <c r="S598" s="137"/>
      <c r="T598" s="137"/>
      <c r="U598" s="137"/>
      <c r="V598" s="137"/>
      <c r="W598" s="129"/>
      <c r="X598" s="129"/>
      <c r="Y598" s="129"/>
    </row>
    <row r="599" spans="1:25" s="360" customFormat="1">
      <c r="A599" s="136"/>
      <c r="B599" s="223" t="str">
        <f>$B$23</f>
        <v>HDC Loan</v>
      </c>
      <c r="C599" s="157"/>
      <c r="D599" s="180"/>
      <c r="E599" s="157"/>
      <c r="F599" s="171">
        <f>$F$23</f>
        <v>0</v>
      </c>
      <c r="G599" s="157"/>
      <c r="H599" s="780">
        <f>$H$23</f>
        <v>0</v>
      </c>
      <c r="I599" s="157"/>
      <c r="J599" s="171">
        <f>$J$23</f>
        <v>0</v>
      </c>
      <c r="K599" s="157"/>
      <c r="L599" s="194"/>
      <c r="M599" s="157"/>
      <c r="N599" s="137"/>
      <c r="O599" s="137"/>
      <c r="P599" s="137"/>
      <c r="Q599" s="137"/>
      <c r="R599" s="137"/>
      <c r="S599" s="137"/>
      <c r="T599" s="137"/>
      <c r="U599" s="137"/>
      <c r="V599" s="137"/>
      <c r="W599" s="129"/>
      <c r="X599" s="129"/>
      <c r="Y599" s="129"/>
    </row>
    <row r="600" spans="1:25" s="360" customFormat="1">
      <c r="A600" s="139"/>
      <c r="B600" s="223" t="str">
        <f>$B$24</f>
        <v>Deferred Developer Fee</v>
      </c>
      <c r="C600" s="157"/>
      <c r="D600" s="180"/>
      <c r="E600" s="157"/>
      <c r="F600" s="171">
        <f>$F$24</f>
        <v>0</v>
      </c>
      <c r="G600" s="157"/>
      <c r="H600" s="780">
        <f>$H$24</f>
        <v>0</v>
      </c>
      <c r="I600" s="162"/>
      <c r="J600" s="171">
        <f>$J$24</f>
        <v>0</v>
      </c>
      <c r="K600" s="162"/>
      <c r="L600" s="194"/>
      <c r="M600" s="157"/>
      <c r="N600" s="130"/>
      <c r="O600" s="130"/>
      <c r="P600" s="130"/>
      <c r="Q600" s="130"/>
      <c r="R600" s="130"/>
      <c r="S600" s="130"/>
      <c r="T600" s="130"/>
      <c r="U600" s="130"/>
      <c r="V600" s="130"/>
      <c r="W600" s="129"/>
      <c r="X600" s="129"/>
      <c r="Y600" s="129"/>
    </row>
    <row r="601" spans="1:25" s="360" customFormat="1">
      <c r="A601" s="136"/>
      <c r="B601" s="223" t="str">
        <f>$B$25</f>
        <v>Other (Specify)</v>
      </c>
      <c r="C601" s="157"/>
      <c r="D601" s="180"/>
      <c r="E601" s="157"/>
      <c r="F601" s="171">
        <f>$F$25</f>
        <v>0</v>
      </c>
      <c r="G601" s="157"/>
      <c r="H601" s="780">
        <f>$H$25</f>
        <v>0</v>
      </c>
      <c r="I601" s="162"/>
      <c r="J601" s="171">
        <f>$J$25</f>
        <v>0</v>
      </c>
      <c r="K601" s="162"/>
      <c r="L601" s="194"/>
      <c r="M601" s="157"/>
      <c r="N601" s="130"/>
      <c r="O601" s="130"/>
      <c r="P601" s="130"/>
      <c r="Q601" s="130"/>
      <c r="R601" s="130"/>
      <c r="S601" s="130"/>
      <c r="T601" s="130"/>
      <c r="U601" s="130"/>
      <c r="V601" s="130"/>
      <c r="W601" s="129"/>
      <c r="X601" s="129"/>
      <c r="Y601" s="129"/>
    </row>
    <row r="602" spans="1:25" s="360" customFormat="1" ht="14.1" customHeight="1">
      <c r="A602" s="129"/>
      <c r="B602" s="223" t="str">
        <f>$B$26</f>
        <v>Other (Specify)</v>
      </c>
      <c r="C602" s="157"/>
      <c r="D602" s="180"/>
      <c r="E602" s="157"/>
      <c r="F602" s="171">
        <f>$F$26</f>
        <v>0</v>
      </c>
      <c r="G602" s="157"/>
      <c r="H602" s="780">
        <f>$H$26</f>
        <v>0</v>
      </c>
      <c r="I602" s="163"/>
      <c r="J602" s="171">
        <f>$J$26</f>
        <v>0</v>
      </c>
      <c r="K602" s="163"/>
      <c r="L602" s="194"/>
      <c r="M602" s="157"/>
      <c r="N602" s="131"/>
      <c r="O602" s="131"/>
      <c r="P602" s="131"/>
      <c r="Q602" s="131"/>
      <c r="R602" s="131"/>
      <c r="S602" s="131"/>
      <c r="T602" s="131"/>
      <c r="U602" s="131"/>
      <c r="V602" s="131"/>
      <c r="W602" s="141"/>
      <c r="X602" s="141"/>
      <c r="Y602" s="141"/>
    </row>
    <row r="603" spans="1:25" s="360" customFormat="1">
      <c r="A603" s="144"/>
      <c r="B603" s="223" t="str">
        <f>$B$27</f>
        <v>Other (Specify)</v>
      </c>
      <c r="C603" s="157"/>
      <c r="D603" s="180"/>
      <c r="E603" s="157"/>
      <c r="F603" s="171">
        <f>$F$27</f>
        <v>0</v>
      </c>
      <c r="G603" s="157"/>
      <c r="H603" s="780">
        <f>$H$27</f>
        <v>0</v>
      </c>
      <c r="I603" s="162"/>
      <c r="J603" s="171">
        <f>$J$27</f>
        <v>0</v>
      </c>
      <c r="K603" s="162"/>
      <c r="L603" s="194"/>
      <c r="M603" s="157"/>
      <c r="N603" s="133"/>
      <c r="O603" s="133"/>
      <c r="P603" s="133"/>
      <c r="Q603" s="133"/>
      <c r="R603" s="133"/>
      <c r="S603" s="133"/>
      <c r="T603" s="133"/>
      <c r="U603" s="131"/>
      <c r="V603" s="131"/>
      <c r="W603" s="129"/>
      <c r="X603" s="129"/>
      <c r="Y603" s="129"/>
    </row>
    <row r="604" spans="1:25" s="360" customFormat="1" ht="15.95" customHeight="1">
      <c r="A604" s="144"/>
      <c r="B604" s="223" t="str">
        <f>$B$28</f>
        <v>Other (Specify)</v>
      </c>
      <c r="C604" s="157"/>
      <c r="D604" s="180"/>
      <c r="E604" s="157"/>
      <c r="F604" s="171">
        <f>$F$28</f>
        <v>0</v>
      </c>
      <c r="G604" s="157"/>
      <c r="H604" s="780">
        <f>$H$28</f>
        <v>0</v>
      </c>
      <c r="I604" s="162"/>
      <c r="J604" s="171">
        <f>$J$28</f>
        <v>0</v>
      </c>
      <c r="K604" s="162"/>
      <c r="L604" s="194"/>
      <c r="M604" s="157"/>
      <c r="N604" s="133"/>
      <c r="O604" s="133"/>
      <c r="P604" s="133"/>
      <c r="Q604" s="133"/>
      <c r="R604" s="133"/>
      <c r="S604" s="133"/>
      <c r="T604" s="133"/>
      <c r="U604" s="133"/>
      <c r="V604" s="133"/>
      <c r="W604" s="129"/>
      <c r="X604" s="129"/>
      <c r="Y604" s="129"/>
    </row>
    <row r="605" spans="1:25" s="360" customFormat="1" ht="14.1" customHeight="1" thickBot="1">
      <c r="A605" s="144"/>
      <c r="B605" s="223" t="str">
        <f>$B$29</f>
        <v>Other (Specify)</v>
      </c>
      <c r="C605" s="157"/>
      <c r="D605" s="185"/>
      <c r="E605" s="157"/>
      <c r="F605" s="171">
        <f>$F$29</f>
        <v>0</v>
      </c>
      <c r="G605" s="157"/>
      <c r="H605" s="780">
        <f>$H$29</f>
        <v>0</v>
      </c>
      <c r="I605" s="162"/>
      <c r="J605" s="171">
        <f>$J$29</f>
        <v>0</v>
      </c>
      <c r="K605" s="162"/>
      <c r="L605" s="194"/>
      <c r="M605" s="157"/>
      <c r="N605" s="133"/>
      <c r="O605" s="133"/>
      <c r="P605" s="133"/>
      <c r="Q605" s="133"/>
      <c r="R605" s="133"/>
      <c r="S605" s="133"/>
      <c r="T605" s="133"/>
      <c r="U605" s="133"/>
      <c r="V605" s="133"/>
      <c r="W605" s="129"/>
      <c r="X605" s="129"/>
      <c r="Y605" s="129"/>
    </row>
    <row r="606" spans="1:25" s="360" customFormat="1" ht="14.1" customHeight="1" thickTop="1">
      <c r="A606" s="139"/>
      <c r="B606" s="226" t="str">
        <f>$B$30</f>
        <v>Total Permanent Financing</v>
      </c>
      <c r="C606" s="156"/>
      <c r="D606" s="187">
        <f>SUM(D597:D605)</f>
        <v>0</v>
      </c>
      <c r="E606" s="156"/>
      <c r="F606" s="169"/>
      <c r="G606" s="156"/>
      <c r="H606" s="169"/>
      <c r="I606" s="164"/>
      <c r="J606" s="169"/>
      <c r="K606" s="164"/>
      <c r="L606" s="197"/>
      <c r="M606" s="157"/>
      <c r="N606" s="134"/>
      <c r="O606" s="134"/>
      <c r="P606" s="134"/>
      <c r="Q606" s="134"/>
      <c r="R606" s="134"/>
      <c r="S606" s="134"/>
      <c r="T606" s="134"/>
      <c r="U606" s="145"/>
      <c r="V606" s="134"/>
      <c r="W606" s="129"/>
      <c r="X606" s="129"/>
      <c r="Y606" s="129"/>
    </row>
    <row r="607" spans="1:25" s="360" customFormat="1" ht="14.1" customHeight="1">
      <c r="A607" s="139"/>
      <c r="B607" s="207"/>
      <c r="C607" s="157"/>
      <c r="D607" s="157"/>
      <c r="E607" s="157"/>
      <c r="F607" s="157"/>
      <c r="G607" s="157"/>
      <c r="H607" s="157"/>
      <c r="I607" s="162"/>
      <c r="J607" s="157"/>
      <c r="K607" s="162"/>
      <c r="L607" s="208"/>
      <c r="M607" s="157"/>
      <c r="N607" s="134"/>
      <c r="O607" s="134"/>
      <c r="P607" s="134"/>
      <c r="Q607" s="134"/>
      <c r="R607" s="134"/>
      <c r="S607" s="134"/>
      <c r="T607" s="134"/>
      <c r="U607" s="145"/>
      <c r="V607" s="134"/>
      <c r="W607" s="129"/>
      <c r="X607" s="129"/>
      <c r="Y607" s="129"/>
    </row>
    <row r="608" spans="1:25" s="360" customFormat="1" ht="15.95" customHeight="1">
      <c r="A608" s="129"/>
      <c r="B608" s="209" t="s">
        <v>163</v>
      </c>
      <c r="C608" s="146"/>
      <c r="D608" s="365"/>
      <c r="E608" s="365"/>
      <c r="F608" s="365"/>
      <c r="G608" s="365"/>
      <c r="H608" s="366"/>
      <c r="I608" s="366"/>
      <c r="J608" s="129"/>
      <c r="K608" s="129"/>
      <c r="L608" s="210"/>
      <c r="M608" s="129"/>
      <c r="N608" s="129"/>
      <c r="O608" s="129"/>
      <c r="P608" s="129"/>
      <c r="Q608" s="129"/>
      <c r="R608" s="129"/>
      <c r="S608" s="129"/>
      <c r="T608" s="129"/>
      <c r="U608" s="129"/>
      <c r="V608" s="133"/>
      <c r="W608" s="129"/>
      <c r="X608" s="129"/>
      <c r="Y608" s="129"/>
    </row>
    <row r="609" spans="1:25" s="360" customFormat="1" ht="15.95" customHeight="1">
      <c r="A609" s="129"/>
      <c r="B609" s="204" t="s">
        <v>140</v>
      </c>
      <c r="C609" s="146"/>
      <c r="D609" s="365"/>
      <c r="E609" s="365"/>
      <c r="F609" s="365"/>
      <c r="G609" s="365"/>
      <c r="H609" s="366"/>
      <c r="I609" s="366"/>
      <c r="J609" s="129"/>
      <c r="K609" s="129"/>
      <c r="L609" s="210"/>
      <c r="M609" s="129"/>
      <c r="N609" s="129"/>
      <c r="O609" s="129"/>
      <c r="P609" s="129"/>
      <c r="Q609" s="129"/>
      <c r="R609" s="129"/>
      <c r="S609" s="129"/>
      <c r="T609" s="129"/>
      <c r="U609" s="129"/>
      <c r="V609" s="133"/>
      <c r="W609" s="129"/>
      <c r="X609" s="129"/>
      <c r="Y609" s="129"/>
    </row>
    <row r="610" spans="1:25" s="360" customFormat="1" ht="15.95" customHeight="1">
      <c r="A610" s="129"/>
      <c r="B610" s="364" t="str">
        <f>B580</f>
        <v xml:space="preserve"> </v>
      </c>
      <c r="C610" s="146"/>
      <c r="D610" s="365"/>
      <c r="E610" s="365"/>
      <c r="F610" s="365"/>
      <c r="G610" s="365"/>
      <c r="H610" s="366"/>
      <c r="I610" s="366"/>
      <c r="J610" s="129"/>
      <c r="K610" s="129"/>
      <c r="L610" s="210"/>
      <c r="M610" s="129"/>
      <c r="N610" s="129"/>
      <c r="O610" s="129"/>
      <c r="P610" s="129"/>
      <c r="Q610" s="129"/>
      <c r="R610" s="129"/>
      <c r="S610" s="129"/>
      <c r="T610" s="129"/>
      <c r="U610" s="129"/>
      <c r="V610" s="133"/>
      <c r="W610" s="129"/>
      <c r="X610" s="129"/>
      <c r="Y610" s="129"/>
    </row>
    <row r="611" spans="1:25" s="360" customFormat="1">
      <c r="A611" s="129"/>
      <c r="B611" s="211" t="s">
        <v>171</v>
      </c>
      <c r="C611" s="146"/>
      <c r="D611" s="365"/>
      <c r="E611" s="365"/>
      <c r="F611" s="365"/>
      <c r="G611" s="365"/>
      <c r="H611" s="366"/>
      <c r="I611" s="366"/>
      <c r="J611" s="129"/>
      <c r="K611" s="129"/>
      <c r="L611" s="210"/>
      <c r="M611" s="129"/>
      <c r="N611" s="129"/>
      <c r="O611" s="129"/>
      <c r="P611" s="129"/>
      <c r="Q611" s="129"/>
      <c r="R611" s="129"/>
      <c r="S611" s="129"/>
      <c r="T611" s="129"/>
      <c r="U611" s="129"/>
      <c r="V611" s="133"/>
      <c r="W611" s="129"/>
      <c r="X611" s="129"/>
      <c r="Y611" s="129"/>
    </row>
    <row r="612" spans="1:25" s="360" customFormat="1">
      <c r="A612" s="129"/>
      <c r="B612" s="211"/>
      <c r="C612" s="146"/>
      <c r="D612" s="365"/>
      <c r="E612" s="365"/>
      <c r="F612" s="365"/>
      <c r="G612" s="365"/>
      <c r="H612" s="366"/>
      <c r="I612" s="366"/>
      <c r="J612" s="129"/>
      <c r="K612" s="129"/>
      <c r="L612" s="210"/>
      <c r="M612" s="129"/>
      <c r="N612" s="129"/>
      <c r="O612" s="129"/>
      <c r="P612" s="129"/>
      <c r="Q612" s="129"/>
      <c r="R612" s="129"/>
      <c r="S612" s="129"/>
      <c r="T612" s="129"/>
      <c r="U612" s="129"/>
      <c r="V612" s="133"/>
      <c r="W612" s="129"/>
      <c r="X612" s="129"/>
      <c r="Y612" s="129"/>
    </row>
    <row r="613" spans="1:25" s="360" customFormat="1" ht="15.95" customHeight="1">
      <c r="A613" s="129"/>
      <c r="B613" s="212" t="s">
        <v>173</v>
      </c>
      <c r="C613" s="170"/>
      <c r="D613" s="940"/>
      <c r="E613" s="940"/>
      <c r="F613" s="940"/>
      <c r="G613" s="170"/>
      <c r="H613" s="367" t="s">
        <v>172</v>
      </c>
      <c r="I613" s="366"/>
      <c r="J613" s="129"/>
      <c r="K613" s="129"/>
      <c r="L613" s="210"/>
      <c r="M613" s="129"/>
      <c r="N613" s="129"/>
      <c r="O613" s="129"/>
      <c r="P613" s="129"/>
      <c r="Q613" s="129"/>
      <c r="R613" s="129"/>
      <c r="S613" s="129"/>
      <c r="T613" s="129"/>
      <c r="U613" s="129"/>
      <c r="V613" s="133"/>
      <c r="W613" s="129"/>
      <c r="X613" s="129"/>
      <c r="Y613" s="129"/>
    </row>
    <row r="614" spans="1:25" s="360" customFormat="1">
      <c r="A614" s="129"/>
      <c r="B614" s="213" t="s">
        <v>164</v>
      </c>
      <c r="C614" s="129"/>
      <c r="D614" s="129"/>
      <c r="E614" s="129"/>
      <c r="F614" s="129"/>
      <c r="G614" s="129"/>
      <c r="H614" s="178"/>
      <c r="I614" s="129"/>
      <c r="J614" s="129"/>
      <c r="K614" s="129"/>
      <c r="L614" s="210"/>
      <c r="M614" s="129"/>
      <c r="N614" s="129"/>
      <c r="O614" s="129"/>
      <c r="P614" s="129"/>
      <c r="Q614" s="129"/>
      <c r="R614" s="129"/>
      <c r="S614" s="129"/>
      <c r="T614" s="129"/>
      <c r="U614" s="129"/>
      <c r="V614" s="133"/>
      <c r="W614" s="129"/>
      <c r="X614" s="129"/>
      <c r="Y614" s="129"/>
    </row>
    <row r="615" spans="1:25" s="360" customFormat="1">
      <c r="A615" s="139"/>
      <c r="B615" s="214" t="s">
        <v>110</v>
      </c>
      <c r="C615" s="129"/>
      <c r="D615" s="129"/>
      <c r="E615" s="129"/>
      <c r="F615" s="129"/>
      <c r="G615" s="129"/>
      <c r="H615" s="178"/>
      <c r="I615" s="129"/>
      <c r="J615" s="129"/>
      <c r="K615" s="129"/>
      <c r="L615" s="210"/>
      <c r="M615" s="129"/>
      <c r="N615" s="129"/>
      <c r="O615" s="129"/>
      <c r="P615" s="129"/>
      <c r="Q615" s="129"/>
      <c r="R615" s="129"/>
      <c r="S615" s="129"/>
      <c r="T615" s="129"/>
      <c r="U615" s="129"/>
      <c r="V615" s="129"/>
      <c r="W615" s="129"/>
      <c r="X615" s="129"/>
      <c r="Y615" s="129"/>
    </row>
    <row r="616" spans="1:25" s="360" customFormat="1">
      <c r="A616" s="139"/>
      <c r="B616" s="214" t="s">
        <v>165</v>
      </c>
      <c r="C616" s="129"/>
      <c r="D616" s="129"/>
      <c r="E616" s="129"/>
      <c r="F616" s="129"/>
      <c r="G616" s="129"/>
      <c r="H616" s="178"/>
      <c r="I616" s="129"/>
      <c r="J616" s="129"/>
      <c r="K616" s="129"/>
      <c r="L616" s="210"/>
      <c r="M616" s="129"/>
      <c r="N616" s="129"/>
      <c r="O616" s="129"/>
      <c r="P616" s="129"/>
      <c r="Q616" s="129"/>
      <c r="R616" s="129"/>
      <c r="S616" s="129"/>
      <c r="T616" s="129"/>
      <c r="U616" s="129"/>
      <c r="V616" s="129"/>
      <c r="W616" s="129"/>
      <c r="X616" s="129"/>
      <c r="Y616" s="129"/>
    </row>
    <row r="617" spans="1:25" s="154" customFormat="1">
      <c r="A617" s="147"/>
      <c r="B617" s="215" t="s">
        <v>166</v>
      </c>
      <c r="C617" s="148"/>
      <c r="D617" s="148"/>
      <c r="E617" s="148"/>
      <c r="F617" s="148"/>
      <c r="G617" s="148"/>
      <c r="H617" s="178"/>
      <c r="I617" s="149"/>
      <c r="J617" s="149"/>
      <c r="K617" s="149"/>
      <c r="L617" s="216"/>
      <c r="M617" s="149"/>
      <c r="N617" s="149"/>
      <c r="O617" s="149"/>
      <c r="P617" s="149"/>
      <c r="Q617" s="149"/>
      <c r="R617" s="149"/>
      <c r="S617" s="149"/>
      <c r="T617" s="149"/>
      <c r="U617" s="150"/>
      <c r="V617" s="149"/>
      <c r="W617" s="148"/>
      <c r="X617" s="148"/>
      <c r="Y617" s="148"/>
    </row>
    <row r="618" spans="1:25" s="154" customFormat="1">
      <c r="A618" s="147"/>
      <c r="B618" s="215" t="s">
        <v>167</v>
      </c>
      <c r="C618" s="148"/>
      <c r="D618" s="148"/>
      <c r="E618" s="148"/>
      <c r="F618" s="148"/>
      <c r="G618" s="148"/>
      <c r="H618" s="178"/>
      <c r="I618" s="135"/>
      <c r="J618" s="135"/>
      <c r="K618" s="135"/>
      <c r="L618" s="217"/>
      <c r="M618" s="135"/>
      <c r="N618" s="135"/>
      <c r="O618" s="135"/>
      <c r="P618" s="135"/>
      <c r="Q618" s="135"/>
      <c r="R618" s="135"/>
      <c r="S618" s="135"/>
      <c r="T618" s="135"/>
      <c r="U618" s="135"/>
      <c r="V618" s="149"/>
      <c r="W618" s="148"/>
      <c r="X618" s="148"/>
      <c r="Y618" s="148"/>
    </row>
    <row r="619" spans="1:25" s="154" customFormat="1">
      <c r="A619" s="148"/>
      <c r="B619" s="215" t="s">
        <v>169</v>
      </c>
      <c r="C619" s="148"/>
      <c r="D619" s="938" t="str">
        <f>$D$43</f>
        <v>(Specify Source)</v>
      </c>
      <c r="E619" s="938"/>
      <c r="F619" s="938"/>
      <c r="G619" s="148"/>
      <c r="H619" s="178"/>
      <c r="I619" s="148"/>
      <c r="J619" s="148"/>
      <c r="K619" s="148"/>
      <c r="L619" s="218"/>
      <c r="M619" s="148"/>
      <c r="N619" s="148"/>
      <c r="O619" s="148"/>
      <c r="P619" s="148"/>
      <c r="Q619" s="148"/>
      <c r="R619" s="148"/>
      <c r="S619" s="148"/>
      <c r="T619" s="148"/>
      <c r="U619" s="148"/>
      <c r="V619" s="135"/>
      <c r="W619" s="148"/>
      <c r="X619" s="148"/>
      <c r="Y619" s="148"/>
    </row>
    <row r="620" spans="1:25" s="154" customFormat="1">
      <c r="A620" s="147"/>
      <c r="B620" s="215" t="s">
        <v>168</v>
      </c>
      <c r="C620" s="148"/>
      <c r="D620" s="938" t="str">
        <f>$D$44</f>
        <v>(Specify Source)</v>
      </c>
      <c r="E620" s="938"/>
      <c r="F620" s="938"/>
      <c r="G620" s="148"/>
      <c r="H620" s="178"/>
      <c r="I620" s="135"/>
      <c r="J620" s="135"/>
      <c r="K620" s="135"/>
      <c r="L620" s="217"/>
      <c r="M620" s="135"/>
      <c r="N620" s="135"/>
      <c r="O620" s="135"/>
      <c r="P620" s="135"/>
      <c r="Q620" s="135"/>
      <c r="R620" s="135"/>
      <c r="S620" s="135"/>
      <c r="T620" s="135"/>
      <c r="U620" s="150"/>
      <c r="V620" s="149"/>
      <c r="W620" s="148"/>
      <c r="X620" s="148"/>
      <c r="Y620" s="148"/>
    </row>
    <row r="621" spans="1:25" s="154" customFormat="1">
      <c r="A621" s="151"/>
      <c r="B621" s="215" t="s">
        <v>168</v>
      </c>
      <c r="C621" s="148"/>
      <c r="D621" s="938" t="str">
        <f>$D$45</f>
        <v>(Specify Source)</v>
      </c>
      <c r="E621" s="938"/>
      <c r="F621" s="938"/>
      <c r="G621" s="148"/>
      <c r="H621" s="178"/>
      <c r="I621" s="148"/>
      <c r="J621" s="148"/>
      <c r="K621" s="148"/>
      <c r="L621" s="218"/>
      <c r="M621" s="148"/>
      <c r="N621" s="148"/>
      <c r="O621" s="148"/>
      <c r="P621" s="148"/>
      <c r="Q621" s="148"/>
      <c r="R621" s="148"/>
      <c r="S621" s="148"/>
      <c r="T621" s="148"/>
      <c r="U621" s="148"/>
      <c r="V621" s="152"/>
      <c r="W621" s="148"/>
      <c r="X621" s="148"/>
      <c r="Y621" s="148"/>
    </row>
    <row r="622" spans="1:25" s="154" customFormat="1">
      <c r="A622" s="147"/>
      <c r="B622" s="215" t="s">
        <v>168</v>
      </c>
      <c r="C622" s="148"/>
      <c r="D622" s="938" t="str">
        <f>$D$46</f>
        <v>(Specify Source)</v>
      </c>
      <c r="E622" s="938"/>
      <c r="F622" s="938"/>
      <c r="G622" s="148"/>
      <c r="H622" s="178"/>
      <c r="I622" s="153"/>
      <c r="J622" s="153"/>
      <c r="K622" s="153"/>
      <c r="L622" s="219"/>
      <c r="M622" s="153"/>
      <c r="N622" s="153"/>
      <c r="O622" s="153"/>
      <c r="P622" s="153"/>
      <c r="Q622" s="153"/>
      <c r="R622" s="153"/>
      <c r="S622" s="153"/>
      <c r="T622" s="153"/>
      <c r="V622" s="150"/>
      <c r="W622" s="148"/>
      <c r="X622" s="148"/>
      <c r="Y622" s="148"/>
    </row>
    <row r="623" spans="1:25" s="154" customFormat="1" ht="13.5" thickBot="1">
      <c r="A623" s="151"/>
      <c r="B623" s="220" t="s">
        <v>168</v>
      </c>
      <c r="C623" s="221"/>
      <c r="D623" s="939" t="str">
        <f>$D$47</f>
        <v>(Specify Source)</v>
      </c>
      <c r="E623" s="939"/>
      <c r="F623" s="939"/>
      <c r="G623" s="221"/>
      <c r="H623" s="227"/>
      <c r="I623" s="221"/>
      <c r="J623" s="221"/>
      <c r="K623" s="221"/>
      <c r="L623" s="222"/>
      <c r="M623" s="148"/>
      <c r="N623" s="148"/>
      <c r="O623" s="148"/>
      <c r="P623" s="148"/>
      <c r="Q623" s="148"/>
      <c r="R623" s="148"/>
      <c r="S623" s="148"/>
      <c r="T623" s="148"/>
      <c r="U623" s="148"/>
      <c r="W623" s="148"/>
      <c r="X623" s="148"/>
      <c r="Y623" s="148"/>
    </row>
    <row r="625" spans="1:25" ht="13.5" thickBot="1"/>
    <row r="626" spans="1:25">
      <c r="A626" s="27"/>
      <c r="B626" s="509" t="s">
        <v>156</v>
      </c>
      <c r="C626" s="357"/>
      <c r="D626" s="28"/>
      <c r="E626" s="28"/>
      <c r="F626" s="30"/>
      <c r="G626" s="30"/>
      <c r="H626" s="27"/>
      <c r="I626" s="27"/>
      <c r="J626" s="27"/>
      <c r="K626" s="27"/>
      <c r="L626" s="27"/>
      <c r="M626" s="27"/>
      <c r="N626" s="27"/>
      <c r="O626" s="27"/>
      <c r="P626" s="27"/>
      <c r="Q626" s="27"/>
      <c r="R626" s="27"/>
      <c r="S626" s="27"/>
      <c r="T626" s="27"/>
      <c r="U626" s="27"/>
      <c r="V626" s="27"/>
      <c r="W626" s="27"/>
      <c r="X626" s="27"/>
      <c r="Y626" s="27"/>
    </row>
    <row r="627" spans="1:25">
      <c r="A627" s="27"/>
      <c r="B627" s="512" t="s">
        <v>141</v>
      </c>
      <c r="E627" s="12"/>
      <c r="F627" s="28"/>
      <c r="G627" s="28"/>
      <c r="H627" s="27"/>
      <c r="I627" s="27"/>
      <c r="J627" s="27"/>
      <c r="K627" s="27"/>
      <c r="L627" s="27"/>
      <c r="M627" s="27"/>
      <c r="N627" s="27"/>
      <c r="O627" s="27"/>
      <c r="P627" s="27"/>
      <c r="Q627" s="27"/>
      <c r="R627" s="27"/>
      <c r="S627" s="27"/>
      <c r="T627" s="27"/>
      <c r="U627" s="27"/>
      <c r="V627" s="27"/>
      <c r="W627" s="27"/>
      <c r="X627" s="27"/>
      <c r="Y627" s="27"/>
    </row>
    <row r="628" spans="1:25" ht="13.5" thickBot="1">
      <c r="A628" s="27"/>
      <c r="B628" s="513" t="str">
        <f>'Unit Distribution'!B17</f>
        <v xml:space="preserve"> </v>
      </c>
      <c r="D628" s="12"/>
      <c r="E628" s="12"/>
      <c r="F628" s="28"/>
      <c r="G628" s="28"/>
      <c r="H628" s="27"/>
      <c r="I628" s="27"/>
      <c r="J628" s="27"/>
      <c r="K628" s="27"/>
      <c r="L628" s="27"/>
      <c r="M628" s="27"/>
      <c r="N628" s="27"/>
      <c r="O628" s="27"/>
      <c r="P628" s="27"/>
      <c r="Q628" s="27"/>
      <c r="R628" s="27"/>
      <c r="S628" s="27"/>
      <c r="T628" s="27"/>
      <c r="U628" s="27"/>
      <c r="V628" s="27"/>
      <c r="W628" s="27"/>
      <c r="X628" s="27"/>
      <c r="Y628" s="27"/>
    </row>
    <row r="629" spans="1:25">
      <c r="B629" s="189" t="s">
        <v>157</v>
      </c>
      <c r="C629" s="190"/>
      <c r="D629" s="191" t="s">
        <v>158</v>
      </c>
      <c r="E629" s="191"/>
      <c r="F629" s="191" t="s">
        <v>159</v>
      </c>
      <c r="G629" s="191"/>
      <c r="H629" s="191" t="s">
        <v>177</v>
      </c>
      <c r="I629" s="191"/>
      <c r="J629" s="191" t="s">
        <v>160</v>
      </c>
      <c r="K629" s="192"/>
      <c r="L629" s="193" t="s">
        <v>161</v>
      </c>
      <c r="M629" s="168"/>
      <c r="U629" s="32"/>
      <c r="V629" s="32"/>
      <c r="W629" s="27"/>
      <c r="X629" s="27"/>
      <c r="Y629" s="27"/>
    </row>
    <row r="630" spans="1:25">
      <c r="A630" s="27"/>
      <c r="B630" s="223" t="str">
        <f>$B$6</f>
        <v>HPD Loan</v>
      </c>
      <c r="C630" s="157"/>
      <c r="D630" s="179"/>
      <c r="E630" s="157"/>
      <c r="F630" s="172">
        <f>$F$6</f>
        <v>0</v>
      </c>
      <c r="G630" s="157"/>
      <c r="H630" s="780">
        <f>$H$6</f>
        <v>0</v>
      </c>
      <c r="I630" s="157"/>
      <c r="J630" s="172">
        <f>$J$6</f>
        <v>0</v>
      </c>
      <c r="K630" s="157"/>
      <c r="L630" s="194"/>
      <c r="M630" s="157"/>
      <c r="N630" s="165"/>
      <c r="O630" s="27"/>
      <c r="P630" s="27"/>
      <c r="Q630" s="27"/>
      <c r="R630" s="27"/>
      <c r="S630" s="27"/>
      <c r="T630" s="27"/>
      <c r="U630" s="29"/>
      <c r="V630" s="29"/>
      <c r="W630" s="27"/>
      <c r="X630" s="27"/>
      <c r="Y630" s="27"/>
    </row>
    <row r="631" spans="1:25">
      <c r="A631" s="31"/>
      <c r="B631" s="224" t="str">
        <f>$B$7</f>
        <v>HDC Tax Exempt Bonds</v>
      </c>
      <c r="C631" s="157"/>
      <c r="D631" s="179"/>
      <c r="E631" s="157"/>
      <c r="F631" s="172">
        <f>$F$7</f>
        <v>0</v>
      </c>
      <c r="G631" s="157"/>
      <c r="H631" s="780">
        <f>$H$7</f>
        <v>0</v>
      </c>
      <c r="I631" s="161"/>
      <c r="J631" s="172">
        <f>$J$7</f>
        <v>0</v>
      </c>
      <c r="K631" s="161"/>
      <c r="L631" s="194"/>
      <c r="M631" s="157"/>
      <c r="N631" s="167"/>
      <c r="O631" s="33"/>
      <c r="P631" s="33"/>
      <c r="Q631" s="33"/>
      <c r="R631" s="33"/>
      <c r="S631" s="33"/>
      <c r="T631" s="33"/>
      <c r="U631" s="34"/>
      <c r="V631" s="34"/>
      <c r="W631" s="27"/>
      <c r="X631" s="27"/>
      <c r="Y631" s="27"/>
    </row>
    <row r="632" spans="1:25">
      <c r="A632" s="27"/>
      <c r="B632" s="224" t="str">
        <f>$B$8</f>
        <v>HDC Loan</v>
      </c>
      <c r="C632" s="157"/>
      <c r="D632" s="179"/>
      <c r="E632" s="157"/>
      <c r="F632" s="172">
        <f>$F$8</f>
        <v>0</v>
      </c>
      <c r="G632" s="157"/>
      <c r="H632" s="780">
        <f>$H$8</f>
        <v>0</v>
      </c>
      <c r="I632" s="157"/>
      <c r="J632" s="172">
        <f>$J$8</f>
        <v>0</v>
      </c>
      <c r="K632" s="157"/>
      <c r="L632" s="194"/>
      <c r="M632" s="157"/>
      <c r="N632" s="167"/>
      <c r="O632" s="27"/>
      <c r="P632" s="27"/>
      <c r="Q632" s="27"/>
      <c r="R632" s="27"/>
      <c r="S632" s="27"/>
      <c r="T632" s="27"/>
      <c r="U632" s="27"/>
      <c r="V632" s="27"/>
      <c r="W632" s="27"/>
      <c r="X632" s="27"/>
      <c r="Y632" s="27"/>
    </row>
    <row r="633" spans="1:25">
      <c r="A633" s="35"/>
      <c r="B633" s="224" t="str">
        <f>$B$9</f>
        <v>Deferred Developer Fee</v>
      </c>
      <c r="C633" s="157"/>
      <c r="D633" s="179"/>
      <c r="E633" s="157"/>
      <c r="F633" s="172">
        <f>$F$9</f>
        <v>0</v>
      </c>
      <c r="G633" s="157"/>
      <c r="H633" s="780">
        <f>$H$9</f>
        <v>0</v>
      </c>
      <c r="I633" s="162"/>
      <c r="J633" s="172">
        <f>$J$9</f>
        <v>0</v>
      </c>
      <c r="K633" s="162"/>
      <c r="L633" s="194"/>
      <c r="M633" s="157"/>
      <c r="N633" s="167"/>
      <c r="O633" s="36"/>
      <c r="P633" s="36"/>
      <c r="Q633" s="36"/>
      <c r="R633" s="36"/>
      <c r="S633" s="36"/>
      <c r="T633" s="36"/>
      <c r="U633" s="36"/>
      <c r="V633" s="36"/>
      <c r="W633" s="27"/>
      <c r="X633" s="27"/>
      <c r="Y633" s="27"/>
    </row>
    <row r="634" spans="1:25">
      <c r="A634" s="31"/>
      <c r="B634" s="224" t="str">
        <f>$B$10</f>
        <v>Other (Specify)</v>
      </c>
      <c r="C634" s="157"/>
      <c r="D634" s="179"/>
      <c r="E634" s="157"/>
      <c r="F634" s="172">
        <f>$F$10</f>
        <v>0</v>
      </c>
      <c r="G634" s="157"/>
      <c r="H634" s="780">
        <f>$H$10</f>
        <v>0</v>
      </c>
      <c r="I634" s="162"/>
      <c r="J634" s="172">
        <f>$J$10</f>
        <v>0</v>
      </c>
      <c r="K634" s="162"/>
      <c r="L634" s="194"/>
      <c r="M634" s="157"/>
      <c r="N634" s="167"/>
      <c r="O634" s="36"/>
      <c r="P634" s="36"/>
      <c r="Q634" s="36"/>
      <c r="R634" s="36"/>
      <c r="S634" s="36"/>
      <c r="T634" s="36"/>
      <c r="U634" s="36"/>
      <c r="V634" s="36"/>
      <c r="W634" s="27"/>
      <c r="X634" s="27"/>
      <c r="Y634" s="27"/>
    </row>
    <row r="635" spans="1:25">
      <c r="A635" s="35"/>
      <c r="B635" s="224" t="str">
        <f>$B$11</f>
        <v>Other (Specify)</v>
      </c>
      <c r="C635" s="157"/>
      <c r="D635" s="179"/>
      <c r="E635" s="157"/>
      <c r="F635" s="172">
        <f>$F$11</f>
        <v>0</v>
      </c>
      <c r="G635" s="157"/>
      <c r="H635" s="780">
        <f>$H$11</f>
        <v>0</v>
      </c>
      <c r="I635" s="163"/>
      <c r="J635" s="172">
        <f>$J$11</f>
        <v>0</v>
      </c>
      <c r="K635" s="163"/>
      <c r="L635" s="194"/>
      <c r="M635" s="157"/>
      <c r="N635" s="167"/>
      <c r="O635" s="38"/>
      <c r="P635" s="38"/>
      <c r="Q635" s="38"/>
      <c r="R635" s="38"/>
      <c r="S635" s="38"/>
      <c r="T635" s="38"/>
      <c r="U635" s="38"/>
      <c r="V635" s="38"/>
      <c r="W635" s="27"/>
      <c r="X635" s="27"/>
      <c r="Y635" s="27"/>
    </row>
    <row r="636" spans="1:25">
      <c r="A636" s="31"/>
      <c r="B636" s="224" t="str">
        <f>$B$12</f>
        <v>Other (Specify)</v>
      </c>
      <c r="C636" s="157"/>
      <c r="D636" s="179"/>
      <c r="E636" s="157"/>
      <c r="F636" s="172">
        <f>$F$12</f>
        <v>0</v>
      </c>
      <c r="G636" s="157"/>
      <c r="H636" s="780">
        <f>$H$12</f>
        <v>0</v>
      </c>
      <c r="I636" s="162"/>
      <c r="J636" s="172">
        <f>$J$12</f>
        <v>0</v>
      </c>
      <c r="K636" s="162"/>
      <c r="L636" s="194"/>
      <c r="M636" s="157"/>
      <c r="N636" s="167"/>
      <c r="O636" s="36"/>
      <c r="P636" s="36"/>
      <c r="Q636" s="36"/>
      <c r="R636" s="36"/>
      <c r="S636" s="36"/>
      <c r="T636" s="36"/>
      <c r="U636" s="36"/>
      <c r="V636" s="36"/>
      <c r="W636" s="27"/>
      <c r="X636" s="27"/>
      <c r="Y636" s="27"/>
    </row>
    <row r="637" spans="1:25">
      <c r="A637" s="31"/>
      <c r="B637" s="224" t="str">
        <f>$B$13</f>
        <v>Other (Specify)</v>
      </c>
      <c r="C637" s="157"/>
      <c r="D637" s="179"/>
      <c r="E637" s="157"/>
      <c r="F637" s="172">
        <f>$F$13</f>
        <v>0</v>
      </c>
      <c r="G637" s="157"/>
      <c r="H637" s="780">
        <f>$H$13</f>
        <v>0</v>
      </c>
      <c r="I637" s="162"/>
      <c r="J637" s="172">
        <f>$J$13</f>
        <v>0</v>
      </c>
      <c r="K637" s="162"/>
      <c r="L637" s="194"/>
      <c r="M637" s="157"/>
      <c r="N637" s="167"/>
      <c r="O637" s="36"/>
      <c r="P637" s="36"/>
      <c r="Q637" s="36"/>
      <c r="R637" s="36"/>
      <c r="S637" s="36"/>
      <c r="T637" s="36"/>
      <c r="U637" s="36"/>
      <c r="V637" s="36"/>
      <c r="W637" s="36"/>
      <c r="X637" s="36"/>
      <c r="Y637" s="27"/>
    </row>
    <row r="638" spans="1:25" ht="13.5" thickBot="1">
      <c r="A638" s="35"/>
      <c r="B638" s="224" t="str">
        <f>$B$14</f>
        <v>Other (Specify)</v>
      </c>
      <c r="C638" s="157"/>
      <c r="D638" s="184"/>
      <c r="E638" s="157"/>
      <c r="F638" s="172">
        <f>$F$14</f>
        <v>0</v>
      </c>
      <c r="G638" s="157"/>
      <c r="H638" s="780">
        <f>$H$14</f>
        <v>0</v>
      </c>
      <c r="I638" s="162"/>
      <c r="J638" s="172">
        <f>$J$14</f>
        <v>0</v>
      </c>
      <c r="K638" s="162"/>
      <c r="L638" s="194"/>
      <c r="M638" s="157"/>
      <c r="N638" s="167"/>
      <c r="O638" s="36"/>
      <c r="P638" s="36"/>
      <c r="Q638" s="36"/>
      <c r="R638" s="36"/>
      <c r="S638" s="36"/>
      <c r="T638" s="36"/>
      <c r="U638" s="36"/>
      <c r="V638" s="36"/>
      <c r="W638" s="27"/>
      <c r="X638" s="27"/>
      <c r="Y638" s="27"/>
    </row>
    <row r="639" spans="1:25" ht="13.5" thickTop="1">
      <c r="A639" s="31"/>
      <c r="B639" s="225" t="str">
        <f>$B$15</f>
        <v>Total Construction Financing</v>
      </c>
      <c r="C639" s="156"/>
      <c r="D639" s="186">
        <f>SUM(D630:D638)</f>
        <v>0</v>
      </c>
      <c r="E639" s="156"/>
      <c r="F639" s="188"/>
      <c r="G639" s="156"/>
      <c r="H639" s="188"/>
      <c r="I639" s="164"/>
      <c r="J639" s="188"/>
      <c r="K639" s="164"/>
      <c r="L639" s="197"/>
      <c r="M639" s="157"/>
      <c r="N639" s="167"/>
      <c r="O639" s="36"/>
      <c r="P639" s="36"/>
      <c r="Q639" s="36"/>
      <c r="R639" s="36"/>
      <c r="S639" s="36"/>
      <c r="T639" s="36"/>
      <c r="U639" s="36"/>
      <c r="V639" s="36"/>
      <c r="W639" s="27"/>
      <c r="X639" s="27"/>
      <c r="Y639" s="27"/>
    </row>
    <row r="640" spans="1:25" s="360" customFormat="1">
      <c r="A640" s="136"/>
      <c r="B640" s="198"/>
      <c r="C640" s="129"/>
      <c r="D640" s="129"/>
      <c r="E640" s="129"/>
      <c r="F640" s="129"/>
      <c r="G640" s="129"/>
      <c r="H640" s="137"/>
      <c r="I640" s="137"/>
      <c r="J640" s="138"/>
      <c r="K640" s="137"/>
      <c r="L640" s="199"/>
      <c r="M640" s="137"/>
      <c r="N640" s="166"/>
      <c r="O640" s="137"/>
      <c r="P640" s="137"/>
      <c r="Q640" s="137"/>
      <c r="R640" s="137"/>
      <c r="S640" s="137"/>
      <c r="T640" s="137"/>
      <c r="U640" s="137"/>
      <c r="V640" s="137"/>
      <c r="W640" s="129"/>
      <c r="X640" s="129"/>
      <c r="Y640" s="129"/>
    </row>
    <row r="641" spans="1:25" s="360" customFormat="1">
      <c r="A641" s="139"/>
      <c r="B641" s="361" t="s">
        <v>162</v>
      </c>
      <c r="C641" s="362"/>
      <c r="D641" s="200"/>
      <c r="E641" s="200"/>
      <c r="F641" s="201"/>
      <c r="G641" s="201"/>
      <c r="H641" s="202"/>
      <c r="I641" s="202"/>
      <c r="J641" s="202"/>
      <c r="K641" s="202"/>
      <c r="L641" s="203"/>
      <c r="M641" s="27"/>
      <c r="N641" s="140"/>
      <c r="O641" s="140"/>
      <c r="P641" s="140"/>
      <c r="Q641" s="140"/>
      <c r="R641" s="140"/>
      <c r="S641" s="140"/>
      <c r="T641" s="140"/>
      <c r="U641" s="137"/>
      <c r="V641" s="140"/>
      <c r="W641" s="129"/>
      <c r="X641" s="129"/>
      <c r="Y641" s="129"/>
    </row>
    <row r="642" spans="1:25" s="360" customFormat="1">
      <c r="A642" s="139"/>
      <c r="B642" s="204" t="s">
        <v>141</v>
      </c>
      <c r="C642" s="363"/>
      <c r="D642" s="363"/>
      <c r="E642" s="122"/>
      <c r="F642" s="200"/>
      <c r="G642" s="200"/>
      <c r="H642" s="202"/>
      <c r="I642" s="202"/>
      <c r="J642" s="202"/>
      <c r="K642" s="202"/>
      <c r="L642" s="203"/>
      <c r="M642" s="27"/>
      <c r="N642" s="140"/>
      <c r="O642" s="140"/>
      <c r="P642" s="140"/>
      <c r="Q642" s="140"/>
      <c r="R642" s="140"/>
      <c r="S642" s="140"/>
      <c r="T642" s="140"/>
      <c r="U642" s="137"/>
      <c r="V642" s="140"/>
      <c r="W642" s="129"/>
      <c r="X642" s="129"/>
      <c r="Y642" s="129"/>
    </row>
    <row r="643" spans="1:25" s="360" customFormat="1">
      <c r="A643" s="139"/>
      <c r="B643" s="364" t="str">
        <f>B628</f>
        <v xml:space="preserve"> </v>
      </c>
      <c r="C643" s="363"/>
      <c r="D643" s="122"/>
      <c r="E643" s="122"/>
      <c r="F643" s="200"/>
      <c r="G643" s="200"/>
      <c r="H643" s="202"/>
      <c r="I643" s="202"/>
      <c r="J643" s="202"/>
      <c r="K643" s="202"/>
      <c r="L643" s="203"/>
      <c r="M643" s="27"/>
      <c r="N643" s="140"/>
      <c r="O643" s="140"/>
      <c r="P643" s="140"/>
      <c r="Q643" s="140"/>
      <c r="R643" s="140"/>
      <c r="S643" s="140"/>
      <c r="T643" s="140"/>
      <c r="U643" s="137"/>
      <c r="V643" s="140"/>
      <c r="W643" s="129"/>
      <c r="X643" s="129"/>
      <c r="Y643" s="129"/>
    </row>
    <row r="644" spans="1:25" s="360" customFormat="1">
      <c r="A644" s="139"/>
      <c r="B644" s="205" t="s">
        <v>157</v>
      </c>
      <c r="C644" s="158"/>
      <c r="D644" s="159" t="s">
        <v>158</v>
      </c>
      <c r="E644" s="159"/>
      <c r="F644" s="159" t="s">
        <v>159</v>
      </c>
      <c r="G644" s="159"/>
      <c r="H644" s="159" t="s">
        <v>177</v>
      </c>
      <c r="I644" s="159"/>
      <c r="J644" s="159" t="s">
        <v>160</v>
      </c>
      <c r="K644" s="160"/>
      <c r="L644" s="206" t="s">
        <v>161</v>
      </c>
      <c r="M644" s="168"/>
      <c r="N644" s="142"/>
      <c r="O644" s="142"/>
      <c r="P644" s="142"/>
      <c r="Q644" s="142"/>
      <c r="R644" s="142"/>
      <c r="S644" s="142"/>
      <c r="T644" s="142"/>
      <c r="U644" s="143"/>
      <c r="V644" s="142"/>
      <c r="W644" s="129"/>
      <c r="X644" s="129"/>
      <c r="Y644" s="129"/>
    </row>
    <row r="645" spans="1:25" s="360" customFormat="1">
      <c r="A645" s="139"/>
      <c r="B645" s="223" t="str">
        <f>$B$21</f>
        <v>HPD Loan</v>
      </c>
      <c r="C645" s="157"/>
      <c r="D645" s="180"/>
      <c r="E645" s="157"/>
      <c r="F645" s="171">
        <f>$F$21</f>
        <v>0</v>
      </c>
      <c r="G645" s="157"/>
      <c r="H645" s="780">
        <f>$H$21</f>
        <v>0</v>
      </c>
      <c r="I645" s="157"/>
      <c r="J645" s="171">
        <f>$J$21</f>
        <v>0</v>
      </c>
      <c r="K645" s="157"/>
      <c r="L645" s="194"/>
      <c r="M645" s="157"/>
      <c r="N645" s="135"/>
      <c r="O645" s="135"/>
      <c r="P645" s="135"/>
      <c r="Q645" s="135"/>
      <c r="R645" s="135"/>
      <c r="S645" s="135"/>
      <c r="T645" s="135"/>
      <c r="U645" s="135"/>
      <c r="V645" s="137"/>
      <c r="W645" s="129"/>
      <c r="X645" s="129"/>
      <c r="Y645" s="129"/>
    </row>
    <row r="646" spans="1:25" s="360" customFormat="1">
      <c r="A646" s="139"/>
      <c r="B646" s="223" t="str">
        <f>$B$22</f>
        <v>HDC Tax Exempt Bonds</v>
      </c>
      <c r="C646" s="157"/>
      <c r="D646" s="180"/>
      <c r="E646" s="157"/>
      <c r="F646" s="171">
        <f>$F$22</f>
        <v>0</v>
      </c>
      <c r="G646" s="157"/>
      <c r="H646" s="780">
        <f>$H$22</f>
        <v>0</v>
      </c>
      <c r="I646" s="161"/>
      <c r="J646" s="171">
        <f>$J$22</f>
        <v>0</v>
      </c>
      <c r="K646" s="161"/>
      <c r="L646" s="194"/>
      <c r="M646" s="157"/>
      <c r="N646" s="137"/>
      <c r="O646" s="137"/>
      <c r="P646" s="137"/>
      <c r="Q646" s="137"/>
      <c r="R646" s="137"/>
      <c r="S646" s="137"/>
      <c r="T646" s="137"/>
      <c r="U646" s="137"/>
      <c r="V646" s="137"/>
      <c r="W646" s="129"/>
      <c r="X646" s="129"/>
      <c r="Y646" s="129"/>
    </row>
    <row r="647" spans="1:25" s="360" customFormat="1">
      <c r="A647" s="136"/>
      <c r="B647" s="223" t="str">
        <f>$B$23</f>
        <v>HDC Loan</v>
      </c>
      <c r="C647" s="157"/>
      <c r="D647" s="180"/>
      <c r="E647" s="157"/>
      <c r="F647" s="171">
        <f>$F$23</f>
        <v>0</v>
      </c>
      <c r="G647" s="157"/>
      <c r="H647" s="780">
        <f>$H$23</f>
        <v>0</v>
      </c>
      <c r="I647" s="157"/>
      <c r="J647" s="171">
        <f>$J$23</f>
        <v>0</v>
      </c>
      <c r="K647" s="157"/>
      <c r="L647" s="194"/>
      <c r="M647" s="157"/>
      <c r="N647" s="137"/>
      <c r="O647" s="137"/>
      <c r="P647" s="137"/>
      <c r="Q647" s="137"/>
      <c r="R647" s="137"/>
      <c r="S647" s="137"/>
      <c r="T647" s="137"/>
      <c r="U647" s="137"/>
      <c r="V647" s="137"/>
      <c r="W647" s="129"/>
      <c r="X647" s="129"/>
      <c r="Y647" s="129"/>
    </row>
    <row r="648" spans="1:25" s="360" customFormat="1">
      <c r="A648" s="139"/>
      <c r="B648" s="223" t="str">
        <f>$B$24</f>
        <v>Deferred Developer Fee</v>
      </c>
      <c r="C648" s="157"/>
      <c r="D648" s="180"/>
      <c r="E648" s="157"/>
      <c r="F648" s="171">
        <f>$F$24</f>
        <v>0</v>
      </c>
      <c r="G648" s="157"/>
      <c r="H648" s="780">
        <f>$H$24</f>
        <v>0</v>
      </c>
      <c r="I648" s="162"/>
      <c r="J648" s="171">
        <f>$J$24</f>
        <v>0</v>
      </c>
      <c r="K648" s="162"/>
      <c r="L648" s="194"/>
      <c r="M648" s="157"/>
      <c r="N648" s="130"/>
      <c r="O648" s="130"/>
      <c r="P648" s="130"/>
      <c r="Q648" s="130"/>
      <c r="R648" s="130"/>
      <c r="S648" s="130"/>
      <c r="T648" s="130"/>
      <c r="U648" s="130"/>
      <c r="V648" s="130"/>
      <c r="W648" s="129"/>
      <c r="X648" s="129"/>
      <c r="Y648" s="129"/>
    </row>
    <row r="649" spans="1:25" s="360" customFormat="1">
      <c r="A649" s="136"/>
      <c r="B649" s="223" t="str">
        <f>$B$25</f>
        <v>Other (Specify)</v>
      </c>
      <c r="C649" s="157"/>
      <c r="D649" s="180"/>
      <c r="E649" s="157"/>
      <c r="F649" s="171">
        <f>$F$25</f>
        <v>0</v>
      </c>
      <c r="G649" s="157"/>
      <c r="H649" s="780">
        <f>$H$25</f>
        <v>0</v>
      </c>
      <c r="I649" s="162"/>
      <c r="J649" s="171">
        <f>$J$25</f>
        <v>0</v>
      </c>
      <c r="K649" s="162"/>
      <c r="L649" s="194"/>
      <c r="M649" s="157"/>
      <c r="N649" s="130"/>
      <c r="O649" s="130"/>
      <c r="P649" s="130"/>
      <c r="Q649" s="130"/>
      <c r="R649" s="130"/>
      <c r="S649" s="130"/>
      <c r="T649" s="130"/>
      <c r="U649" s="130"/>
      <c r="V649" s="130"/>
      <c r="W649" s="129"/>
      <c r="X649" s="129"/>
      <c r="Y649" s="129"/>
    </row>
    <row r="650" spans="1:25" s="360" customFormat="1" ht="14.1" customHeight="1">
      <c r="A650" s="129"/>
      <c r="B650" s="223" t="str">
        <f>$B$26</f>
        <v>Other (Specify)</v>
      </c>
      <c r="C650" s="157"/>
      <c r="D650" s="180"/>
      <c r="E650" s="157"/>
      <c r="F650" s="171">
        <f>$F$26</f>
        <v>0</v>
      </c>
      <c r="G650" s="157"/>
      <c r="H650" s="780">
        <f>$H$26</f>
        <v>0</v>
      </c>
      <c r="I650" s="163"/>
      <c r="J650" s="171">
        <f>$J$26</f>
        <v>0</v>
      </c>
      <c r="K650" s="163"/>
      <c r="L650" s="194"/>
      <c r="M650" s="157"/>
      <c r="N650" s="131"/>
      <c r="O650" s="131"/>
      <c r="P650" s="131"/>
      <c r="Q650" s="131"/>
      <c r="R650" s="131"/>
      <c r="S650" s="131"/>
      <c r="T650" s="131"/>
      <c r="U650" s="131"/>
      <c r="V650" s="131"/>
      <c r="W650" s="141"/>
      <c r="X650" s="141"/>
      <c r="Y650" s="141"/>
    </row>
    <row r="651" spans="1:25" s="360" customFormat="1">
      <c r="A651" s="144"/>
      <c r="B651" s="223" t="str">
        <f>$B$27</f>
        <v>Other (Specify)</v>
      </c>
      <c r="C651" s="157"/>
      <c r="D651" s="180"/>
      <c r="E651" s="157"/>
      <c r="F651" s="171">
        <f>$F$27</f>
        <v>0</v>
      </c>
      <c r="G651" s="157"/>
      <c r="H651" s="780">
        <f>$H$27</f>
        <v>0</v>
      </c>
      <c r="I651" s="162"/>
      <c r="J651" s="171">
        <f>$J$27</f>
        <v>0</v>
      </c>
      <c r="K651" s="162"/>
      <c r="L651" s="194"/>
      <c r="M651" s="157"/>
      <c r="N651" s="133"/>
      <c r="O651" s="133"/>
      <c r="P651" s="133"/>
      <c r="Q651" s="133"/>
      <c r="R651" s="133"/>
      <c r="S651" s="133"/>
      <c r="T651" s="133"/>
      <c r="U651" s="131"/>
      <c r="V651" s="131"/>
      <c r="W651" s="129"/>
      <c r="X651" s="129"/>
      <c r="Y651" s="129"/>
    </row>
    <row r="652" spans="1:25" s="360" customFormat="1" ht="15.95" customHeight="1">
      <c r="A652" s="144"/>
      <c r="B652" s="223" t="str">
        <f>$B$28</f>
        <v>Other (Specify)</v>
      </c>
      <c r="C652" s="157"/>
      <c r="D652" s="180"/>
      <c r="E652" s="157"/>
      <c r="F652" s="171">
        <f>$F$28</f>
        <v>0</v>
      </c>
      <c r="G652" s="157"/>
      <c r="H652" s="780">
        <f>$H$28</f>
        <v>0</v>
      </c>
      <c r="I652" s="162"/>
      <c r="J652" s="171">
        <f>$J$28</f>
        <v>0</v>
      </c>
      <c r="K652" s="162"/>
      <c r="L652" s="194"/>
      <c r="M652" s="157"/>
      <c r="N652" s="133"/>
      <c r="O652" s="133"/>
      <c r="P652" s="133"/>
      <c r="Q652" s="133"/>
      <c r="R652" s="133"/>
      <c r="S652" s="133"/>
      <c r="T652" s="133"/>
      <c r="U652" s="133"/>
      <c r="V652" s="133"/>
      <c r="W652" s="129"/>
      <c r="X652" s="129"/>
      <c r="Y652" s="129"/>
    </row>
    <row r="653" spans="1:25" s="360" customFormat="1" ht="14.1" customHeight="1" thickBot="1">
      <c r="A653" s="144"/>
      <c r="B653" s="223" t="str">
        <f>$B$29</f>
        <v>Other (Specify)</v>
      </c>
      <c r="C653" s="157"/>
      <c r="D653" s="185"/>
      <c r="E653" s="157"/>
      <c r="F653" s="171">
        <f>$F$29</f>
        <v>0</v>
      </c>
      <c r="G653" s="157"/>
      <c r="H653" s="780">
        <f>$H$29</f>
        <v>0</v>
      </c>
      <c r="I653" s="162"/>
      <c r="J653" s="171">
        <f>$J$29</f>
        <v>0</v>
      </c>
      <c r="K653" s="162"/>
      <c r="L653" s="194"/>
      <c r="M653" s="157"/>
      <c r="N653" s="133"/>
      <c r="O653" s="133"/>
      <c r="P653" s="133"/>
      <c r="Q653" s="133"/>
      <c r="R653" s="133"/>
      <c r="S653" s="133"/>
      <c r="T653" s="133"/>
      <c r="U653" s="133"/>
      <c r="V653" s="133"/>
      <c r="W653" s="129"/>
      <c r="X653" s="129"/>
      <c r="Y653" s="129"/>
    </row>
    <row r="654" spans="1:25" s="360" customFormat="1" ht="14.1" customHeight="1" thickTop="1">
      <c r="A654" s="139"/>
      <c r="B654" s="226" t="str">
        <f>$B$30</f>
        <v>Total Permanent Financing</v>
      </c>
      <c r="C654" s="156"/>
      <c r="D654" s="187">
        <f>SUM(D645:D653)</f>
        <v>0</v>
      </c>
      <c r="E654" s="156"/>
      <c r="F654" s="169"/>
      <c r="G654" s="156"/>
      <c r="H654" s="169"/>
      <c r="I654" s="164"/>
      <c r="J654" s="169"/>
      <c r="K654" s="164"/>
      <c r="L654" s="197"/>
      <c r="M654" s="157"/>
      <c r="N654" s="134"/>
      <c r="O654" s="134"/>
      <c r="P654" s="134"/>
      <c r="Q654" s="134"/>
      <c r="R654" s="134"/>
      <c r="S654" s="134"/>
      <c r="T654" s="134"/>
      <c r="U654" s="145"/>
      <c r="V654" s="134"/>
      <c r="W654" s="129"/>
      <c r="X654" s="129"/>
      <c r="Y654" s="129"/>
    </row>
    <row r="655" spans="1:25" s="360" customFormat="1" ht="14.1" customHeight="1">
      <c r="A655" s="139"/>
      <c r="B655" s="207"/>
      <c r="C655" s="157"/>
      <c r="D655" s="157"/>
      <c r="E655" s="157"/>
      <c r="F655" s="157"/>
      <c r="G655" s="157"/>
      <c r="H655" s="157"/>
      <c r="I655" s="162"/>
      <c r="J655" s="157"/>
      <c r="K655" s="162"/>
      <c r="L655" s="208"/>
      <c r="M655" s="157"/>
      <c r="N655" s="134"/>
      <c r="O655" s="134"/>
      <c r="P655" s="134"/>
      <c r="Q655" s="134"/>
      <c r="R655" s="134"/>
      <c r="S655" s="134"/>
      <c r="T655" s="134"/>
      <c r="U655" s="145"/>
      <c r="V655" s="134"/>
      <c r="W655" s="129"/>
      <c r="X655" s="129"/>
      <c r="Y655" s="129"/>
    </row>
    <row r="656" spans="1:25" s="360" customFormat="1" ht="15.95" customHeight="1">
      <c r="A656" s="129"/>
      <c r="B656" s="209" t="s">
        <v>163</v>
      </c>
      <c r="C656" s="146"/>
      <c r="D656" s="365"/>
      <c r="E656" s="365"/>
      <c r="F656" s="365"/>
      <c r="G656" s="365"/>
      <c r="H656" s="366"/>
      <c r="I656" s="366"/>
      <c r="J656" s="129"/>
      <c r="K656" s="129"/>
      <c r="L656" s="210"/>
      <c r="M656" s="129"/>
      <c r="N656" s="129"/>
      <c r="O656" s="129"/>
      <c r="P656" s="129"/>
      <c r="Q656" s="129"/>
      <c r="R656" s="129"/>
      <c r="S656" s="129"/>
      <c r="T656" s="129"/>
      <c r="U656" s="129"/>
      <c r="V656" s="133"/>
      <c r="W656" s="129"/>
      <c r="X656" s="129"/>
      <c r="Y656" s="129"/>
    </row>
    <row r="657" spans="1:25" s="360" customFormat="1" ht="15.95" customHeight="1">
      <c r="A657" s="129"/>
      <c r="B657" s="204" t="s">
        <v>141</v>
      </c>
      <c r="C657" s="146"/>
      <c r="D657" s="365"/>
      <c r="E657" s="365"/>
      <c r="F657" s="365"/>
      <c r="G657" s="365"/>
      <c r="H657" s="366"/>
      <c r="I657" s="366"/>
      <c r="J657" s="129"/>
      <c r="K657" s="129"/>
      <c r="L657" s="210"/>
      <c r="M657" s="129"/>
      <c r="N657" s="129"/>
      <c r="O657" s="129"/>
      <c r="P657" s="129"/>
      <c r="Q657" s="129"/>
      <c r="R657" s="129"/>
      <c r="S657" s="129"/>
      <c r="T657" s="129"/>
      <c r="U657" s="129"/>
      <c r="V657" s="133"/>
      <c r="W657" s="129"/>
      <c r="X657" s="129"/>
      <c r="Y657" s="129"/>
    </row>
    <row r="658" spans="1:25" s="360" customFormat="1" ht="15.95" customHeight="1">
      <c r="A658" s="129"/>
      <c r="B658" s="364" t="str">
        <f>B628</f>
        <v xml:space="preserve"> </v>
      </c>
      <c r="C658" s="146"/>
      <c r="D658" s="365"/>
      <c r="E658" s="365"/>
      <c r="F658" s="365"/>
      <c r="G658" s="365"/>
      <c r="H658" s="366"/>
      <c r="I658" s="366"/>
      <c r="J658" s="129"/>
      <c r="K658" s="129"/>
      <c r="L658" s="210"/>
      <c r="M658" s="129"/>
      <c r="N658" s="129"/>
      <c r="O658" s="129"/>
      <c r="P658" s="129"/>
      <c r="Q658" s="129"/>
      <c r="R658" s="129"/>
      <c r="S658" s="129"/>
      <c r="T658" s="129"/>
      <c r="U658" s="129"/>
      <c r="V658" s="133"/>
      <c r="W658" s="129"/>
      <c r="X658" s="129"/>
      <c r="Y658" s="129"/>
    </row>
    <row r="659" spans="1:25" s="360" customFormat="1">
      <c r="A659" s="129"/>
      <c r="B659" s="211" t="s">
        <v>171</v>
      </c>
      <c r="C659" s="146"/>
      <c r="D659" s="365"/>
      <c r="E659" s="365"/>
      <c r="F659" s="365"/>
      <c r="G659" s="365"/>
      <c r="H659" s="366"/>
      <c r="I659" s="366"/>
      <c r="J659" s="129"/>
      <c r="K659" s="129"/>
      <c r="L659" s="210"/>
      <c r="M659" s="129"/>
      <c r="N659" s="129"/>
      <c r="O659" s="129"/>
      <c r="P659" s="129"/>
      <c r="Q659" s="129"/>
      <c r="R659" s="129"/>
      <c r="S659" s="129"/>
      <c r="T659" s="129"/>
      <c r="U659" s="129"/>
      <c r="V659" s="133"/>
      <c r="W659" s="129"/>
      <c r="X659" s="129"/>
      <c r="Y659" s="129"/>
    </row>
    <row r="660" spans="1:25" s="360" customFormat="1">
      <c r="A660" s="129"/>
      <c r="B660" s="211"/>
      <c r="C660" s="146"/>
      <c r="D660" s="365"/>
      <c r="E660" s="365"/>
      <c r="F660" s="365"/>
      <c r="G660" s="365"/>
      <c r="H660" s="366"/>
      <c r="I660" s="366"/>
      <c r="J660" s="129"/>
      <c r="K660" s="129"/>
      <c r="L660" s="210"/>
      <c r="M660" s="129"/>
      <c r="N660" s="129"/>
      <c r="O660" s="129"/>
      <c r="P660" s="129"/>
      <c r="Q660" s="129"/>
      <c r="R660" s="129"/>
      <c r="S660" s="129"/>
      <c r="T660" s="129"/>
      <c r="U660" s="129"/>
      <c r="V660" s="133"/>
      <c r="W660" s="129"/>
      <c r="X660" s="129"/>
      <c r="Y660" s="129"/>
    </row>
    <row r="661" spans="1:25" s="360" customFormat="1" ht="15.95" customHeight="1">
      <c r="A661" s="129"/>
      <c r="B661" s="212" t="s">
        <v>173</v>
      </c>
      <c r="C661" s="170"/>
      <c r="D661" s="940"/>
      <c r="E661" s="940"/>
      <c r="F661" s="940"/>
      <c r="G661" s="170"/>
      <c r="H661" s="367" t="s">
        <v>172</v>
      </c>
      <c r="I661" s="366"/>
      <c r="J661" s="129"/>
      <c r="K661" s="129"/>
      <c r="L661" s="210"/>
      <c r="M661" s="129"/>
      <c r="N661" s="129"/>
      <c r="O661" s="129"/>
      <c r="P661" s="129"/>
      <c r="Q661" s="129"/>
      <c r="R661" s="129"/>
      <c r="S661" s="129"/>
      <c r="T661" s="129"/>
      <c r="U661" s="129"/>
      <c r="V661" s="133"/>
      <c r="W661" s="129"/>
      <c r="X661" s="129"/>
      <c r="Y661" s="129"/>
    </row>
    <row r="662" spans="1:25" s="360" customFormat="1">
      <c r="A662" s="129"/>
      <c r="B662" s="213" t="s">
        <v>164</v>
      </c>
      <c r="C662" s="129"/>
      <c r="D662" s="129"/>
      <c r="E662" s="129"/>
      <c r="F662" s="129"/>
      <c r="G662" s="129"/>
      <c r="H662" s="178"/>
      <c r="I662" s="129"/>
      <c r="J662" s="129"/>
      <c r="K662" s="129"/>
      <c r="L662" s="210"/>
      <c r="M662" s="129"/>
      <c r="N662" s="129"/>
      <c r="O662" s="129"/>
      <c r="P662" s="129"/>
      <c r="Q662" s="129"/>
      <c r="R662" s="129"/>
      <c r="S662" s="129"/>
      <c r="T662" s="129"/>
      <c r="U662" s="129"/>
      <c r="V662" s="133"/>
      <c r="W662" s="129"/>
      <c r="X662" s="129"/>
      <c r="Y662" s="129"/>
    </row>
    <row r="663" spans="1:25" s="360" customFormat="1">
      <c r="A663" s="139"/>
      <c r="B663" s="214" t="s">
        <v>110</v>
      </c>
      <c r="C663" s="129"/>
      <c r="D663" s="129"/>
      <c r="E663" s="129"/>
      <c r="F663" s="129"/>
      <c r="G663" s="129"/>
      <c r="H663" s="178"/>
      <c r="I663" s="129"/>
      <c r="J663" s="129"/>
      <c r="K663" s="129"/>
      <c r="L663" s="210"/>
      <c r="M663" s="129"/>
      <c r="N663" s="129"/>
      <c r="O663" s="129"/>
      <c r="P663" s="129"/>
      <c r="Q663" s="129"/>
      <c r="R663" s="129"/>
      <c r="S663" s="129"/>
      <c r="T663" s="129"/>
      <c r="U663" s="129"/>
      <c r="V663" s="129"/>
      <c r="W663" s="129"/>
      <c r="X663" s="129"/>
      <c r="Y663" s="129"/>
    </row>
    <row r="664" spans="1:25" s="360" customFormat="1">
      <c r="A664" s="139"/>
      <c r="B664" s="214" t="s">
        <v>165</v>
      </c>
      <c r="C664" s="129"/>
      <c r="D664" s="129"/>
      <c r="E664" s="129"/>
      <c r="F664" s="129"/>
      <c r="G664" s="129"/>
      <c r="H664" s="178"/>
      <c r="I664" s="129"/>
      <c r="J664" s="129"/>
      <c r="K664" s="129"/>
      <c r="L664" s="210"/>
      <c r="M664" s="129"/>
      <c r="N664" s="129"/>
      <c r="O664" s="129"/>
      <c r="P664" s="129"/>
      <c r="Q664" s="129"/>
      <c r="R664" s="129"/>
      <c r="S664" s="129"/>
      <c r="T664" s="129"/>
      <c r="U664" s="129"/>
      <c r="V664" s="129"/>
      <c r="W664" s="129"/>
      <c r="X664" s="129"/>
      <c r="Y664" s="129"/>
    </row>
    <row r="665" spans="1:25" s="154" customFormat="1">
      <c r="A665" s="147"/>
      <c r="B665" s="215" t="s">
        <v>166</v>
      </c>
      <c r="C665" s="148"/>
      <c r="D665" s="148"/>
      <c r="E665" s="148"/>
      <c r="F665" s="148"/>
      <c r="G665" s="148"/>
      <c r="H665" s="178"/>
      <c r="I665" s="149"/>
      <c r="J665" s="149"/>
      <c r="K665" s="149"/>
      <c r="L665" s="216"/>
      <c r="M665" s="149"/>
      <c r="N665" s="149"/>
      <c r="O665" s="149"/>
      <c r="P665" s="149"/>
      <c r="Q665" s="149"/>
      <c r="R665" s="149"/>
      <c r="S665" s="149"/>
      <c r="T665" s="149"/>
      <c r="U665" s="150"/>
      <c r="V665" s="149"/>
      <c r="W665" s="148"/>
      <c r="X665" s="148"/>
      <c r="Y665" s="148"/>
    </row>
    <row r="666" spans="1:25" s="154" customFormat="1">
      <c r="A666" s="147"/>
      <c r="B666" s="215" t="s">
        <v>167</v>
      </c>
      <c r="C666" s="148"/>
      <c r="D666" s="148"/>
      <c r="E666" s="148"/>
      <c r="F666" s="148"/>
      <c r="G666" s="148"/>
      <c r="H666" s="178"/>
      <c r="I666" s="135"/>
      <c r="J666" s="135"/>
      <c r="K666" s="135"/>
      <c r="L666" s="217"/>
      <c r="M666" s="135"/>
      <c r="N666" s="135"/>
      <c r="O666" s="135"/>
      <c r="P666" s="135"/>
      <c r="Q666" s="135"/>
      <c r="R666" s="135"/>
      <c r="S666" s="135"/>
      <c r="T666" s="135"/>
      <c r="U666" s="135"/>
      <c r="V666" s="149"/>
      <c r="W666" s="148"/>
      <c r="X666" s="148"/>
      <c r="Y666" s="148"/>
    </row>
    <row r="667" spans="1:25" s="154" customFormat="1">
      <c r="A667" s="148"/>
      <c r="B667" s="215" t="s">
        <v>169</v>
      </c>
      <c r="C667" s="148"/>
      <c r="D667" s="938" t="str">
        <f>$D$43</f>
        <v>(Specify Source)</v>
      </c>
      <c r="E667" s="938"/>
      <c r="F667" s="938"/>
      <c r="G667" s="148"/>
      <c r="H667" s="178"/>
      <c r="I667" s="148"/>
      <c r="J667" s="148"/>
      <c r="K667" s="148"/>
      <c r="L667" s="218"/>
      <c r="M667" s="148"/>
      <c r="N667" s="148"/>
      <c r="O667" s="148"/>
      <c r="P667" s="148"/>
      <c r="Q667" s="148"/>
      <c r="R667" s="148"/>
      <c r="S667" s="148"/>
      <c r="T667" s="148"/>
      <c r="U667" s="148"/>
      <c r="V667" s="135"/>
      <c r="W667" s="148"/>
      <c r="X667" s="148"/>
      <c r="Y667" s="148"/>
    </row>
    <row r="668" spans="1:25" s="154" customFormat="1">
      <c r="A668" s="147"/>
      <c r="B668" s="215" t="s">
        <v>168</v>
      </c>
      <c r="C668" s="148"/>
      <c r="D668" s="938" t="str">
        <f>$D$44</f>
        <v>(Specify Source)</v>
      </c>
      <c r="E668" s="938"/>
      <c r="F668" s="938"/>
      <c r="G668" s="148"/>
      <c r="H668" s="178"/>
      <c r="I668" s="135"/>
      <c r="J668" s="135"/>
      <c r="K668" s="135"/>
      <c r="L668" s="217"/>
      <c r="M668" s="135"/>
      <c r="N668" s="135"/>
      <c r="O668" s="135"/>
      <c r="P668" s="135"/>
      <c r="Q668" s="135"/>
      <c r="R668" s="135"/>
      <c r="S668" s="135"/>
      <c r="T668" s="135"/>
      <c r="U668" s="150"/>
      <c r="V668" s="149"/>
      <c r="W668" s="148"/>
      <c r="X668" s="148"/>
      <c r="Y668" s="148"/>
    </row>
    <row r="669" spans="1:25" s="154" customFormat="1">
      <c r="A669" s="151"/>
      <c r="B669" s="215" t="s">
        <v>168</v>
      </c>
      <c r="C669" s="148"/>
      <c r="D669" s="938" t="str">
        <f>$D$45</f>
        <v>(Specify Source)</v>
      </c>
      <c r="E669" s="938"/>
      <c r="F669" s="938"/>
      <c r="G669" s="148"/>
      <c r="H669" s="178"/>
      <c r="I669" s="148"/>
      <c r="J669" s="148"/>
      <c r="K669" s="148"/>
      <c r="L669" s="218"/>
      <c r="M669" s="148"/>
      <c r="N669" s="148"/>
      <c r="O669" s="148"/>
      <c r="P669" s="148"/>
      <c r="Q669" s="148"/>
      <c r="R669" s="148"/>
      <c r="S669" s="148"/>
      <c r="T669" s="148"/>
      <c r="U669" s="148"/>
      <c r="V669" s="152"/>
      <c r="W669" s="148"/>
      <c r="X669" s="148"/>
      <c r="Y669" s="148"/>
    </row>
    <row r="670" spans="1:25" s="154" customFormat="1">
      <c r="A670" s="147"/>
      <c r="B670" s="215" t="s">
        <v>168</v>
      </c>
      <c r="C670" s="148"/>
      <c r="D670" s="938" t="str">
        <f>$D$46</f>
        <v>(Specify Source)</v>
      </c>
      <c r="E670" s="938"/>
      <c r="F670" s="938"/>
      <c r="G670" s="148"/>
      <c r="H670" s="178"/>
      <c r="I670" s="153"/>
      <c r="J670" s="153"/>
      <c r="K670" s="153"/>
      <c r="L670" s="219"/>
      <c r="M670" s="153"/>
      <c r="N670" s="153"/>
      <c r="O670" s="153"/>
      <c r="P670" s="153"/>
      <c r="Q670" s="153"/>
      <c r="R670" s="153"/>
      <c r="S670" s="153"/>
      <c r="T670" s="153"/>
      <c r="V670" s="150"/>
      <c r="W670" s="148"/>
      <c r="X670" s="148"/>
      <c r="Y670" s="148"/>
    </row>
    <row r="671" spans="1:25" s="154" customFormat="1" ht="13.5" thickBot="1">
      <c r="A671" s="151"/>
      <c r="B671" s="220" t="s">
        <v>168</v>
      </c>
      <c r="C671" s="221"/>
      <c r="D671" s="939" t="str">
        <f>$D$47</f>
        <v>(Specify Source)</v>
      </c>
      <c r="E671" s="939"/>
      <c r="F671" s="939"/>
      <c r="G671" s="221"/>
      <c r="H671" s="227"/>
      <c r="I671" s="221"/>
      <c r="J671" s="221"/>
      <c r="K671" s="221"/>
      <c r="L671" s="222"/>
      <c r="M671" s="148"/>
      <c r="N671" s="148"/>
      <c r="O671" s="148"/>
      <c r="P671" s="148"/>
      <c r="Q671" s="148"/>
      <c r="R671" s="148"/>
      <c r="S671" s="148"/>
      <c r="T671" s="148"/>
      <c r="U671" s="148"/>
      <c r="W671" s="148"/>
      <c r="X671" s="148"/>
      <c r="Y671" s="148"/>
    </row>
    <row r="673" spans="1:25" ht="13.5" thickBot="1"/>
    <row r="674" spans="1:25">
      <c r="A674" s="27"/>
      <c r="B674" s="509" t="s">
        <v>156</v>
      </c>
      <c r="C674" s="357"/>
      <c r="D674" s="28"/>
      <c r="E674" s="28"/>
      <c r="F674" s="30"/>
      <c r="G674" s="30"/>
      <c r="H674" s="27"/>
      <c r="I674" s="27"/>
      <c r="J674" s="27"/>
      <c r="K674" s="27"/>
      <c r="L674" s="27"/>
      <c r="M674" s="27"/>
      <c r="N674" s="27"/>
      <c r="O674" s="27"/>
      <c r="P674" s="27"/>
      <c r="Q674" s="27"/>
      <c r="R674" s="27"/>
      <c r="S674" s="27"/>
      <c r="T674" s="27"/>
      <c r="U674" s="27"/>
      <c r="V674" s="27"/>
      <c r="W674" s="27"/>
      <c r="X674" s="27"/>
      <c r="Y674" s="27"/>
    </row>
    <row r="675" spans="1:25">
      <c r="A675" s="27"/>
      <c r="B675" s="512" t="s">
        <v>142</v>
      </c>
      <c r="E675" s="12"/>
      <c r="F675" s="28"/>
      <c r="G675" s="28"/>
      <c r="H675" s="27"/>
      <c r="I675" s="27"/>
      <c r="J675" s="27"/>
      <c r="K675" s="27"/>
      <c r="L675" s="27"/>
      <c r="M675" s="27"/>
      <c r="N675" s="27"/>
      <c r="O675" s="27"/>
      <c r="P675" s="27"/>
      <c r="Q675" s="27"/>
      <c r="R675" s="27"/>
      <c r="S675" s="27"/>
      <c r="T675" s="27"/>
      <c r="U675" s="27"/>
      <c r="V675" s="27"/>
      <c r="W675" s="27"/>
      <c r="X675" s="27"/>
      <c r="Y675" s="27"/>
    </row>
    <row r="676" spans="1:25" ht="13.5" thickBot="1">
      <c r="A676" s="27"/>
      <c r="B676" s="513" t="str">
        <f>'Unit Distribution'!B18</f>
        <v xml:space="preserve"> </v>
      </c>
      <c r="D676" s="12"/>
      <c r="E676" s="12"/>
      <c r="F676" s="28"/>
      <c r="G676" s="28"/>
      <c r="H676" s="27"/>
      <c r="I676" s="27"/>
      <c r="J676" s="27"/>
      <c r="K676" s="27"/>
      <c r="L676" s="27"/>
      <c r="M676" s="27"/>
      <c r="N676" s="27"/>
      <c r="O676" s="27"/>
      <c r="P676" s="27"/>
      <c r="Q676" s="27"/>
      <c r="R676" s="27"/>
      <c r="S676" s="27"/>
      <c r="T676" s="27"/>
      <c r="U676" s="27"/>
      <c r="V676" s="27"/>
      <c r="W676" s="27"/>
      <c r="X676" s="27"/>
      <c r="Y676" s="27"/>
    </row>
    <row r="677" spans="1:25">
      <c r="B677" s="189" t="s">
        <v>157</v>
      </c>
      <c r="C677" s="190"/>
      <c r="D677" s="191" t="s">
        <v>158</v>
      </c>
      <c r="E677" s="191"/>
      <c r="F677" s="191" t="s">
        <v>159</v>
      </c>
      <c r="G677" s="191"/>
      <c r="H677" s="191" t="s">
        <v>177</v>
      </c>
      <c r="I677" s="191"/>
      <c r="J677" s="191" t="s">
        <v>160</v>
      </c>
      <c r="K677" s="192"/>
      <c r="L677" s="193" t="s">
        <v>161</v>
      </c>
      <c r="M677" s="168"/>
      <c r="U677" s="32"/>
      <c r="V677" s="32"/>
      <c r="W677" s="27"/>
      <c r="X677" s="27"/>
      <c r="Y677" s="27"/>
    </row>
    <row r="678" spans="1:25">
      <c r="A678" s="27"/>
      <c r="B678" s="223" t="str">
        <f>$B$6</f>
        <v>HPD Loan</v>
      </c>
      <c r="C678" s="157"/>
      <c r="D678" s="179"/>
      <c r="E678" s="157"/>
      <c r="F678" s="172">
        <f>$F$6</f>
        <v>0</v>
      </c>
      <c r="G678" s="157"/>
      <c r="H678" s="780">
        <f>$H$6</f>
        <v>0</v>
      </c>
      <c r="I678" s="157"/>
      <c r="J678" s="172">
        <f>$J$6</f>
        <v>0</v>
      </c>
      <c r="K678" s="157"/>
      <c r="L678" s="194"/>
      <c r="M678" s="157"/>
      <c r="N678" s="165"/>
      <c r="O678" s="27"/>
      <c r="P678" s="27"/>
      <c r="Q678" s="27"/>
      <c r="R678" s="27"/>
      <c r="S678" s="27"/>
      <c r="T678" s="27"/>
      <c r="U678" s="29"/>
      <c r="V678" s="29"/>
      <c r="W678" s="27"/>
      <c r="X678" s="27"/>
      <c r="Y678" s="27"/>
    </row>
    <row r="679" spans="1:25">
      <c r="A679" s="31"/>
      <c r="B679" s="224" t="str">
        <f>$B$7</f>
        <v>HDC Tax Exempt Bonds</v>
      </c>
      <c r="C679" s="157"/>
      <c r="D679" s="179"/>
      <c r="E679" s="157"/>
      <c r="F679" s="172">
        <f>$F$7</f>
        <v>0</v>
      </c>
      <c r="G679" s="157"/>
      <c r="H679" s="780">
        <f>$H$7</f>
        <v>0</v>
      </c>
      <c r="I679" s="161"/>
      <c r="J679" s="172">
        <f>$J$7</f>
        <v>0</v>
      </c>
      <c r="K679" s="161"/>
      <c r="L679" s="194"/>
      <c r="M679" s="157"/>
      <c r="N679" s="167"/>
      <c r="O679" s="33"/>
      <c r="P679" s="33"/>
      <c r="Q679" s="33"/>
      <c r="R679" s="33"/>
      <c r="S679" s="33"/>
      <c r="T679" s="33"/>
      <c r="U679" s="34"/>
      <c r="V679" s="34"/>
      <c r="W679" s="27"/>
      <c r="X679" s="27"/>
      <c r="Y679" s="27"/>
    </row>
    <row r="680" spans="1:25">
      <c r="A680" s="27"/>
      <c r="B680" s="224" t="str">
        <f>$B$8</f>
        <v>HDC Loan</v>
      </c>
      <c r="C680" s="157"/>
      <c r="D680" s="179"/>
      <c r="E680" s="157"/>
      <c r="F680" s="172">
        <f>$F$8</f>
        <v>0</v>
      </c>
      <c r="G680" s="157"/>
      <c r="H680" s="780">
        <f>$H$8</f>
        <v>0</v>
      </c>
      <c r="I680" s="157"/>
      <c r="J680" s="172">
        <f>$J$8</f>
        <v>0</v>
      </c>
      <c r="K680" s="157"/>
      <c r="L680" s="194"/>
      <c r="M680" s="157"/>
      <c r="N680" s="167"/>
      <c r="O680" s="27"/>
      <c r="P680" s="27"/>
      <c r="Q680" s="27"/>
      <c r="R680" s="27"/>
      <c r="S680" s="27"/>
      <c r="T680" s="27"/>
      <c r="U680" s="27"/>
      <c r="V680" s="27"/>
      <c r="W680" s="27"/>
      <c r="X680" s="27"/>
      <c r="Y680" s="27"/>
    </row>
    <row r="681" spans="1:25">
      <c r="A681" s="35"/>
      <c r="B681" s="224" t="str">
        <f>$B$9</f>
        <v>Deferred Developer Fee</v>
      </c>
      <c r="C681" s="157"/>
      <c r="D681" s="179"/>
      <c r="E681" s="157"/>
      <c r="F681" s="172">
        <f>$F$9</f>
        <v>0</v>
      </c>
      <c r="G681" s="157"/>
      <c r="H681" s="780">
        <f>$H$9</f>
        <v>0</v>
      </c>
      <c r="I681" s="162"/>
      <c r="J681" s="172">
        <f>$J$9</f>
        <v>0</v>
      </c>
      <c r="K681" s="162"/>
      <c r="L681" s="194"/>
      <c r="M681" s="157"/>
      <c r="N681" s="167"/>
      <c r="O681" s="36"/>
      <c r="P681" s="36"/>
      <c r="Q681" s="36"/>
      <c r="R681" s="36"/>
      <c r="S681" s="36"/>
      <c r="T681" s="36"/>
      <c r="U681" s="36"/>
      <c r="V681" s="36"/>
      <c r="W681" s="27"/>
      <c r="X681" s="27"/>
      <c r="Y681" s="27"/>
    </row>
    <row r="682" spans="1:25">
      <c r="A682" s="31"/>
      <c r="B682" s="224" t="str">
        <f>$B$10</f>
        <v>Other (Specify)</v>
      </c>
      <c r="C682" s="157"/>
      <c r="D682" s="179"/>
      <c r="E682" s="157"/>
      <c r="F682" s="172">
        <f>$F$10</f>
        <v>0</v>
      </c>
      <c r="G682" s="157"/>
      <c r="H682" s="780">
        <f>$H$10</f>
        <v>0</v>
      </c>
      <c r="I682" s="162"/>
      <c r="J682" s="172">
        <f>$J$10</f>
        <v>0</v>
      </c>
      <c r="K682" s="162"/>
      <c r="L682" s="194"/>
      <c r="M682" s="157"/>
      <c r="N682" s="167"/>
      <c r="O682" s="36"/>
      <c r="P682" s="36"/>
      <c r="Q682" s="36"/>
      <c r="R682" s="36"/>
      <c r="S682" s="36"/>
      <c r="T682" s="36"/>
      <c r="U682" s="36"/>
      <c r="V682" s="36"/>
      <c r="W682" s="27"/>
      <c r="X682" s="27"/>
      <c r="Y682" s="27"/>
    </row>
    <row r="683" spans="1:25">
      <c r="A683" s="35"/>
      <c r="B683" s="224" t="str">
        <f>$B$11</f>
        <v>Other (Specify)</v>
      </c>
      <c r="C683" s="157"/>
      <c r="D683" s="179"/>
      <c r="E683" s="157"/>
      <c r="F683" s="172">
        <f>$F$11</f>
        <v>0</v>
      </c>
      <c r="G683" s="157"/>
      <c r="H683" s="780">
        <f>$H$11</f>
        <v>0</v>
      </c>
      <c r="I683" s="163"/>
      <c r="J683" s="172">
        <f>$J$11</f>
        <v>0</v>
      </c>
      <c r="K683" s="163"/>
      <c r="L683" s="194"/>
      <c r="M683" s="157"/>
      <c r="N683" s="167"/>
      <c r="O683" s="38"/>
      <c r="P683" s="38"/>
      <c r="Q683" s="38"/>
      <c r="R683" s="38"/>
      <c r="S683" s="38"/>
      <c r="T683" s="38"/>
      <c r="U683" s="38"/>
      <c r="V683" s="38"/>
      <c r="W683" s="27"/>
      <c r="X683" s="27"/>
      <c r="Y683" s="27"/>
    </row>
    <row r="684" spans="1:25">
      <c r="A684" s="31"/>
      <c r="B684" s="224" t="str">
        <f>$B$12</f>
        <v>Other (Specify)</v>
      </c>
      <c r="C684" s="157"/>
      <c r="D684" s="179"/>
      <c r="E684" s="157"/>
      <c r="F684" s="172">
        <f>$F$12</f>
        <v>0</v>
      </c>
      <c r="G684" s="157"/>
      <c r="H684" s="780">
        <f>$H$12</f>
        <v>0</v>
      </c>
      <c r="I684" s="162"/>
      <c r="J684" s="172">
        <f>$J$12</f>
        <v>0</v>
      </c>
      <c r="K684" s="162"/>
      <c r="L684" s="194"/>
      <c r="M684" s="157"/>
      <c r="N684" s="167"/>
      <c r="O684" s="36"/>
      <c r="P684" s="36"/>
      <c r="Q684" s="36"/>
      <c r="R684" s="36"/>
      <c r="S684" s="36"/>
      <c r="T684" s="36"/>
      <c r="U684" s="36"/>
      <c r="V684" s="36"/>
      <c r="W684" s="27"/>
      <c r="X684" s="27"/>
      <c r="Y684" s="27"/>
    </row>
    <row r="685" spans="1:25">
      <c r="A685" s="31"/>
      <c r="B685" s="224" t="str">
        <f>$B$13</f>
        <v>Other (Specify)</v>
      </c>
      <c r="C685" s="157"/>
      <c r="D685" s="179"/>
      <c r="E685" s="157"/>
      <c r="F685" s="172">
        <f>$F$13</f>
        <v>0</v>
      </c>
      <c r="G685" s="157"/>
      <c r="H685" s="780">
        <f>$H$13</f>
        <v>0</v>
      </c>
      <c r="I685" s="162"/>
      <c r="J685" s="172">
        <f>$J$13</f>
        <v>0</v>
      </c>
      <c r="K685" s="162"/>
      <c r="L685" s="194"/>
      <c r="M685" s="157"/>
      <c r="N685" s="167"/>
      <c r="O685" s="36"/>
      <c r="P685" s="36"/>
      <c r="Q685" s="36"/>
      <c r="R685" s="36"/>
      <c r="S685" s="36"/>
      <c r="T685" s="36"/>
      <c r="U685" s="36"/>
      <c r="V685" s="36"/>
      <c r="W685" s="36"/>
      <c r="X685" s="36"/>
      <c r="Y685" s="27"/>
    </row>
    <row r="686" spans="1:25" ht="13.5" thickBot="1">
      <c r="A686" s="35"/>
      <c r="B686" s="224" t="str">
        <f>$B$14</f>
        <v>Other (Specify)</v>
      </c>
      <c r="C686" s="157"/>
      <c r="D686" s="184"/>
      <c r="E686" s="157"/>
      <c r="F686" s="172">
        <f>$F$14</f>
        <v>0</v>
      </c>
      <c r="G686" s="157"/>
      <c r="H686" s="780">
        <f>$H$14</f>
        <v>0</v>
      </c>
      <c r="I686" s="162"/>
      <c r="J686" s="172">
        <f>$J$14</f>
        <v>0</v>
      </c>
      <c r="K686" s="162"/>
      <c r="L686" s="194"/>
      <c r="M686" s="157"/>
      <c r="N686" s="167"/>
      <c r="O686" s="36"/>
      <c r="P686" s="36"/>
      <c r="Q686" s="36"/>
      <c r="R686" s="36"/>
      <c r="S686" s="36"/>
      <c r="T686" s="36"/>
      <c r="U686" s="36"/>
      <c r="V686" s="36"/>
      <c r="W686" s="27"/>
      <c r="X686" s="27"/>
      <c r="Y686" s="27"/>
    </row>
    <row r="687" spans="1:25" ht="13.5" thickTop="1">
      <c r="A687" s="31"/>
      <c r="B687" s="225" t="str">
        <f>$B$15</f>
        <v>Total Construction Financing</v>
      </c>
      <c r="C687" s="156"/>
      <c r="D687" s="186">
        <f>SUM(D678:D686)</f>
        <v>0</v>
      </c>
      <c r="E687" s="156"/>
      <c r="F687" s="188"/>
      <c r="G687" s="156"/>
      <c r="H687" s="188"/>
      <c r="I687" s="164"/>
      <c r="J687" s="188"/>
      <c r="K687" s="164"/>
      <c r="L687" s="197"/>
      <c r="M687" s="157"/>
      <c r="N687" s="167"/>
      <c r="O687" s="36"/>
      <c r="P687" s="36"/>
      <c r="Q687" s="36"/>
      <c r="R687" s="36"/>
      <c r="S687" s="36"/>
      <c r="T687" s="36"/>
      <c r="U687" s="36"/>
      <c r="V687" s="36"/>
      <c r="W687" s="27"/>
      <c r="X687" s="27"/>
      <c r="Y687" s="27"/>
    </row>
    <row r="688" spans="1:25" s="360" customFormat="1">
      <c r="A688" s="136"/>
      <c r="B688" s="198"/>
      <c r="C688" s="129"/>
      <c r="D688" s="129"/>
      <c r="E688" s="129"/>
      <c r="F688" s="129"/>
      <c r="G688" s="129"/>
      <c r="H688" s="137"/>
      <c r="I688" s="137"/>
      <c r="J688" s="138"/>
      <c r="K688" s="137"/>
      <c r="L688" s="199"/>
      <c r="M688" s="137"/>
      <c r="N688" s="166"/>
      <c r="O688" s="137"/>
      <c r="P688" s="137"/>
      <c r="Q688" s="137"/>
      <c r="R688" s="137"/>
      <c r="S688" s="137"/>
      <c r="T688" s="137"/>
      <c r="U688" s="137"/>
      <c r="V688" s="137"/>
      <c r="W688" s="129"/>
      <c r="X688" s="129"/>
      <c r="Y688" s="129"/>
    </row>
    <row r="689" spans="1:25" s="360" customFormat="1">
      <c r="A689" s="139"/>
      <c r="B689" s="361" t="s">
        <v>162</v>
      </c>
      <c r="C689" s="362"/>
      <c r="D689" s="200"/>
      <c r="E689" s="200"/>
      <c r="F689" s="201"/>
      <c r="G689" s="201"/>
      <c r="H689" s="202"/>
      <c r="I689" s="202"/>
      <c r="J689" s="202"/>
      <c r="K689" s="202"/>
      <c r="L689" s="203"/>
      <c r="M689" s="27"/>
      <c r="N689" s="140"/>
      <c r="O689" s="140"/>
      <c r="P689" s="140"/>
      <c r="Q689" s="140"/>
      <c r="R689" s="140"/>
      <c r="S689" s="140"/>
      <c r="T689" s="140"/>
      <c r="U689" s="137"/>
      <c r="V689" s="140"/>
      <c r="W689" s="129"/>
      <c r="X689" s="129"/>
      <c r="Y689" s="129"/>
    </row>
    <row r="690" spans="1:25" s="360" customFormat="1">
      <c r="A690" s="139"/>
      <c r="B690" s="204" t="s">
        <v>142</v>
      </c>
      <c r="C690" s="363"/>
      <c r="D690" s="363"/>
      <c r="E690" s="122"/>
      <c r="F690" s="200"/>
      <c r="G690" s="200"/>
      <c r="H690" s="202"/>
      <c r="I690" s="202"/>
      <c r="J690" s="202"/>
      <c r="K690" s="202"/>
      <c r="L690" s="203"/>
      <c r="M690" s="27"/>
      <c r="N690" s="140"/>
      <c r="O690" s="140"/>
      <c r="P690" s="140"/>
      <c r="Q690" s="140"/>
      <c r="R690" s="140"/>
      <c r="S690" s="140"/>
      <c r="T690" s="140"/>
      <c r="U690" s="137"/>
      <c r="V690" s="140"/>
      <c r="W690" s="129"/>
      <c r="X690" s="129"/>
      <c r="Y690" s="129"/>
    </row>
    <row r="691" spans="1:25" s="360" customFormat="1">
      <c r="A691" s="139"/>
      <c r="B691" s="364" t="str">
        <f>B676</f>
        <v xml:space="preserve"> </v>
      </c>
      <c r="C691" s="363"/>
      <c r="D691" s="122"/>
      <c r="E691" s="122"/>
      <c r="F691" s="200"/>
      <c r="G691" s="200"/>
      <c r="H691" s="202"/>
      <c r="I691" s="202"/>
      <c r="J691" s="202"/>
      <c r="K691" s="202"/>
      <c r="L691" s="203"/>
      <c r="M691" s="27"/>
      <c r="N691" s="140"/>
      <c r="O691" s="140"/>
      <c r="P691" s="140"/>
      <c r="Q691" s="140"/>
      <c r="R691" s="140"/>
      <c r="S691" s="140"/>
      <c r="T691" s="140"/>
      <c r="U691" s="137"/>
      <c r="V691" s="140"/>
      <c r="W691" s="129"/>
      <c r="X691" s="129"/>
      <c r="Y691" s="129"/>
    </row>
    <row r="692" spans="1:25" s="360" customFormat="1">
      <c r="A692" s="139"/>
      <c r="B692" s="205" t="s">
        <v>157</v>
      </c>
      <c r="C692" s="158"/>
      <c r="D692" s="159" t="s">
        <v>158</v>
      </c>
      <c r="E692" s="159"/>
      <c r="F692" s="159" t="s">
        <v>159</v>
      </c>
      <c r="G692" s="159"/>
      <c r="H692" s="159" t="s">
        <v>177</v>
      </c>
      <c r="I692" s="159"/>
      <c r="J692" s="159" t="s">
        <v>160</v>
      </c>
      <c r="K692" s="160"/>
      <c r="L692" s="206" t="s">
        <v>161</v>
      </c>
      <c r="M692" s="168"/>
      <c r="N692" s="142"/>
      <c r="O692" s="142"/>
      <c r="P692" s="142"/>
      <c r="Q692" s="142"/>
      <c r="R692" s="142"/>
      <c r="S692" s="142"/>
      <c r="T692" s="142"/>
      <c r="U692" s="143"/>
      <c r="V692" s="142"/>
      <c r="W692" s="129"/>
      <c r="X692" s="129"/>
      <c r="Y692" s="129"/>
    </row>
    <row r="693" spans="1:25" s="360" customFormat="1">
      <c r="A693" s="139"/>
      <c r="B693" s="223" t="str">
        <f>$B$21</f>
        <v>HPD Loan</v>
      </c>
      <c r="C693" s="157"/>
      <c r="D693" s="180"/>
      <c r="E693" s="157"/>
      <c r="F693" s="171">
        <f>$F$21</f>
        <v>0</v>
      </c>
      <c r="G693" s="157"/>
      <c r="H693" s="780">
        <f>$H$21</f>
        <v>0</v>
      </c>
      <c r="I693" s="157"/>
      <c r="J693" s="171">
        <f>$J$21</f>
        <v>0</v>
      </c>
      <c r="K693" s="157"/>
      <c r="L693" s="194"/>
      <c r="M693" s="157"/>
      <c r="N693" s="135"/>
      <c r="O693" s="135"/>
      <c r="P693" s="135"/>
      <c r="Q693" s="135"/>
      <c r="R693" s="135"/>
      <c r="S693" s="135"/>
      <c r="T693" s="135"/>
      <c r="U693" s="135"/>
      <c r="V693" s="137"/>
      <c r="W693" s="129"/>
      <c r="X693" s="129"/>
      <c r="Y693" s="129"/>
    </row>
    <row r="694" spans="1:25" s="360" customFormat="1">
      <c r="A694" s="139"/>
      <c r="B694" s="223" t="str">
        <f>$B$22</f>
        <v>HDC Tax Exempt Bonds</v>
      </c>
      <c r="C694" s="157"/>
      <c r="D694" s="180"/>
      <c r="E694" s="157"/>
      <c r="F694" s="171">
        <f>$F$22</f>
        <v>0</v>
      </c>
      <c r="G694" s="157"/>
      <c r="H694" s="780">
        <f>$H$22</f>
        <v>0</v>
      </c>
      <c r="I694" s="161"/>
      <c r="J694" s="171">
        <f>$J$22</f>
        <v>0</v>
      </c>
      <c r="K694" s="161"/>
      <c r="L694" s="194"/>
      <c r="M694" s="157"/>
      <c r="N694" s="137"/>
      <c r="O694" s="137"/>
      <c r="P694" s="137"/>
      <c r="Q694" s="137"/>
      <c r="R694" s="137"/>
      <c r="S694" s="137"/>
      <c r="T694" s="137"/>
      <c r="U694" s="137"/>
      <c r="V694" s="137"/>
      <c r="W694" s="129"/>
      <c r="X694" s="129"/>
      <c r="Y694" s="129"/>
    </row>
    <row r="695" spans="1:25" s="360" customFormat="1">
      <c r="A695" s="136"/>
      <c r="B695" s="223" t="str">
        <f>$B$23</f>
        <v>HDC Loan</v>
      </c>
      <c r="C695" s="157"/>
      <c r="D695" s="180"/>
      <c r="E695" s="157"/>
      <c r="F695" s="171">
        <f>$F$23</f>
        <v>0</v>
      </c>
      <c r="G695" s="157"/>
      <c r="H695" s="780">
        <f>$H$23</f>
        <v>0</v>
      </c>
      <c r="I695" s="157"/>
      <c r="J695" s="171">
        <f>$J$23</f>
        <v>0</v>
      </c>
      <c r="K695" s="157"/>
      <c r="L695" s="194"/>
      <c r="M695" s="157"/>
      <c r="N695" s="137"/>
      <c r="O695" s="137"/>
      <c r="P695" s="137"/>
      <c r="Q695" s="137"/>
      <c r="R695" s="137"/>
      <c r="S695" s="137"/>
      <c r="T695" s="137"/>
      <c r="U695" s="137"/>
      <c r="V695" s="137"/>
      <c r="W695" s="129"/>
      <c r="X695" s="129"/>
      <c r="Y695" s="129"/>
    </row>
    <row r="696" spans="1:25" s="360" customFormat="1">
      <c r="A696" s="139"/>
      <c r="B696" s="223" t="str">
        <f>$B$24</f>
        <v>Deferred Developer Fee</v>
      </c>
      <c r="C696" s="157"/>
      <c r="D696" s="180"/>
      <c r="E696" s="157"/>
      <c r="F696" s="171">
        <f>$F$24</f>
        <v>0</v>
      </c>
      <c r="G696" s="157"/>
      <c r="H696" s="780">
        <f>$H$24</f>
        <v>0</v>
      </c>
      <c r="I696" s="162"/>
      <c r="J696" s="171">
        <f>$J$24</f>
        <v>0</v>
      </c>
      <c r="K696" s="162"/>
      <c r="L696" s="194"/>
      <c r="M696" s="157"/>
      <c r="N696" s="130"/>
      <c r="O696" s="130"/>
      <c r="P696" s="130"/>
      <c r="Q696" s="130"/>
      <c r="R696" s="130"/>
      <c r="S696" s="130"/>
      <c r="T696" s="130"/>
      <c r="U696" s="130"/>
      <c r="V696" s="130"/>
      <c r="W696" s="129"/>
      <c r="X696" s="129"/>
      <c r="Y696" s="129"/>
    </row>
    <row r="697" spans="1:25" s="360" customFormat="1">
      <c r="A697" s="136"/>
      <c r="B697" s="223" t="str">
        <f>$B$25</f>
        <v>Other (Specify)</v>
      </c>
      <c r="C697" s="157"/>
      <c r="D697" s="180"/>
      <c r="E697" s="157"/>
      <c r="F697" s="171">
        <f>$F$25</f>
        <v>0</v>
      </c>
      <c r="G697" s="157"/>
      <c r="H697" s="780">
        <f>$H$25</f>
        <v>0</v>
      </c>
      <c r="I697" s="162"/>
      <c r="J697" s="171">
        <f>$J$25</f>
        <v>0</v>
      </c>
      <c r="K697" s="162"/>
      <c r="L697" s="194"/>
      <c r="M697" s="157"/>
      <c r="N697" s="130"/>
      <c r="O697" s="130"/>
      <c r="P697" s="130"/>
      <c r="Q697" s="130"/>
      <c r="R697" s="130"/>
      <c r="S697" s="130"/>
      <c r="T697" s="130"/>
      <c r="U697" s="130"/>
      <c r="V697" s="130"/>
      <c r="W697" s="129"/>
      <c r="X697" s="129"/>
      <c r="Y697" s="129"/>
    </row>
    <row r="698" spans="1:25" s="360" customFormat="1" ht="14.1" customHeight="1">
      <c r="A698" s="129"/>
      <c r="B698" s="223" t="str">
        <f>$B$26</f>
        <v>Other (Specify)</v>
      </c>
      <c r="C698" s="157"/>
      <c r="D698" s="180"/>
      <c r="E698" s="157"/>
      <c r="F698" s="171">
        <f>$F$26</f>
        <v>0</v>
      </c>
      <c r="G698" s="157"/>
      <c r="H698" s="780">
        <f>$H$26</f>
        <v>0</v>
      </c>
      <c r="I698" s="163"/>
      <c r="J698" s="171">
        <f>$J$26</f>
        <v>0</v>
      </c>
      <c r="K698" s="163"/>
      <c r="L698" s="194"/>
      <c r="M698" s="157"/>
      <c r="N698" s="131"/>
      <c r="O698" s="131"/>
      <c r="P698" s="131"/>
      <c r="Q698" s="131"/>
      <c r="R698" s="131"/>
      <c r="S698" s="131"/>
      <c r="T698" s="131"/>
      <c r="U698" s="131"/>
      <c r="V698" s="131"/>
      <c r="W698" s="141"/>
      <c r="X698" s="141"/>
      <c r="Y698" s="141"/>
    </row>
    <row r="699" spans="1:25" s="360" customFormat="1">
      <c r="A699" s="144"/>
      <c r="B699" s="223" t="str">
        <f>$B$27</f>
        <v>Other (Specify)</v>
      </c>
      <c r="C699" s="157"/>
      <c r="D699" s="180"/>
      <c r="E699" s="157"/>
      <c r="F699" s="171">
        <f>$F$27</f>
        <v>0</v>
      </c>
      <c r="G699" s="157"/>
      <c r="H699" s="780">
        <f>$H$27</f>
        <v>0</v>
      </c>
      <c r="I699" s="162"/>
      <c r="J699" s="171">
        <f>$J$27</f>
        <v>0</v>
      </c>
      <c r="K699" s="162"/>
      <c r="L699" s="194"/>
      <c r="M699" s="157"/>
      <c r="N699" s="133"/>
      <c r="O699" s="133"/>
      <c r="P699" s="133"/>
      <c r="Q699" s="133"/>
      <c r="R699" s="133"/>
      <c r="S699" s="133"/>
      <c r="T699" s="133"/>
      <c r="U699" s="131"/>
      <c r="V699" s="131"/>
      <c r="W699" s="129"/>
      <c r="X699" s="129"/>
      <c r="Y699" s="129"/>
    </row>
    <row r="700" spans="1:25" s="360" customFormat="1" ht="15.95" customHeight="1">
      <c r="A700" s="144"/>
      <c r="B700" s="223" t="str">
        <f>$B$28</f>
        <v>Other (Specify)</v>
      </c>
      <c r="C700" s="157"/>
      <c r="D700" s="180"/>
      <c r="E700" s="157"/>
      <c r="F700" s="171">
        <f>$F$28</f>
        <v>0</v>
      </c>
      <c r="G700" s="157"/>
      <c r="H700" s="780">
        <f>$H$28</f>
        <v>0</v>
      </c>
      <c r="I700" s="162"/>
      <c r="J700" s="171">
        <f>$J$28</f>
        <v>0</v>
      </c>
      <c r="K700" s="162"/>
      <c r="L700" s="194"/>
      <c r="M700" s="157"/>
      <c r="N700" s="133"/>
      <c r="O700" s="133"/>
      <c r="P700" s="133"/>
      <c r="Q700" s="133"/>
      <c r="R700" s="133"/>
      <c r="S700" s="133"/>
      <c r="T700" s="133"/>
      <c r="U700" s="133"/>
      <c r="V700" s="133"/>
      <c r="W700" s="129"/>
      <c r="X700" s="129"/>
      <c r="Y700" s="129"/>
    </row>
    <row r="701" spans="1:25" s="360" customFormat="1" ht="14.1" customHeight="1" thickBot="1">
      <c r="A701" s="144"/>
      <c r="B701" s="223" t="str">
        <f>$B$29</f>
        <v>Other (Specify)</v>
      </c>
      <c r="C701" s="157"/>
      <c r="D701" s="185"/>
      <c r="E701" s="157"/>
      <c r="F701" s="171">
        <f>$F$29</f>
        <v>0</v>
      </c>
      <c r="G701" s="157"/>
      <c r="H701" s="780">
        <f>$H$29</f>
        <v>0</v>
      </c>
      <c r="I701" s="162"/>
      <c r="J701" s="171">
        <f>$J$29</f>
        <v>0</v>
      </c>
      <c r="K701" s="162"/>
      <c r="L701" s="194"/>
      <c r="M701" s="157"/>
      <c r="N701" s="133"/>
      <c r="O701" s="133"/>
      <c r="P701" s="133"/>
      <c r="Q701" s="133"/>
      <c r="R701" s="133"/>
      <c r="S701" s="133"/>
      <c r="T701" s="133"/>
      <c r="U701" s="133"/>
      <c r="V701" s="133"/>
      <c r="W701" s="129"/>
      <c r="X701" s="129"/>
      <c r="Y701" s="129"/>
    </row>
    <row r="702" spans="1:25" s="360" customFormat="1" ht="14.1" customHeight="1" thickTop="1">
      <c r="A702" s="139"/>
      <c r="B702" s="226" t="str">
        <f>$B$30</f>
        <v>Total Permanent Financing</v>
      </c>
      <c r="C702" s="156"/>
      <c r="D702" s="187">
        <f>SUM(D693:D701)</f>
        <v>0</v>
      </c>
      <c r="E702" s="156"/>
      <c r="F702" s="169"/>
      <c r="G702" s="156"/>
      <c r="H702" s="169"/>
      <c r="I702" s="164"/>
      <c r="J702" s="169"/>
      <c r="K702" s="164"/>
      <c r="L702" s="197"/>
      <c r="M702" s="157"/>
      <c r="N702" s="134"/>
      <c r="O702" s="134"/>
      <c r="P702" s="134"/>
      <c r="Q702" s="134"/>
      <c r="R702" s="134"/>
      <c r="S702" s="134"/>
      <c r="T702" s="134"/>
      <c r="U702" s="145"/>
      <c r="V702" s="134"/>
      <c r="W702" s="129"/>
      <c r="X702" s="129"/>
      <c r="Y702" s="129"/>
    </row>
    <row r="703" spans="1:25" s="360" customFormat="1" ht="14.1" customHeight="1">
      <c r="A703" s="139"/>
      <c r="B703" s="207"/>
      <c r="C703" s="157"/>
      <c r="D703" s="157"/>
      <c r="E703" s="157"/>
      <c r="F703" s="157"/>
      <c r="G703" s="157"/>
      <c r="H703" s="157"/>
      <c r="I703" s="162"/>
      <c r="J703" s="157"/>
      <c r="K703" s="162"/>
      <c r="L703" s="208"/>
      <c r="M703" s="157"/>
      <c r="N703" s="134"/>
      <c r="O703" s="134"/>
      <c r="P703" s="134"/>
      <c r="Q703" s="134"/>
      <c r="R703" s="134"/>
      <c r="S703" s="134"/>
      <c r="T703" s="134"/>
      <c r="U703" s="145"/>
      <c r="V703" s="134"/>
      <c r="W703" s="129"/>
      <c r="X703" s="129"/>
      <c r="Y703" s="129"/>
    </row>
    <row r="704" spans="1:25" s="360" customFormat="1" ht="15.95" customHeight="1">
      <c r="A704" s="129"/>
      <c r="B704" s="209" t="s">
        <v>163</v>
      </c>
      <c r="C704" s="146"/>
      <c r="D704" s="365"/>
      <c r="E704" s="365"/>
      <c r="F704" s="365"/>
      <c r="G704" s="365"/>
      <c r="H704" s="366"/>
      <c r="I704" s="366"/>
      <c r="J704" s="129"/>
      <c r="K704" s="129"/>
      <c r="L704" s="210"/>
      <c r="M704" s="129"/>
      <c r="N704" s="129"/>
      <c r="O704" s="129"/>
      <c r="P704" s="129"/>
      <c r="Q704" s="129"/>
      <c r="R704" s="129"/>
      <c r="S704" s="129"/>
      <c r="T704" s="129"/>
      <c r="U704" s="129"/>
      <c r="V704" s="133"/>
      <c r="W704" s="129"/>
      <c r="X704" s="129"/>
      <c r="Y704" s="129"/>
    </row>
    <row r="705" spans="1:25" s="360" customFormat="1" ht="15.95" customHeight="1">
      <c r="A705" s="129"/>
      <c r="B705" s="204" t="s">
        <v>142</v>
      </c>
      <c r="C705" s="146"/>
      <c r="D705" s="365"/>
      <c r="E705" s="365"/>
      <c r="F705" s="365"/>
      <c r="G705" s="365"/>
      <c r="H705" s="366"/>
      <c r="I705" s="366"/>
      <c r="J705" s="129"/>
      <c r="K705" s="129"/>
      <c r="L705" s="210"/>
      <c r="M705" s="129"/>
      <c r="N705" s="129"/>
      <c r="O705" s="129"/>
      <c r="P705" s="129"/>
      <c r="Q705" s="129"/>
      <c r="R705" s="129"/>
      <c r="S705" s="129"/>
      <c r="T705" s="129"/>
      <c r="U705" s="129"/>
      <c r="V705" s="133"/>
      <c r="W705" s="129"/>
      <c r="X705" s="129"/>
      <c r="Y705" s="129"/>
    </row>
    <row r="706" spans="1:25" s="360" customFormat="1" ht="15.95" customHeight="1">
      <c r="A706" s="129"/>
      <c r="B706" s="364" t="str">
        <f>B676</f>
        <v xml:space="preserve"> </v>
      </c>
      <c r="C706" s="146"/>
      <c r="D706" s="365"/>
      <c r="E706" s="365"/>
      <c r="F706" s="365"/>
      <c r="G706" s="365"/>
      <c r="H706" s="366"/>
      <c r="I706" s="366"/>
      <c r="J706" s="129"/>
      <c r="K706" s="129"/>
      <c r="L706" s="210"/>
      <c r="M706" s="129"/>
      <c r="N706" s="129"/>
      <c r="O706" s="129"/>
      <c r="P706" s="129"/>
      <c r="Q706" s="129"/>
      <c r="R706" s="129"/>
      <c r="S706" s="129"/>
      <c r="T706" s="129"/>
      <c r="U706" s="129"/>
      <c r="V706" s="133"/>
      <c r="W706" s="129"/>
      <c r="X706" s="129"/>
      <c r="Y706" s="129"/>
    </row>
    <row r="707" spans="1:25" s="360" customFormat="1">
      <c r="A707" s="129"/>
      <c r="B707" s="211" t="s">
        <v>171</v>
      </c>
      <c r="C707" s="146"/>
      <c r="D707" s="365"/>
      <c r="E707" s="365"/>
      <c r="F707" s="365"/>
      <c r="G707" s="365"/>
      <c r="H707" s="366"/>
      <c r="I707" s="366"/>
      <c r="J707" s="129"/>
      <c r="K707" s="129"/>
      <c r="L707" s="210"/>
      <c r="M707" s="129"/>
      <c r="N707" s="129"/>
      <c r="O707" s="129"/>
      <c r="P707" s="129"/>
      <c r="Q707" s="129"/>
      <c r="R707" s="129"/>
      <c r="S707" s="129"/>
      <c r="T707" s="129"/>
      <c r="U707" s="129"/>
      <c r="V707" s="133"/>
      <c r="W707" s="129"/>
      <c r="X707" s="129"/>
      <c r="Y707" s="129"/>
    </row>
    <row r="708" spans="1:25" s="360" customFormat="1">
      <c r="A708" s="129"/>
      <c r="B708" s="211"/>
      <c r="C708" s="146"/>
      <c r="D708" s="365"/>
      <c r="E708" s="365"/>
      <c r="F708" s="365"/>
      <c r="G708" s="365"/>
      <c r="H708" s="366"/>
      <c r="I708" s="366"/>
      <c r="J708" s="129"/>
      <c r="K708" s="129"/>
      <c r="L708" s="210"/>
      <c r="M708" s="129"/>
      <c r="N708" s="129"/>
      <c r="O708" s="129"/>
      <c r="P708" s="129"/>
      <c r="Q708" s="129"/>
      <c r="R708" s="129"/>
      <c r="S708" s="129"/>
      <c r="T708" s="129"/>
      <c r="U708" s="129"/>
      <c r="V708" s="133"/>
      <c r="W708" s="129"/>
      <c r="X708" s="129"/>
      <c r="Y708" s="129"/>
    </row>
    <row r="709" spans="1:25" s="360" customFormat="1" ht="15.95" customHeight="1">
      <c r="A709" s="129"/>
      <c r="B709" s="212" t="s">
        <v>173</v>
      </c>
      <c r="C709" s="170"/>
      <c r="D709" s="940"/>
      <c r="E709" s="940"/>
      <c r="F709" s="940"/>
      <c r="G709" s="170"/>
      <c r="H709" s="367" t="s">
        <v>172</v>
      </c>
      <c r="I709" s="366"/>
      <c r="J709" s="129"/>
      <c r="K709" s="129"/>
      <c r="L709" s="210"/>
      <c r="M709" s="129"/>
      <c r="N709" s="129"/>
      <c r="O709" s="129"/>
      <c r="P709" s="129"/>
      <c r="Q709" s="129"/>
      <c r="R709" s="129"/>
      <c r="S709" s="129"/>
      <c r="T709" s="129"/>
      <c r="U709" s="129"/>
      <c r="V709" s="133"/>
      <c r="W709" s="129"/>
      <c r="X709" s="129"/>
      <c r="Y709" s="129"/>
    </row>
    <row r="710" spans="1:25" s="360" customFormat="1">
      <c r="A710" s="129"/>
      <c r="B710" s="213" t="s">
        <v>164</v>
      </c>
      <c r="C710" s="129"/>
      <c r="D710" s="129"/>
      <c r="E710" s="129"/>
      <c r="F710" s="129"/>
      <c r="G710" s="129"/>
      <c r="H710" s="178"/>
      <c r="I710" s="129"/>
      <c r="J710" s="129"/>
      <c r="K710" s="129"/>
      <c r="L710" s="210"/>
      <c r="M710" s="129"/>
      <c r="N710" s="129"/>
      <c r="O710" s="129"/>
      <c r="P710" s="129"/>
      <c r="Q710" s="129"/>
      <c r="R710" s="129"/>
      <c r="S710" s="129"/>
      <c r="T710" s="129"/>
      <c r="U710" s="129"/>
      <c r="V710" s="133"/>
      <c r="W710" s="129"/>
      <c r="X710" s="129"/>
      <c r="Y710" s="129"/>
    </row>
    <row r="711" spans="1:25" s="360" customFormat="1">
      <c r="A711" s="139"/>
      <c r="B711" s="214" t="s">
        <v>110</v>
      </c>
      <c r="C711" s="129"/>
      <c r="D711" s="129"/>
      <c r="E711" s="129"/>
      <c r="F711" s="129"/>
      <c r="G711" s="129"/>
      <c r="H711" s="178"/>
      <c r="I711" s="129"/>
      <c r="J711" s="129"/>
      <c r="K711" s="129"/>
      <c r="L711" s="210"/>
      <c r="M711" s="129"/>
      <c r="N711" s="129"/>
      <c r="O711" s="129"/>
      <c r="P711" s="129"/>
      <c r="Q711" s="129"/>
      <c r="R711" s="129"/>
      <c r="S711" s="129"/>
      <c r="T711" s="129"/>
      <c r="U711" s="129"/>
      <c r="V711" s="129"/>
      <c r="W711" s="129"/>
      <c r="X711" s="129"/>
      <c r="Y711" s="129"/>
    </row>
    <row r="712" spans="1:25" s="360" customFormat="1">
      <c r="A712" s="139"/>
      <c r="B712" s="214" t="s">
        <v>165</v>
      </c>
      <c r="C712" s="129"/>
      <c r="D712" s="129"/>
      <c r="E712" s="129"/>
      <c r="F712" s="129"/>
      <c r="G712" s="129"/>
      <c r="H712" s="178"/>
      <c r="I712" s="129"/>
      <c r="J712" s="129"/>
      <c r="K712" s="129"/>
      <c r="L712" s="210"/>
      <c r="M712" s="129"/>
      <c r="N712" s="129"/>
      <c r="O712" s="129"/>
      <c r="P712" s="129"/>
      <c r="Q712" s="129"/>
      <c r="R712" s="129"/>
      <c r="S712" s="129"/>
      <c r="T712" s="129"/>
      <c r="U712" s="129"/>
      <c r="V712" s="129"/>
      <c r="W712" s="129"/>
      <c r="X712" s="129"/>
      <c r="Y712" s="129"/>
    </row>
    <row r="713" spans="1:25" s="154" customFormat="1">
      <c r="A713" s="147"/>
      <c r="B713" s="215" t="s">
        <v>166</v>
      </c>
      <c r="C713" s="148"/>
      <c r="D713" s="148"/>
      <c r="E713" s="148"/>
      <c r="F713" s="148"/>
      <c r="G713" s="148"/>
      <c r="H713" s="178"/>
      <c r="I713" s="149"/>
      <c r="J713" s="149"/>
      <c r="K713" s="149"/>
      <c r="L713" s="216"/>
      <c r="M713" s="149"/>
      <c r="N713" s="149"/>
      <c r="O713" s="149"/>
      <c r="P713" s="149"/>
      <c r="Q713" s="149"/>
      <c r="R713" s="149"/>
      <c r="S713" s="149"/>
      <c r="T713" s="149"/>
      <c r="U713" s="150"/>
      <c r="V713" s="149"/>
      <c r="W713" s="148"/>
      <c r="X713" s="148"/>
      <c r="Y713" s="148"/>
    </row>
    <row r="714" spans="1:25" s="154" customFormat="1">
      <c r="A714" s="147"/>
      <c r="B714" s="215" t="s">
        <v>167</v>
      </c>
      <c r="C714" s="148"/>
      <c r="D714" s="148"/>
      <c r="E714" s="148"/>
      <c r="F714" s="148"/>
      <c r="G714" s="148"/>
      <c r="H714" s="178"/>
      <c r="I714" s="135"/>
      <c r="J714" s="135"/>
      <c r="K714" s="135"/>
      <c r="L714" s="217"/>
      <c r="M714" s="135"/>
      <c r="N714" s="135"/>
      <c r="O714" s="135"/>
      <c r="P714" s="135"/>
      <c r="Q714" s="135"/>
      <c r="R714" s="135"/>
      <c r="S714" s="135"/>
      <c r="T714" s="135"/>
      <c r="U714" s="135"/>
      <c r="V714" s="149"/>
      <c r="W714" s="148"/>
      <c r="X714" s="148"/>
      <c r="Y714" s="148"/>
    </row>
    <row r="715" spans="1:25" s="154" customFormat="1">
      <c r="A715" s="148"/>
      <c r="B715" s="215" t="s">
        <v>169</v>
      </c>
      <c r="C715" s="148"/>
      <c r="D715" s="938" t="str">
        <f>$D$43</f>
        <v>(Specify Source)</v>
      </c>
      <c r="E715" s="938"/>
      <c r="F715" s="938"/>
      <c r="G715" s="148"/>
      <c r="H715" s="178"/>
      <c r="I715" s="148"/>
      <c r="J715" s="148"/>
      <c r="K715" s="148"/>
      <c r="L715" s="218"/>
      <c r="M715" s="148"/>
      <c r="N715" s="148"/>
      <c r="O715" s="148"/>
      <c r="P715" s="148"/>
      <c r="Q715" s="148"/>
      <c r="R715" s="148"/>
      <c r="S715" s="148"/>
      <c r="T715" s="148"/>
      <c r="U715" s="148"/>
      <c r="V715" s="135"/>
      <c r="W715" s="148"/>
      <c r="X715" s="148"/>
      <c r="Y715" s="148"/>
    </row>
    <row r="716" spans="1:25" s="154" customFormat="1">
      <c r="A716" s="147"/>
      <c r="B716" s="215" t="s">
        <v>168</v>
      </c>
      <c r="C716" s="148"/>
      <c r="D716" s="938" t="str">
        <f>$D$44</f>
        <v>(Specify Source)</v>
      </c>
      <c r="E716" s="938"/>
      <c r="F716" s="938"/>
      <c r="G716" s="148"/>
      <c r="H716" s="178"/>
      <c r="I716" s="135"/>
      <c r="J716" s="135"/>
      <c r="K716" s="135"/>
      <c r="L716" s="217"/>
      <c r="M716" s="135"/>
      <c r="N716" s="135"/>
      <c r="O716" s="135"/>
      <c r="P716" s="135"/>
      <c r="Q716" s="135"/>
      <c r="R716" s="135"/>
      <c r="S716" s="135"/>
      <c r="T716" s="135"/>
      <c r="U716" s="150"/>
      <c r="V716" s="149"/>
      <c r="W716" s="148"/>
      <c r="X716" s="148"/>
      <c r="Y716" s="148"/>
    </row>
    <row r="717" spans="1:25" s="154" customFormat="1">
      <c r="A717" s="151"/>
      <c r="B717" s="215" t="s">
        <v>168</v>
      </c>
      <c r="C717" s="148"/>
      <c r="D717" s="938" t="str">
        <f>$D$45</f>
        <v>(Specify Source)</v>
      </c>
      <c r="E717" s="938"/>
      <c r="F717" s="938"/>
      <c r="G717" s="148"/>
      <c r="H717" s="178"/>
      <c r="I717" s="148"/>
      <c r="J717" s="148"/>
      <c r="K717" s="148"/>
      <c r="L717" s="218"/>
      <c r="M717" s="148"/>
      <c r="N717" s="148"/>
      <c r="O717" s="148"/>
      <c r="P717" s="148"/>
      <c r="Q717" s="148"/>
      <c r="R717" s="148"/>
      <c r="S717" s="148"/>
      <c r="T717" s="148"/>
      <c r="U717" s="148"/>
      <c r="V717" s="152"/>
      <c r="W717" s="148"/>
      <c r="X717" s="148"/>
      <c r="Y717" s="148"/>
    </row>
    <row r="718" spans="1:25" s="154" customFormat="1">
      <c r="A718" s="147"/>
      <c r="B718" s="215" t="s">
        <v>168</v>
      </c>
      <c r="C718" s="148"/>
      <c r="D718" s="938" t="str">
        <f>$D$46</f>
        <v>(Specify Source)</v>
      </c>
      <c r="E718" s="938"/>
      <c r="F718" s="938"/>
      <c r="G718" s="148"/>
      <c r="H718" s="178"/>
      <c r="I718" s="153"/>
      <c r="J718" s="153"/>
      <c r="K718" s="153"/>
      <c r="L718" s="219"/>
      <c r="M718" s="153"/>
      <c r="N718" s="153"/>
      <c r="O718" s="153"/>
      <c r="P718" s="153"/>
      <c r="Q718" s="153"/>
      <c r="R718" s="153"/>
      <c r="S718" s="153"/>
      <c r="T718" s="153"/>
      <c r="V718" s="150"/>
      <c r="W718" s="148"/>
      <c r="X718" s="148"/>
      <c r="Y718" s="148"/>
    </row>
    <row r="719" spans="1:25" s="154" customFormat="1" ht="13.5" thickBot="1">
      <c r="A719" s="151"/>
      <c r="B719" s="220" t="s">
        <v>168</v>
      </c>
      <c r="C719" s="221"/>
      <c r="D719" s="939" t="str">
        <f>$D$47</f>
        <v>(Specify Source)</v>
      </c>
      <c r="E719" s="939"/>
      <c r="F719" s="939"/>
      <c r="G719" s="221"/>
      <c r="H719" s="227"/>
      <c r="I719" s="221"/>
      <c r="J719" s="221"/>
      <c r="K719" s="221"/>
      <c r="L719" s="222"/>
      <c r="M719" s="148"/>
      <c r="N719" s="148"/>
      <c r="O719" s="148"/>
      <c r="P719" s="148"/>
      <c r="Q719" s="148"/>
      <c r="R719" s="148"/>
      <c r="S719" s="148"/>
      <c r="T719" s="148"/>
      <c r="U719" s="148"/>
      <c r="W719" s="148"/>
      <c r="X719" s="148"/>
      <c r="Y719" s="148"/>
    </row>
    <row r="721" spans="1:25" ht="13.5" thickBot="1"/>
    <row r="722" spans="1:25">
      <c r="A722" s="27"/>
      <c r="B722" s="509" t="s">
        <v>156</v>
      </c>
      <c r="C722" s="357"/>
      <c r="D722" s="28"/>
      <c r="E722" s="28"/>
      <c r="F722" s="30"/>
      <c r="G722" s="30"/>
      <c r="H722" s="27"/>
      <c r="I722" s="27"/>
      <c r="J722" s="27"/>
      <c r="K722" s="27"/>
      <c r="L722" s="27"/>
      <c r="M722" s="27"/>
      <c r="N722" s="27"/>
      <c r="O722" s="27"/>
      <c r="P722" s="27"/>
      <c r="Q722" s="27"/>
      <c r="R722" s="27"/>
      <c r="S722" s="27"/>
      <c r="T722" s="27"/>
      <c r="U722" s="27"/>
      <c r="V722" s="27"/>
      <c r="W722" s="27"/>
      <c r="X722" s="27"/>
      <c r="Y722" s="27"/>
    </row>
    <row r="723" spans="1:25">
      <c r="A723" s="27"/>
      <c r="B723" s="512" t="s">
        <v>143</v>
      </c>
      <c r="E723" s="12"/>
      <c r="F723" s="28"/>
      <c r="G723" s="28"/>
      <c r="H723" s="27"/>
      <c r="I723" s="27"/>
      <c r="J723" s="27"/>
      <c r="K723" s="27"/>
      <c r="L723" s="27"/>
      <c r="M723" s="27"/>
      <c r="N723" s="27"/>
      <c r="O723" s="27"/>
      <c r="P723" s="27"/>
      <c r="Q723" s="27"/>
      <c r="R723" s="27"/>
      <c r="S723" s="27"/>
      <c r="T723" s="27"/>
      <c r="U723" s="27"/>
      <c r="V723" s="27"/>
      <c r="W723" s="27"/>
      <c r="X723" s="27"/>
      <c r="Y723" s="27"/>
    </row>
    <row r="724" spans="1:25" ht="13.5" thickBot="1">
      <c r="A724" s="27"/>
      <c r="B724" s="513" t="str">
        <f>'Unit Distribution'!B19</f>
        <v xml:space="preserve"> </v>
      </c>
      <c r="D724" s="12"/>
      <c r="E724" s="12"/>
      <c r="F724" s="28"/>
      <c r="G724" s="28"/>
      <c r="H724" s="27"/>
      <c r="I724" s="27"/>
      <c r="J724" s="27"/>
      <c r="K724" s="27"/>
      <c r="L724" s="27"/>
      <c r="M724" s="27"/>
      <c r="N724" s="27"/>
      <c r="O724" s="27"/>
      <c r="P724" s="27"/>
      <c r="Q724" s="27"/>
      <c r="R724" s="27"/>
      <c r="S724" s="27"/>
      <c r="T724" s="27"/>
      <c r="U724" s="27"/>
      <c r="V724" s="27"/>
      <c r="W724" s="27"/>
      <c r="X724" s="27"/>
      <c r="Y724" s="27"/>
    </row>
    <row r="725" spans="1:25">
      <c r="B725" s="189" t="s">
        <v>157</v>
      </c>
      <c r="C725" s="190"/>
      <c r="D725" s="191" t="s">
        <v>158</v>
      </c>
      <c r="E725" s="191"/>
      <c r="F725" s="191" t="s">
        <v>159</v>
      </c>
      <c r="G725" s="191"/>
      <c r="H725" s="191" t="s">
        <v>177</v>
      </c>
      <c r="I725" s="191"/>
      <c r="J725" s="191" t="s">
        <v>160</v>
      </c>
      <c r="K725" s="192"/>
      <c r="L725" s="193" t="s">
        <v>161</v>
      </c>
      <c r="M725" s="168"/>
      <c r="U725" s="32"/>
      <c r="V725" s="32"/>
      <c r="W725" s="27"/>
      <c r="X725" s="27"/>
      <c r="Y725" s="27"/>
    </row>
    <row r="726" spans="1:25">
      <c r="A726" s="27"/>
      <c r="B726" s="223" t="str">
        <f>$B$6</f>
        <v>HPD Loan</v>
      </c>
      <c r="C726" s="157"/>
      <c r="D726" s="179"/>
      <c r="E726" s="157"/>
      <c r="F726" s="172">
        <f>$F$6</f>
        <v>0</v>
      </c>
      <c r="G726" s="157"/>
      <c r="H726" s="780">
        <f>$H$6</f>
        <v>0</v>
      </c>
      <c r="I726" s="157"/>
      <c r="J726" s="172">
        <f>$J$6</f>
        <v>0</v>
      </c>
      <c r="K726" s="157"/>
      <c r="L726" s="194"/>
      <c r="M726" s="157"/>
      <c r="N726" s="165"/>
      <c r="O726" s="27"/>
      <c r="P726" s="27"/>
      <c r="Q726" s="27"/>
      <c r="R726" s="27"/>
      <c r="S726" s="27"/>
      <c r="T726" s="27"/>
      <c r="U726" s="29"/>
      <c r="V726" s="29"/>
      <c r="W726" s="27"/>
      <c r="X726" s="27"/>
      <c r="Y726" s="27"/>
    </row>
    <row r="727" spans="1:25">
      <c r="A727" s="31"/>
      <c r="B727" s="224" t="str">
        <f>$B$7</f>
        <v>HDC Tax Exempt Bonds</v>
      </c>
      <c r="C727" s="157"/>
      <c r="D727" s="179"/>
      <c r="E727" s="157"/>
      <c r="F727" s="172">
        <f>$F$7</f>
        <v>0</v>
      </c>
      <c r="G727" s="157"/>
      <c r="H727" s="780">
        <f>$H$7</f>
        <v>0</v>
      </c>
      <c r="I727" s="161"/>
      <c r="J727" s="172">
        <f>$J$7</f>
        <v>0</v>
      </c>
      <c r="K727" s="161"/>
      <c r="L727" s="194"/>
      <c r="M727" s="157"/>
      <c r="N727" s="167"/>
      <c r="O727" s="33"/>
      <c r="P727" s="33"/>
      <c r="Q727" s="33"/>
      <c r="R727" s="33"/>
      <c r="S727" s="33"/>
      <c r="T727" s="33"/>
      <c r="U727" s="34"/>
      <c r="V727" s="34"/>
      <c r="W727" s="27"/>
      <c r="X727" s="27"/>
      <c r="Y727" s="27"/>
    </row>
    <row r="728" spans="1:25">
      <c r="A728" s="27"/>
      <c r="B728" s="224" t="str">
        <f>$B$8</f>
        <v>HDC Loan</v>
      </c>
      <c r="C728" s="157"/>
      <c r="D728" s="179"/>
      <c r="E728" s="157"/>
      <c r="F728" s="172">
        <f>$F$8</f>
        <v>0</v>
      </c>
      <c r="G728" s="157"/>
      <c r="H728" s="780">
        <f>$H$8</f>
        <v>0</v>
      </c>
      <c r="I728" s="157"/>
      <c r="J728" s="172">
        <f>$J$8</f>
        <v>0</v>
      </c>
      <c r="K728" s="157"/>
      <c r="L728" s="194"/>
      <c r="M728" s="157"/>
      <c r="N728" s="167"/>
      <c r="O728" s="27"/>
      <c r="P728" s="27"/>
      <c r="Q728" s="27"/>
      <c r="R728" s="27"/>
      <c r="S728" s="27"/>
      <c r="T728" s="27"/>
      <c r="U728" s="27"/>
      <c r="V728" s="27"/>
      <c r="W728" s="27"/>
      <c r="X728" s="27"/>
      <c r="Y728" s="27"/>
    </row>
    <row r="729" spans="1:25">
      <c r="A729" s="35"/>
      <c r="B729" s="224" t="str">
        <f>$B$9</f>
        <v>Deferred Developer Fee</v>
      </c>
      <c r="C729" s="157"/>
      <c r="D729" s="179"/>
      <c r="E729" s="157"/>
      <c r="F729" s="172">
        <f>$F$9</f>
        <v>0</v>
      </c>
      <c r="G729" s="157"/>
      <c r="H729" s="780">
        <f>$H$9</f>
        <v>0</v>
      </c>
      <c r="I729" s="162"/>
      <c r="J729" s="172">
        <f>$J$9</f>
        <v>0</v>
      </c>
      <c r="K729" s="162"/>
      <c r="L729" s="194"/>
      <c r="M729" s="157"/>
      <c r="N729" s="167"/>
      <c r="O729" s="36"/>
      <c r="P729" s="36"/>
      <c r="Q729" s="36"/>
      <c r="R729" s="36"/>
      <c r="S729" s="36"/>
      <c r="T729" s="36"/>
      <c r="U729" s="36"/>
      <c r="V729" s="36"/>
      <c r="W729" s="27"/>
      <c r="X729" s="27"/>
      <c r="Y729" s="27"/>
    </row>
    <row r="730" spans="1:25">
      <c r="A730" s="31"/>
      <c r="B730" s="224" t="str">
        <f>$B$10</f>
        <v>Other (Specify)</v>
      </c>
      <c r="C730" s="157"/>
      <c r="D730" s="179"/>
      <c r="E730" s="157"/>
      <c r="F730" s="172">
        <f>$F$10</f>
        <v>0</v>
      </c>
      <c r="G730" s="157"/>
      <c r="H730" s="780">
        <f>$H$10</f>
        <v>0</v>
      </c>
      <c r="I730" s="162"/>
      <c r="J730" s="172">
        <f>$J$10</f>
        <v>0</v>
      </c>
      <c r="K730" s="162"/>
      <c r="L730" s="194"/>
      <c r="M730" s="157"/>
      <c r="N730" s="167"/>
      <c r="O730" s="36"/>
      <c r="P730" s="36"/>
      <c r="Q730" s="36"/>
      <c r="R730" s="36"/>
      <c r="S730" s="36"/>
      <c r="T730" s="36"/>
      <c r="U730" s="36"/>
      <c r="V730" s="36"/>
      <c r="W730" s="27"/>
      <c r="X730" s="27"/>
      <c r="Y730" s="27"/>
    </row>
    <row r="731" spans="1:25">
      <c r="A731" s="35"/>
      <c r="B731" s="224" t="str">
        <f>$B$11</f>
        <v>Other (Specify)</v>
      </c>
      <c r="C731" s="157"/>
      <c r="D731" s="179"/>
      <c r="E731" s="157"/>
      <c r="F731" s="172">
        <f>$F$11</f>
        <v>0</v>
      </c>
      <c r="G731" s="157"/>
      <c r="H731" s="780">
        <f>$H$11</f>
        <v>0</v>
      </c>
      <c r="I731" s="163"/>
      <c r="J731" s="172">
        <f>$J$11</f>
        <v>0</v>
      </c>
      <c r="K731" s="163"/>
      <c r="L731" s="194"/>
      <c r="M731" s="157"/>
      <c r="N731" s="167"/>
      <c r="O731" s="38"/>
      <c r="P731" s="38"/>
      <c r="Q731" s="38"/>
      <c r="R731" s="38"/>
      <c r="S731" s="38"/>
      <c r="T731" s="38"/>
      <c r="U731" s="38"/>
      <c r="V731" s="38"/>
      <c r="W731" s="27"/>
      <c r="X731" s="27"/>
      <c r="Y731" s="27"/>
    </row>
    <row r="732" spans="1:25">
      <c r="A732" s="31"/>
      <c r="B732" s="224" t="str">
        <f>$B$12</f>
        <v>Other (Specify)</v>
      </c>
      <c r="C732" s="157"/>
      <c r="D732" s="179"/>
      <c r="E732" s="157"/>
      <c r="F732" s="172">
        <f>$F$12</f>
        <v>0</v>
      </c>
      <c r="G732" s="157"/>
      <c r="H732" s="780">
        <f>$H$12</f>
        <v>0</v>
      </c>
      <c r="I732" s="162"/>
      <c r="J732" s="172">
        <f>$J$12</f>
        <v>0</v>
      </c>
      <c r="K732" s="162"/>
      <c r="L732" s="194"/>
      <c r="M732" s="157"/>
      <c r="N732" s="167"/>
      <c r="O732" s="36"/>
      <c r="P732" s="36"/>
      <c r="Q732" s="36"/>
      <c r="R732" s="36"/>
      <c r="S732" s="36"/>
      <c r="T732" s="36"/>
      <c r="U732" s="36"/>
      <c r="V732" s="36"/>
      <c r="W732" s="27"/>
      <c r="X732" s="27"/>
      <c r="Y732" s="27"/>
    </row>
    <row r="733" spans="1:25">
      <c r="A733" s="31"/>
      <c r="B733" s="224" t="str">
        <f>$B$13</f>
        <v>Other (Specify)</v>
      </c>
      <c r="C733" s="157"/>
      <c r="D733" s="179"/>
      <c r="E733" s="157"/>
      <c r="F733" s="172">
        <f>$F$13</f>
        <v>0</v>
      </c>
      <c r="G733" s="157"/>
      <c r="H733" s="780">
        <f>$H$13</f>
        <v>0</v>
      </c>
      <c r="I733" s="162"/>
      <c r="J733" s="172">
        <f>$J$13</f>
        <v>0</v>
      </c>
      <c r="K733" s="162"/>
      <c r="L733" s="194"/>
      <c r="M733" s="157"/>
      <c r="N733" s="167"/>
      <c r="O733" s="36"/>
      <c r="P733" s="36"/>
      <c r="Q733" s="36"/>
      <c r="R733" s="36"/>
      <c r="S733" s="36"/>
      <c r="T733" s="36"/>
      <c r="U733" s="36"/>
      <c r="V733" s="36"/>
      <c r="W733" s="36"/>
      <c r="X733" s="36"/>
      <c r="Y733" s="27"/>
    </row>
    <row r="734" spans="1:25" ht="13.5" thickBot="1">
      <c r="A734" s="35"/>
      <c r="B734" s="224" t="str">
        <f>$B$14</f>
        <v>Other (Specify)</v>
      </c>
      <c r="C734" s="157"/>
      <c r="D734" s="184"/>
      <c r="E734" s="157"/>
      <c r="F734" s="172">
        <f>$F$14</f>
        <v>0</v>
      </c>
      <c r="G734" s="157"/>
      <c r="H734" s="780">
        <f>$H$14</f>
        <v>0</v>
      </c>
      <c r="I734" s="162"/>
      <c r="J734" s="172">
        <f>$J$14</f>
        <v>0</v>
      </c>
      <c r="K734" s="162"/>
      <c r="L734" s="194"/>
      <c r="M734" s="157"/>
      <c r="N734" s="167"/>
      <c r="O734" s="36"/>
      <c r="P734" s="36"/>
      <c r="Q734" s="36"/>
      <c r="R734" s="36"/>
      <c r="S734" s="36"/>
      <c r="T734" s="36"/>
      <c r="U734" s="36"/>
      <c r="V734" s="36"/>
      <c r="W734" s="27"/>
      <c r="X734" s="27"/>
      <c r="Y734" s="27"/>
    </row>
    <row r="735" spans="1:25" ht="13.5" thickTop="1">
      <c r="A735" s="31"/>
      <c r="B735" s="225" t="str">
        <f>$B$15</f>
        <v>Total Construction Financing</v>
      </c>
      <c r="C735" s="156"/>
      <c r="D735" s="186">
        <f>SUM(D726:D734)</f>
        <v>0</v>
      </c>
      <c r="E735" s="156"/>
      <c r="F735" s="188"/>
      <c r="G735" s="156"/>
      <c r="H735" s="188"/>
      <c r="I735" s="164"/>
      <c r="J735" s="188"/>
      <c r="K735" s="164"/>
      <c r="L735" s="197"/>
      <c r="M735" s="157"/>
      <c r="N735" s="167"/>
      <c r="O735" s="36"/>
      <c r="P735" s="36"/>
      <c r="Q735" s="36"/>
      <c r="R735" s="36"/>
      <c r="S735" s="36"/>
      <c r="T735" s="36"/>
      <c r="U735" s="36"/>
      <c r="V735" s="36"/>
      <c r="W735" s="27"/>
      <c r="X735" s="27"/>
      <c r="Y735" s="27"/>
    </row>
    <row r="736" spans="1:25" s="360" customFormat="1">
      <c r="A736" s="136"/>
      <c r="B736" s="198"/>
      <c r="C736" s="129"/>
      <c r="D736" s="129"/>
      <c r="E736" s="129"/>
      <c r="F736" s="129"/>
      <c r="G736" s="129"/>
      <c r="H736" s="137"/>
      <c r="I736" s="137"/>
      <c r="J736" s="138"/>
      <c r="K736" s="137"/>
      <c r="L736" s="199"/>
      <c r="M736" s="137"/>
      <c r="N736" s="166"/>
      <c r="O736" s="137"/>
      <c r="P736" s="137"/>
      <c r="Q736" s="137"/>
      <c r="R736" s="137"/>
      <c r="S736" s="137"/>
      <c r="T736" s="137"/>
      <c r="U736" s="137"/>
      <c r="V736" s="137"/>
      <c r="W736" s="129"/>
      <c r="X736" s="129"/>
      <c r="Y736" s="129"/>
    </row>
    <row r="737" spans="1:25" s="360" customFormat="1">
      <c r="A737" s="139"/>
      <c r="B737" s="361" t="s">
        <v>162</v>
      </c>
      <c r="C737" s="362"/>
      <c r="D737" s="200"/>
      <c r="E737" s="200"/>
      <c r="F737" s="201"/>
      <c r="G737" s="201"/>
      <c r="H737" s="202"/>
      <c r="I737" s="202"/>
      <c r="J737" s="202"/>
      <c r="K737" s="202"/>
      <c r="L737" s="203"/>
      <c r="M737" s="27"/>
      <c r="N737" s="140"/>
      <c r="O737" s="140"/>
      <c r="P737" s="140"/>
      <c r="Q737" s="140"/>
      <c r="R737" s="140"/>
      <c r="S737" s="140"/>
      <c r="T737" s="140"/>
      <c r="U737" s="137"/>
      <c r="V737" s="140"/>
      <c r="W737" s="129"/>
      <c r="X737" s="129"/>
      <c r="Y737" s="129"/>
    </row>
    <row r="738" spans="1:25" s="360" customFormat="1">
      <c r="A738" s="139"/>
      <c r="B738" s="204" t="s">
        <v>143</v>
      </c>
      <c r="C738" s="363"/>
      <c r="D738" s="363"/>
      <c r="E738" s="122"/>
      <c r="F738" s="200"/>
      <c r="G738" s="200"/>
      <c r="H738" s="202"/>
      <c r="I738" s="202"/>
      <c r="J738" s="202"/>
      <c r="K738" s="202"/>
      <c r="L738" s="203"/>
      <c r="M738" s="27"/>
      <c r="N738" s="140"/>
      <c r="O738" s="140"/>
      <c r="P738" s="140"/>
      <c r="Q738" s="140"/>
      <c r="R738" s="140"/>
      <c r="S738" s="140"/>
      <c r="T738" s="140"/>
      <c r="U738" s="137"/>
      <c r="V738" s="140"/>
      <c r="W738" s="129"/>
      <c r="X738" s="129"/>
      <c r="Y738" s="129"/>
    </row>
    <row r="739" spans="1:25" s="360" customFormat="1">
      <c r="A739" s="139"/>
      <c r="B739" s="364" t="str">
        <f>B724</f>
        <v xml:space="preserve"> </v>
      </c>
      <c r="C739" s="363"/>
      <c r="D739" s="122"/>
      <c r="E739" s="122"/>
      <c r="F739" s="200"/>
      <c r="G739" s="200"/>
      <c r="H739" s="202"/>
      <c r="I739" s="202"/>
      <c r="J739" s="202"/>
      <c r="K739" s="202"/>
      <c r="L739" s="203"/>
      <c r="M739" s="27"/>
      <c r="N739" s="140"/>
      <c r="O739" s="140"/>
      <c r="P739" s="140"/>
      <c r="Q739" s="140"/>
      <c r="R739" s="140"/>
      <c r="S739" s="140"/>
      <c r="T739" s="140"/>
      <c r="U739" s="137"/>
      <c r="V739" s="140"/>
      <c r="W739" s="129"/>
      <c r="X739" s="129"/>
      <c r="Y739" s="129"/>
    </row>
    <row r="740" spans="1:25" s="360" customFormat="1">
      <c r="A740" s="139"/>
      <c r="B740" s="205" t="s">
        <v>157</v>
      </c>
      <c r="C740" s="158"/>
      <c r="D740" s="159" t="s">
        <v>158</v>
      </c>
      <c r="E740" s="159"/>
      <c r="F740" s="159" t="s">
        <v>159</v>
      </c>
      <c r="G740" s="159"/>
      <c r="H740" s="159" t="s">
        <v>177</v>
      </c>
      <c r="I740" s="159"/>
      <c r="J740" s="159" t="s">
        <v>160</v>
      </c>
      <c r="K740" s="160"/>
      <c r="L740" s="206" t="s">
        <v>161</v>
      </c>
      <c r="M740" s="168"/>
      <c r="N740" s="142"/>
      <c r="O740" s="142"/>
      <c r="P740" s="142"/>
      <c r="Q740" s="142"/>
      <c r="R740" s="142"/>
      <c r="S740" s="142"/>
      <c r="T740" s="142"/>
      <c r="U740" s="143"/>
      <c r="V740" s="142"/>
      <c r="W740" s="129"/>
      <c r="X740" s="129"/>
      <c r="Y740" s="129"/>
    </row>
    <row r="741" spans="1:25" s="360" customFormat="1">
      <c r="A741" s="139"/>
      <c r="B741" s="223" t="str">
        <f>$B$21</f>
        <v>HPD Loan</v>
      </c>
      <c r="C741" s="157"/>
      <c r="D741" s="180"/>
      <c r="E741" s="157"/>
      <c r="F741" s="171">
        <f>$F$21</f>
        <v>0</v>
      </c>
      <c r="G741" s="157"/>
      <c r="H741" s="780">
        <f>$H$21</f>
        <v>0</v>
      </c>
      <c r="I741" s="157"/>
      <c r="J741" s="171">
        <f>$J$21</f>
        <v>0</v>
      </c>
      <c r="K741" s="157"/>
      <c r="L741" s="194"/>
      <c r="M741" s="157"/>
      <c r="N741" s="135"/>
      <c r="O741" s="135"/>
      <c r="P741" s="135"/>
      <c r="Q741" s="135"/>
      <c r="R741" s="135"/>
      <c r="S741" s="135"/>
      <c r="T741" s="135"/>
      <c r="U741" s="135"/>
      <c r="V741" s="137"/>
      <c r="W741" s="129"/>
      <c r="X741" s="129"/>
      <c r="Y741" s="129"/>
    </row>
    <row r="742" spans="1:25" s="360" customFormat="1">
      <c r="A742" s="139"/>
      <c r="B742" s="223" t="str">
        <f>$B$22</f>
        <v>HDC Tax Exempt Bonds</v>
      </c>
      <c r="C742" s="157"/>
      <c r="D742" s="180"/>
      <c r="E742" s="157"/>
      <c r="F742" s="171">
        <f>$F$22</f>
        <v>0</v>
      </c>
      <c r="G742" s="157"/>
      <c r="H742" s="780">
        <f>$H$22</f>
        <v>0</v>
      </c>
      <c r="I742" s="161"/>
      <c r="J742" s="171">
        <f>$J$22</f>
        <v>0</v>
      </c>
      <c r="K742" s="161"/>
      <c r="L742" s="194"/>
      <c r="M742" s="157"/>
      <c r="N742" s="137"/>
      <c r="O742" s="137"/>
      <c r="P742" s="137"/>
      <c r="Q742" s="137"/>
      <c r="R742" s="137"/>
      <c r="S742" s="137"/>
      <c r="T742" s="137"/>
      <c r="U742" s="137"/>
      <c r="V742" s="137"/>
      <c r="W742" s="129"/>
      <c r="X742" s="129"/>
      <c r="Y742" s="129"/>
    </row>
    <row r="743" spans="1:25" s="360" customFormat="1">
      <c r="A743" s="136"/>
      <c r="B743" s="223" t="str">
        <f>$B$23</f>
        <v>HDC Loan</v>
      </c>
      <c r="C743" s="157"/>
      <c r="D743" s="180"/>
      <c r="E743" s="157"/>
      <c r="F743" s="171">
        <f>$F$23</f>
        <v>0</v>
      </c>
      <c r="G743" s="157"/>
      <c r="H743" s="780">
        <f>$H$23</f>
        <v>0</v>
      </c>
      <c r="I743" s="157"/>
      <c r="J743" s="171">
        <f>$J$23</f>
        <v>0</v>
      </c>
      <c r="K743" s="157"/>
      <c r="L743" s="194"/>
      <c r="M743" s="157"/>
      <c r="N743" s="137"/>
      <c r="O743" s="137"/>
      <c r="P743" s="137"/>
      <c r="Q743" s="137"/>
      <c r="R743" s="137"/>
      <c r="S743" s="137"/>
      <c r="T743" s="137"/>
      <c r="U743" s="137"/>
      <c r="V743" s="137"/>
      <c r="W743" s="129"/>
      <c r="X743" s="129"/>
      <c r="Y743" s="129"/>
    </row>
    <row r="744" spans="1:25" s="360" customFormat="1">
      <c r="A744" s="139"/>
      <c r="B744" s="223" t="str">
        <f>$B$24</f>
        <v>Deferred Developer Fee</v>
      </c>
      <c r="C744" s="157"/>
      <c r="D744" s="180"/>
      <c r="E744" s="157"/>
      <c r="F744" s="171">
        <f>$F$24</f>
        <v>0</v>
      </c>
      <c r="G744" s="157"/>
      <c r="H744" s="780">
        <f>$H$24</f>
        <v>0</v>
      </c>
      <c r="I744" s="162"/>
      <c r="J744" s="171">
        <f>$J$24</f>
        <v>0</v>
      </c>
      <c r="K744" s="162"/>
      <c r="L744" s="194"/>
      <c r="M744" s="157"/>
      <c r="N744" s="130"/>
      <c r="O744" s="130"/>
      <c r="P744" s="130"/>
      <c r="Q744" s="130"/>
      <c r="R744" s="130"/>
      <c r="S744" s="130"/>
      <c r="T744" s="130"/>
      <c r="U744" s="130"/>
      <c r="V744" s="130"/>
      <c r="W744" s="129"/>
      <c r="X744" s="129"/>
      <c r="Y744" s="129"/>
    </row>
    <row r="745" spans="1:25" s="360" customFormat="1">
      <c r="A745" s="136"/>
      <c r="B745" s="223" t="str">
        <f>$B$25</f>
        <v>Other (Specify)</v>
      </c>
      <c r="C745" s="157"/>
      <c r="D745" s="180"/>
      <c r="E745" s="157"/>
      <c r="F745" s="171">
        <f>$F$25</f>
        <v>0</v>
      </c>
      <c r="G745" s="157"/>
      <c r="H745" s="780">
        <f>$H$25</f>
        <v>0</v>
      </c>
      <c r="I745" s="162"/>
      <c r="J745" s="171">
        <f>$J$25</f>
        <v>0</v>
      </c>
      <c r="K745" s="162"/>
      <c r="L745" s="194"/>
      <c r="M745" s="157"/>
      <c r="N745" s="130"/>
      <c r="O745" s="130"/>
      <c r="P745" s="130"/>
      <c r="Q745" s="130"/>
      <c r="R745" s="130"/>
      <c r="S745" s="130"/>
      <c r="T745" s="130"/>
      <c r="U745" s="130"/>
      <c r="V745" s="130"/>
      <c r="W745" s="129"/>
      <c r="X745" s="129"/>
      <c r="Y745" s="129"/>
    </row>
    <row r="746" spans="1:25" s="360" customFormat="1" ht="14.1" customHeight="1">
      <c r="A746" s="129"/>
      <c r="B746" s="223" t="str">
        <f>$B$26</f>
        <v>Other (Specify)</v>
      </c>
      <c r="C746" s="157"/>
      <c r="D746" s="180"/>
      <c r="E746" s="157"/>
      <c r="F746" s="171">
        <f>$F$26</f>
        <v>0</v>
      </c>
      <c r="G746" s="157"/>
      <c r="H746" s="780">
        <f>$H$26</f>
        <v>0</v>
      </c>
      <c r="I746" s="163"/>
      <c r="J746" s="171">
        <f>$J$26</f>
        <v>0</v>
      </c>
      <c r="K746" s="163"/>
      <c r="L746" s="194"/>
      <c r="M746" s="157"/>
      <c r="N746" s="131"/>
      <c r="O746" s="131"/>
      <c r="P746" s="131"/>
      <c r="Q746" s="131"/>
      <c r="R746" s="131"/>
      <c r="S746" s="131"/>
      <c r="T746" s="131"/>
      <c r="U746" s="131"/>
      <c r="V746" s="131"/>
      <c r="W746" s="141"/>
      <c r="X746" s="141"/>
      <c r="Y746" s="141"/>
    </row>
    <row r="747" spans="1:25" s="360" customFormat="1">
      <c r="A747" s="144"/>
      <c r="B747" s="223" t="str">
        <f>$B$27</f>
        <v>Other (Specify)</v>
      </c>
      <c r="C747" s="157"/>
      <c r="D747" s="180"/>
      <c r="E747" s="157"/>
      <c r="F747" s="171">
        <f>$F$27</f>
        <v>0</v>
      </c>
      <c r="G747" s="157"/>
      <c r="H747" s="780">
        <f>$H$27</f>
        <v>0</v>
      </c>
      <c r="I747" s="162"/>
      <c r="J747" s="171">
        <f>$J$27</f>
        <v>0</v>
      </c>
      <c r="K747" s="162"/>
      <c r="L747" s="194"/>
      <c r="M747" s="157"/>
      <c r="N747" s="133"/>
      <c r="O747" s="133"/>
      <c r="P747" s="133"/>
      <c r="Q747" s="133"/>
      <c r="R747" s="133"/>
      <c r="S747" s="133"/>
      <c r="T747" s="133"/>
      <c r="U747" s="131"/>
      <c r="V747" s="131"/>
      <c r="W747" s="129"/>
      <c r="X747" s="129"/>
      <c r="Y747" s="129"/>
    </row>
    <row r="748" spans="1:25" s="360" customFormat="1" ht="15.95" customHeight="1">
      <c r="A748" s="144"/>
      <c r="B748" s="223" t="str">
        <f>$B$28</f>
        <v>Other (Specify)</v>
      </c>
      <c r="C748" s="157"/>
      <c r="D748" s="180"/>
      <c r="E748" s="157"/>
      <c r="F748" s="171">
        <f>$F$28</f>
        <v>0</v>
      </c>
      <c r="G748" s="157"/>
      <c r="H748" s="780">
        <f>$H$28</f>
        <v>0</v>
      </c>
      <c r="I748" s="162"/>
      <c r="J748" s="171">
        <f>$J$28</f>
        <v>0</v>
      </c>
      <c r="K748" s="162"/>
      <c r="L748" s="194"/>
      <c r="M748" s="157"/>
      <c r="N748" s="133"/>
      <c r="O748" s="133"/>
      <c r="P748" s="133"/>
      <c r="Q748" s="133"/>
      <c r="R748" s="133"/>
      <c r="S748" s="133"/>
      <c r="T748" s="133"/>
      <c r="U748" s="133"/>
      <c r="V748" s="133"/>
      <c r="W748" s="129"/>
      <c r="X748" s="129"/>
      <c r="Y748" s="129"/>
    </row>
    <row r="749" spans="1:25" s="360" customFormat="1" ht="14.1" customHeight="1" thickBot="1">
      <c r="A749" s="144"/>
      <c r="B749" s="223" t="str">
        <f>$B$29</f>
        <v>Other (Specify)</v>
      </c>
      <c r="C749" s="157"/>
      <c r="D749" s="185"/>
      <c r="E749" s="157"/>
      <c r="F749" s="171">
        <f>$F$29</f>
        <v>0</v>
      </c>
      <c r="G749" s="157"/>
      <c r="H749" s="780">
        <f>$H$29</f>
        <v>0</v>
      </c>
      <c r="I749" s="162"/>
      <c r="J749" s="171">
        <f>$J$29</f>
        <v>0</v>
      </c>
      <c r="K749" s="162"/>
      <c r="L749" s="194"/>
      <c r="M749" s="157"/>
      <c r="N749" s="133"/>
      <c r="O749" s="133"/>
      <c r="P749" s="133"/>
      <c r="Q749" s="133"/>
      <c r="R749" s="133"/>
      <c r="S749" s="133"/>
      <c r="T749" s="133"/>
      <c r="U749" s="133"/>
      <c r="V749" s="133"/>
      <c r="W749" s="129"/>
      <c r="X749" s="129"/>
      <c r="Y749" s="129"/>
    </row>
    <row r="750" spans="1:25" s="360" customFormat="1" ht="14.1" customHeight="1" thickTop="1">
      <c r="A750" s="139"/>
      <c r="B750" s="226" t="str">
        <f>$B$30</f>
        <v>Total Permanent Financing</v>
      </c>
      <c r="C750" s="156"/>
      <c r="D750" s="187">
        <f>SUM(D741:D749)</f>
        <v>0</v>
      </c>
      <c r="E750" s="156"/>
      <c r="F750" s="169"/>
      <c r="G750" s="156"/>
      <c r="H750" s="169"/>
      <c r="I750" s="164"/>
      <c r="J750" s="169"/>
      <c r="K750" s="164"/>
      <c r="L750" s="197"/>
      <c r="M750" s="157"/>
      <c r="N750" s="134"/>
      <c r="O750" s="134"/>
      <c r="P750" s="134"/>
      <c r="Q750" s="134"/>
      <c r="R750" s="134"/>
      <c r="S750" s="134"/>
      <c r="T750" s="134"/>
      <c r="U750" s="145"/>
      <c r="V750" s="134"/>
      <c r="W750" s="129"/>
      <c r="X750" s="129"/>
      <c r="Y750" s="129"/>
    </row>
    <row r="751" spans="1:25" s="360" customFormat="1" ht="14.1" customHeight="1">
      <c r="A751" s="139"/>
      <c r="B751" s="207"/>
      <c r="C751" s="157"/>
      <c r="D751" s="157"/>
      <c r="E751" s="157"/>
      <c r="F751" s="157"/>
      <c r="G751" s="157"/>
      <c r="H751" s="157"/>
      <c r="I751" s="162"/>
      <c r="J751" s="157"/>
      <c r="K751" s="162"/>
      <c r="L751" s="208"/>
      <c r="M751" s="157"/>
      <c r="N751" s="134"/>
      <c r="O751" s="134"/>
      <c r="P751" s="134"/>
      <c r="Q751" s="134"/>
      <c r="R751" s="134"/>
      <c r="S751" s="134"/>
      <c r="T751" s="134"/>
      <c r="U751" s="145"/>
      <c r="V751" s="134"/>
      <c r="W751" s="129"/>
      <c r="X751" s="129"/>
      <c r="Y751" s="129"/>
    </row>
    <row r="752" spans="1:25" s="360" customFormat="1" ht="15.95" customHeight="1">
      <c r="A752" s="129"/>
      <c r="B752" s="209" t="s">
        <v>163</v>
      </c>
      <c r="C752" s="146"/>
      <c r="D752" s="365"/>
      <c r="E752" s="365"/>
      <c r="F752" s="365"/>
      <c r="G752" s="365"/>
      <c r="H752" s="366"/>
      <c r="I752" s="366"/>
      <c r="J752" s="129"/>
      <c r="K752" s="129"/>
      <c r="L752" s="210"/>
      <c r="M752" s="129"/>
      <c r="N752" s="129"/>
      <c r="O752" s="129"/>
      <c r="P752" s="129"/>
      <c r="Q752" s="129"/>
      <c r="R752" s="129"/>
      <c r="S752" s="129"/>
      <c r="T752" s="129"/>
      <c r="U752" s="129"/>
      <c r="V752" s="133"/>
      <c r="W752" s="129"/>
      <c r="X752" s="129"/>
      <c r="Y752" s="129"/>
    </row>
    <row r="753" spans="1:25" s="360" customFormat="1" ht="15.95" customHeight="1">
      <c r="A753" s="129"/>
      <c r="B753" s="204" t="s">
        <v>143</v>
      </c>
      <c r="C753" s="146"/>
      <c r="D753" s="365"/>
      <c r="E753" s="365"/>
      <c r="F753" s="365"/>
      <c r="G753" s="365"/>
      <c r="H753" s="366"/>
      <c r="I753" s="366"/>
      <c r="J753" s="129"/>
      <c r="K753" s="129"/>
      <c r="L753" s="210"/>
      <c r="M753" s="129"/>
      <c r="N753" s="129"/>
      <c r="O753" s="129"/>
      <c r="P753" s="129"/>
      <c r="Q753" s="129"/>
      <c r="R753" s="129"/>
      <c r="S753" s="129"/>
      <c r="T753" s="129"/>
      <c r="U753" s="129"/>
      <c r="V753" s="133"/>
      <c r="W753" s="129"/>
      <c r="X753" s="129"/>
      <c r="Y753" s="129"/>
    </row>
    <row r="754" spans="1:25" s="360" customFormat="1" ht="15.95" customHeight="1">
      <c r="A754" s="129"/>
      <c r="B754" s="364" t="str">
        <f>B724</f>
        <v xml:space="preserve"> </v>
      </c>
      <c r="C754" s="146"/>
      <c r="D754" s="365"/>
      <c r="E754" s="365"/>
      <c r="F754" s="365"/>
      <c r="G754" s="365"/>
      <c r="H754" s="366"/>
      <c r="I754" s="366"/>
      <c r="J754" s="129"/>
      <c r="K754" s="129"/>
      <c r="L754" s="210"/>
      <c r="M754" s="129"/>
      <c r="N754" s="129"/>
      <c r="O754" s="129"/>
      <c r="P754" s="129"/>
      <c r="Q754" s="129"/>
      <c r="R754" s="129"/>
      <c r="S754" s="129"/>
      <c r="T754" s="129"/>
      <c r="U754" s="129"/>
      <c r="V754" s="133"/>
      <c r="W754" s="129"/>
      <c r="X754" s="129"/>
      <c r="Y754" s="129"/>
    </row>
    <row r="755" spans="1:25" s="360" customFormat="1">
      <c r="A755" s="129"/>
      <c r="B755" s="211" t="s">
        <v>171</v>
      </c>
      <c r="C755" s="146"/>
      <c r="D755" s="365"/>
      <c r="E755" s="365"/>
      <c r="F755" s="365"/>
      <c r="G755" s="365"/>
      <c r="H755" s="366"/>
      <c r="I755" s="366"/>
      <c r="J755" s="129"/>
      <c r="K755" s="129"/>
      <c r="L755" s="210"/>
      <c r="M755" s="129"/>
      <c r="N755" s="129"/>
      <c r="O755" s="129"/>
      <c r="P755" s="129"/>
      <c r="Q755" s="129"/>
      <c r="R755" s="129"/>
      <c r="S755" s="129"/>
      <c r="T755" s="129"/>
      <c r="U755" s="129"/>
      <c r="V755" s="133"/>
      <c r="W755" s="129"/>
      <c r="X755" s="129"/>
      <c r="Y755" s="129"/>
    </row>
    <row r="756" spans="1:25" s="360" customFormat="1">
      <c r="A756" s="129"/>
      <c r="B756" s="211"/>
      <c r="C756" s="146"/>
      <c r="D756" s="365"/>
      <c r="E756" s="365"/>
      <c r="F756" s="365"/>
      <c r="G756" s="365"/>
      <c r="H756" s="366"/>
      <c r="I756" s="366"/>
      <c r="J756" s="129"/>
      <c r="K756" s="129"/>
      <c r="L756" s="210"/>
      <c r="M756" s="129"/>
      <c r="N756" s="129"/>
      <c r="O756" s="129"/>
      <c r="P756" s="129"/>
      <c r="Q756" s="129"/>
      <c r="R756" s="129"/>
      <c r="S756" s="129"/>
      <c r="T756" s="129"/>
      <c r="U756" s="129"/>
      <c r="V756" s="133"/>
      <c r="W756" s="129"/>
      <c r="X756" s="129"/>
      <c r="Y756" s="129"/>
    </row>
    <row r="757" spans="1:25" s="360" customFormat="1" ht="15.95" customHeight="1">
      <c r="A757" s="129"/>
      <c r="B757" s="212" t="s">
        <v>173</v>
      </c>
      <c r="C757" s="170"/>
      <c r="D757" s="940"/>
      <c r="E757" s="940"/>
      <c r="F757" s="940"/>
      <c r="G757" s="170"/>
      <c r="H757" s="367" t="s">
        <v>172</v>
      </c>
      <c r="I757" s="366"/>
      <c r="J757" s="129"/>
      <c r="K757" s="129"/>
      <c r="L757" s="210"/>
      <c r="M757" s="129"/>
      <c r="N757" s="129"/>
      <c r="O757" s="129"/>
      <c r="P757" s="129"/>
      <c r="Q757" s="129"/>
      <c r="R757" s="129"/>
      <c r="S757" s="129"/>
      <c r="T757" s="129"/>
      <c r="U757" s="129"/>
      <c r="V757" s="133"/>
      <c r="W757" s="129"/>
      <c r="X757" s="129"/>
      <c r="Y757" s="129"/>
    </row>
    <row r="758" spans="1:25" s="360" customFormat="1">
      <c r="A758" s="129"/>
      <c r="B758" s="213" t="s">
        <v>164</v>
      </c>
      <c r="C758" s="129"/>
      <c r="D758" s="129"/>
      <c r="E758" s="129"/>
      <c r="F758" s="129"/>
      <c r="G758" s="129"/>
      <c r="H758" s="178"/>
      <c r="I758" s="129"/>
      <c r="J758" s="129"/>
      <c r="K758" s="129"/>
      <c r="L758" s="210"/>
      <c r="M758" s="129"/>
      <c r="N758" s="129"/>
      <c r="O758" s="129"/>
      <c r="P758" s="129"/>
      <c r="Q758" s="129"/>
      <c r="R758" s="129"/>
      <c r="S758" s="129"/>
      <c r="T758" s="129"/>
      <c r="U758" s="129"/>
      <c r="V758" s="133"/>
      <c r="W758" s="129"/>
      <c r="X758" s="129"/>
      <c r="Y758" s="129"/>
    </row>
    <row r="759" spans="1:25" s="360" customFormat="1">
      <c r="A759" s="139"/>
      <c r="B759" s="214" t="s">
        <v>110</v>
      </c>
      <c r="C759" s="129"/>
      <c r="D759" s="129"/>
      <c r="E759" s="129"/>
      <c r="F759" s="129"/>
      <c r="G759" s="129"/>
      <c r="H759" s="178"/>
      <c r="I759" s="129"/>
      <c r="J759" s="129"/>
      <c r="K759" s="129"/>
      <c r="L759" s="210"/>
      <c r="M759" s="129"/>
      <c r="N759" s="129"/>
      <c r="O759" s="129"/>
      <c r="P759" s="129"/>
      <c r="Q759" s="129"/>
      <c r="R759" s="129"/>
      <c r="S759" s="129"/>
      <c r="T759" s="129"/>
      <c r="U759" s="129"/>
      <c r="V759" s="129"/>
      <c r="W759" s="129"/>
      <c r="X759" s="129"/>
      <c r="Y759" s="129"/>
    </row>
    <row r="760" spans="1:25" s="360" customFormat="1">
      <c r="A760" s="139"/>
      <c r="B760" s="214" t="s">
        <v>165</v>
      </c>
      <c r="C760" s="129"/>
      <c r="D760" s="129"/>
      <c r="E760" s="129"/>
      <c r="F760" s="129"/>
      <c r="G760" s="129"/>
      <c r="H760" s="178"/>
      <c r="I760" s="129"/>
      <c r="J760" s="129"/>
      <c r="K760" s="129"/>
      <c r="L760" s="210"/>
      <c r="M760" s="129"/>
      <c r="N760" s="129"/>
      <c r="O760" s="129"/>
      <c r="P760" s="129"/>
      <c r="Q760" s="129"/>
      <c r="R760" s="129"/>
      <c r="S760" s="129"/>
      <c r="T760" s="129"/>
      <c r="U760" s="129"/>
      <c r="V760" s="129"/>
      <c r="W760" s="129"/>
      <c r="X760" s="129"/>
      <c r="Y760" s="129"/>
    </row>
    <row r="761" spans="1:25" s="154" customFormat="1">
      <c r="A761" s="147"/>
      <c r="B761" s="215" t="s">
        <v>166</v>
      </c>
      <c r="C761" s="148"/>
      <c r="D761" s="148"/>
      <c r="E761" s="148"/>
      <c r="F761" s="148"/>
      <c r="G761" s="148"/>
      <c r="H761" s="178"/>
      <c r="I761" s="149"/>
      <c r="J761" s="149"/>
      <c r="K761" s="149"/>
      <c r="L761" s="216"/>
      <c r="M761" s="149"/>
      <c r="N761" s="149"/>
      <c r="O761" s="149"/>
      <c r="P761" s="149"/>
      <c r="Q761" s="149"/>
      <c r="R761" s="149"/>
      <c r="S761" s="149"/>
      <c r="T761" s="149"/>
      <c r="U761" s="150"/>
      <c r="V761" s="149"/>
      <c r="W761" s="148"/>
      <c r="X761" s="148"/>
      <c r="Y761" s="148"/>
    </row>
    <row r="762" spans="1:25" s="154" customFormat="1">
      <c r="A762" s="147"/>
      <c r="B762" s="215" t="s">
        <v>167</v>
      </c>
      <c r="C762" s="148"/>
      <c r="D762" s="148"/>
      <c r="E762" s="148"/>
      <c r="F762" s="148"/>
      <c r="G762" s="148"/>
      <c r="H762" s="178"/>
      <c r="I762" s="135"/>
      <c r="J762" s="135"/>
      <c r="K762" s="135"/>
      <c r="L762" s="217"/>
      <c r="M762" s="135"/>
      <c r="N762" s="135"/>
      <c r="O762" s="135"/>
      <c r="P762" s="135"/>
      <c r="Q762" s="135"/>
      <c r="R762" s="135"/>
      <c r="S762" s="135"/>
      <c r="T762" s="135"/>
      <c r="U762" s="135"/>
      <c r="V762" s="149"/>
      <c r="W762" s="148"/>
      <c r="X762" s="148"/>
      <c r="Y762" s="148"/>
    </row>
    <row r="763" spans="1:25" s="154" customFormat="1">
      <c r="A763" s="148"/>
      <c r="B763" s="215" t="s">
        <v>169</v>
      </c>
      <c r="C763" s="148"/>
      <c r="D763" s="938" t="str">
        <f>$D$43</f>
        <v>(Specify Source)</v>
      </c>
      <c r="E763" s="938"/>
      <c r="F763" s="938"/>
      <c r="G763" s="148"/>
      <c r="H763" s="178"/>
      <c r="I763" s="148"/>
      <c r="J763" s="148"/>
      <c r="K763" s="148"/>
      <c r="L763" s="218"/>
      <c r="M763" s="148"/>
      <c r="N763" s="148"/>
      <c r="O763" s="148"/>
      <c r="P763" s="148"/>
      <c r="Q763" s="148"/>
      <c r="R763" s="148"/>
      <c r="S763" s="148"/>
      <c r="T763" s="148"/>
      <c r="U763" s="148"/>
      <c r="V763" s="135"/>
      <c r="W763" s="148"/>
      <c r="X763" s="148"/>
      <c r="Y763" s="148"/>
    </row>
    <row r="764" spans="1:25" s="154" customFormat="1">
      <c r="A764" s="147"/>
      <c r="B764" s="215" t="s">
        <v>168</v>
      </c>
      <c r="C764" s="148"/>
      <c r="D764" s="938" t="str">
        <f>$D$44</f>
        <v>(Specify Source)</v>
      </c>
      <c r="E764" s="938"/>
      <c r="F764" s="938"/>
      <c r="G764" s="148"/>
      <c r="H764" s="178"/>
      <c r="I764" s="135"/>
      <c r="J764" s="135"/>
      <c r="K764" s="135"/>
      <c r="L764" s="217"/>
      <c r="M764" s="135"/>
      <c r="N764" s="135"/>
      <c r="O764" s="135"/>
      <c r="P764" s="135"/>
      <c r="Q764" s="135"/>
      <c r="R764" s="135"/>
      <c r="S764" s="135"/>
      <c r="T764" s="135"/>
      <c r="U764" s="150"/>
      <c r="V764" s="149"/>
      <c r="W764" s="148"/>
      <c r="X764" s="148"/>
      <c r="Y764" s="148"/>
    </row>
    <row r="765" spans="1:25" s="154" customFormat="1">
      <c r="A765" s="151"/>
      <c r="B765" s="215" t="s">
        <v>168</v>
      </c>
      <c r="C765" s="148"/>
      <c r="D765" s="938" t="str">
        <f>$D$45</f>
        <v>(Specify Source)</v>
      </c>
      <c r="E765" s="938"/>
      <c r="F765" s="938"/>
      <c r="G765" s="148"/>
      <c r="H765" s="178"/>
      <c r="I765" s="148"/>
      <c r="J765" s="148"/>
      <c r="K765" s="148"/>
      <c r="L765" s="218"/>
      <c r="M765" s="148"/>
      <c r="N765" s="148"/>
      <c r="O765" s="148"/>
      <c r="P765" s="148"/>
      <c r="Q765" s="148"/>
      <c r="R765" s="148"/>
      <c r="S765" s="148"/>
      <c r="T765" s="148"/>
      <c r="U765" s="148"/>
      <c r="V765" s="152"/>
      <c r="W765" s="148"/>
      <c r="X765" s="148"/>
      <c r="Y765" s="148"/>
    </row>
    <row r="766" spans="1:25" s="154" customFormat="1">
      <c r="A766" s="147"/>
      <c r="B766" s="215" t="s">
        <v>168</v>
      </c>
      <c r="C766" s="148"/>
      <c r="D766" s="938" t="str">
        <f>$D$46</f>
        <v>(Specify Source)</v>
      </c>
      <c r="E766" s="938"/>
      <c r="F766" s="938"/>
      <c r="G766" s="148"/>
      <c r="H766" s="178"/>
      <c r="I766" s="153"/>
      <c r="J766" s="153"/>
      <c r="K766" s="153"/>
      <c r="L766" s="219"/>
      <c r="M766" s="153"/>
      <c r="N766" s="153"/>
      <c r="O766" s="153"/>
      <c r="P766" s="153"/>
      <c r="Q766" s="153"/>
      <c r="R766" s="153"/>
      <c r="S766" s="153"/>
      <c r="T766" s="153"/>
      <c r="V766" s="150"/>
      <c r="W766" s="148"/>
      <c r="X766" s="148"/>
      <c r="Y766" s="148"/>
    </row>
    <row r="767" spans="1:25" s="154" customFormat="1" ht="13.5" thickBot="1">
      <c r="A767" s="151"/>
      <c r="B767" s="220" t="s">
        <v>168</v>
      </c>
      <c r="C767" s="221"/>
      <c r="D767" s="939" t="str">
        <f>$D$47</f>
        <v>(Specify Source)</v>
      </c>
      <c r="E767" s="939"/>
      <c r="F767" s="939"/>
      <c r="G767" s="221"/>
      <c r="H767" s="227"/>
      <c r="I767" s="221"/>
      <c r="J767" s="221"/>
      <c r="K767" s="221"/>
      <c r="L767" s="222"/>
      <c r="M767" s="148"/>
      <c r="N767" s="148"/>
      <c r="O767" s="148"/>
      <c r="P767" s="148"/>
      <c r="Q767" s="148"/>
      <c r="R767" s="148"/>
      <c r="S767" s="148"/>
      <c r="T767" s="148"/>
      <c r="U767" s="148"/>
      <c r="W767" s="148"/>
      <c r="X767" s="148"/>
      <c r="Y767" s="148"/>
    </row>
    <row r="769" spans="1:25" ht="13.5" thickBot="1"/>
    <row r="770" spans="1:25">
      <c r="A770" s="27"/>
      <c r="B770" s="509" t="s">
        <v>156</v>
      </c>
      <c r="C770" s="357"/>
      <c r="D770" s="28"/>
      <c r="E770" s="28"/>
      <c r="F770" s="30"/>
      <c r="G770" s="30"/>
      <c r="H770" s="27"/>
      <c r="I770" s="27"/>
      <c r="J770" s="27"/>
      <c r="K770" s="27"/>
      <c r="L770" s="27"/>
      <c r="M770" s="27"/>
      <c r="N770" s="27"/>
      <c r="O770" s="27"/>
      <c r="P770" s="27"/>
      <c r="Q770" s="27"/>
      <c r="R770" s="27"/>
      <c r="S770" s="27"/>
      <c r="T770" s="27"/>
      <c r="U770" s="27"/>
      <c r="V770" s="27"/>
      <c r="W770" s="27"/>
      <c r="X770" s="27"/>
      <c r="Y770" s="27"/>
    </row>
    <row r="771" spans="1:25">
      <c r="A771" s="27"/>
      <c r="B771" s="512" t="s">
        <v>144</v>
      </c>
      <c r="E771" s="12"/>
      <c r="F771" s="28"/>
      <c r="G771" s="28"/>
      <c r="H771" s="27"/>
      <c r="I771" s="27"/>
      <c r="J771" s="27"/>
      <c r="K771" s="27"/>
      <c r="L771" s="27"/>
      <c r="M771" s="27"/>
      <c r="N771" s="27"/>
      <c r="O771" s="27"/>
      <c r="P771" s="27"/>
      <c r="Q771" s="27"/>
      <c r="R771" s="27"/>
      <c r="S771" s="27"/>
      <c r="T771" s="27"/>
      <c r="U771" s="27"/>
      <c r="V771" s="27"/>
      <c r="W771" s="27"/>
      <c r="X771" s="27"/>
      <c r="Y771" s="27"/>
    </row>
    <row r="772" spans="1:25" ht="13.5" thickBot="1">
      <c r="A772" s="27"/>
      <c r="B772" s="513" t="str">
        <f>'Unit Distribution'!B20</f>
        <v xml:space="preserve"> </v>
      </c>
      <c r="D772" s="12"/>
      <c r="E772" s="12"/>
      <c r="F772" s="28"/>
      <c r="G772" s="28"/>
      <c r="H772" s="27"/>
      <c r="I772" s="27"/>
      <c r="J772" s="27"/>
      <c r="K772" s="27"/>
      <c r="L772" s="27"/>
      <c r="M772" s="27"/>
      <c r="N772" s="27"/>
      <c r="O772" s="27"/>
      <c r="P772" s="27"/>
      <c r="Q772" s="27"/>
      <c r="R772" s="27"/>
      <c r="S772" s="27"/>
      <c r="T772" s="27"/>
      <c r="U772" s="27"/>
      <c r="V772" s="27"/>
      <c r="W772" s="27"/>
      <c r="X772" s="27"/>
      <c r="Y772" s="27"/>
    </row>
    <row r="773" spans="1:25">
      <c r="B773" s="189" t="s">
        <v>157</v>
      </c>
      <c r="C773" s="190"/>
      <c r="D773" s="191" t="s">
        <v>158</v>
      </c>
      <c r="E773" s="191"/>
      <c r="F773" s="191" t="s">
        <v>159</v>
      </c>
      <c r="G773" s="191"/>
      <c r="H773" s="191" t="s">
        <v>177</v>
      </c>
      <c r="I773" s="191"/>
      <c r="J773" s="191" t="s">
        <v>160</v>
      </c>
      <c r="K773" s="192"/>
      <c r="L773" s="193" t="s">
        <v>161</v>
      </c>
      <c r="M773" s="168"/>
      <c r="U773" s="32"/>
      <c r="V773" s="32"/>
      <c r="W773" s="27"/>
      <c r="X773" s="27"/>
      <c r="Y773" s="27"/>
    </row>
    <row r="774" spans="1:25">
      <c r="A774" s="27"/>
      <c r="B774" s="223" t="str">
        <f>$B$6</f>
        <v>HPD Loan</v>
      </c>
      <c r="C774" s="157"/>
      <c r="D774" s="179"/>
      <c r="E774" s="157"/>
      <c r="F774" s="172">
        <f>$F$6</f>
        <v>0</v>
      </c>
      <c r="G774" s="157"/>
      <c r="H774" s="780">
        <f>$H$6</f>
        <v>0</v>
      </c>
      <c r="I774" s="157"/>
      <c r="J774" s="172">
        <f>$J$6</f>
        <v>0</v>
      </c>
      <c r="K774" s="157"/>
      <c r="L774" s="194"/>
      <c r="M774" s="157"/>
      <c r="N774" s="165"/>
      <c r="O774" s="27"/>
      <c r="P774" s="27"/>
      <c r="Q774" s="27"/>
      <c r="R774" s="27"/>
      <c r="S774" s="27"/>
      <c r="T774" s="27"/>
      <c r="U774" s="29"/>
      <c r="V774" s="29"/>
      <c r="W774" s="27"/>
      <c r="X774" s="27"/>
      <c r="Y774" s="27"/>
    </row>
    <row r="775" spans="1:25">
      <c r="A775" s="31"/>
      <c r="B775" s="224" t="str">
        <f>$B$7</f>
        <v>HDC Tax Exempt Bonds</v>
      </c>
      <c r="C775" s="157"/>
      <c r="D775" s="179"/>
      <c r="E775" s="157"/>
      <c r="F775" s="172">
        <f>$F$7</f>
        <v>0</v>
      </c>
      <c r="G775" s="157"/>
      <c r="H775" s="780">
        <f>$H$7</f>
        <v>0</v>
      </c>
      <c r="I775" s="161"/>
      <c r="J775" s="172">
        <f>$J$7</f>
        <v>0</v>
      </c>
      <c r="K775" s="161"/>
      <c r="L775" s="194"/>
      <c r="M775" s="157"/>
      <c r="N775" s="167"/>
      <c r="O775" s="33"/>
      <c r="P775" s="33"/>
      <c r="Q775" s="33"/>
      <c r="R775" s="33"/>
      <c r="S775" s="33"/>
      <c r="T775" s="33"/>
      <c r="U775" s="34"/>
      <c r="V775" s="34"/>
      <c r="W775" s="27"/>
      <c r="X775" s="27"/>
      <c r="Y775" s="27"/>
    </row>
    <row r="776" spans="1:25">
      <c r="A776" s="27"/>
      <c r="B776" s="224" t="str">
        <f>$B$8</f>
        <v>HDC Loan</v>
      </c>
      <c r="C776" s="157"/>
      <c r="D776" s="179"/>
      <c r="E776" s="157"/>
      <c r="F776" s="172">
        <f>$F$8</f>
        <v>0</v>
      </c>
      <c r="G776" s="157"/>
      <c r="H776" s="780">
        <f>$H$8</f>
        <v>0</v>
      </c>
      <c r="I776" s="157"/>
      <c r="J776" s="172">
        <f>$J$8</f>
        <v>0</v>
      </c>
      <c r="K776" s="157"/>
      <c r="L776" s="194"/>
      <c r="M776" s="157"/>
      <c r="N776" s="167"/>
      <c r="O776" s="27"/>
      <c r="P776" s="27"/>
      <c r="Q776" s="27"/>
      <c r="R776" s="27"/>
      <c r="S776" s="27"/>
      <c r="T776" s="27"/>
      <c r="U776" s="27"/>
      <c r="V776" s="27"/>
      <c r="W776" s="27"/>
      <c r="X776" s="27"/>
      <c r="Y776" s="27"/>
    </row>
    <row r="777" spans="1:25">
      <c r="A777" s="35"/>
      <c r="B777" s="224" t="str">
        <f>$B$9</f>
        <v>Deferred Developer Fee</v>
      </c>
      <c r="C777" s="157"/>
      <c r="D777" s="179"/>
      <c r="E777" s="157"/>
      <c r="F777" s="172">
        <f>$F$9</f>
        <v>0</v>
      </c>
      <c r="G777" s="157"/>
      <c r="H777" s="780">
        <f>$H$9</f>
        <v>0</v>
      </c>
      <c r="I777" s="162"/>
      <c r="J777" s="172">
        <f>$J$9</f>
        <v>0</v>
      </c>
      <c r="K777" s="162"/>
      <c r="L777" s="194"/>
      <c r="M777" s="157"/>
      <c r="N777" s="167"/>
      <c r="O777" s="36"/>
      <c r="P777" s="36"/>
      <c r="Q777" s="36"/>
      <c r="R777" s="36"/>
      <c r="S777" s="36"/>
      <c r="T777" s="36"/>
      <c r="U777" s="36"/>
      <c r="V777" s="36"/>
      <c r="W777" s="27"/>
      <c r="X777" s="27"/>
      <c r="Y777" s="27"/>
    </row>
    <row r="778" spans="1:25">
      <c r="A778" s="31"/>
      <c r="B778" s="224" t="str">
        <f>$B$10</f>
        <v>Other (Specify)</v>
      </c>
      <c r="C778" s="157"/>
      <c r="D778" s="179"/>
      <c r="E778" s="157"/>
      <c r="F778" s="172">
        <f>$F$10</f>
        <v>0</v>
      </c>
      <c r="G778" s="157"/>
      <c r="H778" s="780">
        <f>$H$10</f>
        <v>0</v>
      </c>
      <c r="I778" s="162"/>
      <c r="J778" s="172">
        <f>$J$10</f>
        <v>0</v>
      </c>
      <c r="K778" s="162"/>
      <c r="L778" s="194"/>
      <c r="M778" s="157"/>
      <c r="N778" s="167"/>
      <c r="O778" s="36"/>
      <c r="P778" s="36"/>
      <c r="Q778" s="36"/>
      <c r="R778" s="36"/>
      <c r="S778" s="36"/>
      <c r="T778" s="36"/>
      <c r="U778" s="36"/>
      <c r="V778" s="36"/>
      <c r="W778" s="27"/>
      <c r="X778" s="27"/>
      <c r="Y778" s="27"/>
    </row>
    <row r="779" spans="1:25">
      <c r="A779" s="35"/>
      <c r="B779" s="224" t="str">
        <f>$B$11</f>
        <v>Other (Specify)</v>
      </c>
      <c r="C779" s="157"/>
      <c r="D779" s="179"/>
      <c r="E779" s="157"/>
      <c r="F779" s="172">
        <f>$F$11</f>
        <v>0</v>
      </c>
      <c r="G779" s="157"/>
      <c r="H779" s="780">
        <f>$H$11</f>
        <v>0</v>
      </c>
      <c r="I779" s="163"/>
      <c r="J779" s="172">
        <f>$J$11</f>
        <v>0</v>
      </c>
      <c r="K779" s="163"/>
      <c r="L779" s="194"/>
      <c r="M779" s="157"/>
      <c r="N779" s="167"/>
      <c r="O779" s="38"/>
      <c r="P779" s="38"/>
      <c r="Q779" s="38"/>
      <c r="R779" s="38"/>
      <c r="S779" s="38"/>
      <c r="T779" s="38"/>
      <c r="U779" s="38"/>
      <c r="V779" s="38"/>
      <c r="W779" s="27"/>
      <c r="X779" s="27"/>
      <c r="Y779" s="27"/>
    </row>
    <row r="780" spans="1:25">
      <c r="A780" s="31"/>
      <c r="B780" s="224" t="str">
        <f>$B$12</f>
        <v>Other (Specify)</v>
      </c>
      <c r="C780" s="157"/>
      <c r="D780" s="179"/>
      <c r="E780" s="157"/>
      <c r="F780" s="172">
        <f>$F$12</f>
        <v>0</v>
      </c>
      <c r="G780" s="157"/>
      <c r="H780" s="780">
        <f>$H$12</f>
        <v>0</v>
      </c>
      <c r="I780" s="162"/>
      <c r="J780" s="172">
        <f>$J$12</f>
        <v>0</v>
      </c>
      <c r="K780" s="162"/>
      <c r="L780" s="194"/>
      <c r="M780" s="157"/>
      <c r="N780" s="167"/>
      <c r="O780" s="36"/>
      <c r="P780" s="36"/>
      <c r="Q780" s="36"/>
      <c r="R780" s="36"/>
      <c r="S780" s="36"/>
      <c r="T780" s="36"/>
      <c r="U780" s="36"/>
      <c r="V780" s="36"/>
      <c r="W780" s="27"/>
      <c r="X780" s="27"/>
      <c r="Y780" s="27"/>
    </row>
    <row r="781" spans="1:25">
      <c r="A781" s="31"/>
      <c r="B781" s="224" t="str">
        <f>$B$13</f>
        <v>Other (Specify)</v>
      </c>
      <c r="C781" s="157"/>
      <c r="D781" s="179"/>
      <c r="E781" s="157"/>
      <c r="F781" s="172">
        <f>$F$13</f>
        <v>0</v>
      </c>
      <c r="G781" s="157"/>
      <c r="H781" s="780">
        <f>$H$13</f>
        <v>0</v>
      </c>
      <c r="I781" s="162"/>
      <c r="J781" s="172">
        <f>$J$13</f>
        <v>0</v>
      </c>
      <c r="K781" s="162"/>
      <c r="L781" s="194"/>
      <c r="M781" s="157"/>
      <c r="N781" s="167"/>
      <c r="O781" s="36"/>
      <c r="P781" s="36"/>
      <c r="Q781" s="36"/>
      <c r="R781" s="36"/>
      <c r="S781" s="36"/>
      <c r="T781" s="36"/>
      <c r="U781" s="36"/>
      <c r="V781" s="36"/>
      <c r="W781" s="36"/>
      <c r="X781" s="36"/>
      <c r="Y781" s="27"/>
    </row>
    <row r="782" spans="1:25" ht="13.5" thickBot="1">
      <c r="A782" s="35"/>
      <c r="B782" s="224" t="str">
        <f>$B$14</f>
        <v>Other (Specify)</v>
      </c>
      <c r="C782" s="157"/>
      <c r="D782" s="184"/>
      <c r="E782" s="157"/>
      <c r="F782" s="172">
        <f>$F$14</f>
        <v>0</v>
      </c>
      <c r="G782" s="157"/>
      <c r="H782" s="780">
        <f>$H$14</f>
        <v>0</v>
      </c>
      <c r="I782" s="162"/>
      <c r="J782" s="172">
        <f>$J$14</f>
        <v>0</v>
      </c>
      <c r="K782" s="162"/>
      <c r="L782" s="194"/>
      <c r="M782" s="157"/>
      <c r="N782" s="167"/>
      <c r="O782" s="36"/>
      <c r="P782" s="36"/>
      <c r="Q782" s="36"/>
      <c r="R782" s="36"/>
      <c r="S782" s="36"/>
      <c r="T782" s="36"/>
      <c r="U782" s="36"/>
      <c r="V782" s="36"/>
      <c r="W782" s="27"/>
      <c r="X782" s="27"/>
      <c r="Y782" s="27"/>
    </row>
    <row r="783" spans="1:25" ht="13.5" thickTop="1">
      <c r="A783" s="31"/>
      <c r="B783" s="225" t="str">
        <f>$B$15</f>
        <v>Total Construction Financing</v>
      </c>
      <c r="C783" s="156"/>
      <c r="D783" s="186">
        <f>SUM(D774:D782)</f>
        <v>0</v>
      </c>
      <c r="E783" s="156"/>
      <c r="F783" s="188"/>
      <c r="G783" s="156"/>
      <c r="H783" s="188"/>
      <c r="I783" s="164"/>
      <c r="J783" s="188"/>
      <c r="K783" s="164"/>
      <c r="L783" s="197"/>
      <c r="M783" s="157"/>
      <c r="N783" s="167"/>
      <c r="O783" s="36"/>
      <c r="P783" s="36"/>
      <c r="Q783" s="36"/>
      <c r="R783" s="36"/>
      <c r="S783" s="36"/>
      <c r="T783" s="36"/>
      <c r="U783" s="36"/>
      <c r="V783" s="36"/>
      <c r="W783" s="27"/>
      <c r="X783" s="27"/>
      <c r="Y783" s="27"/>
    </row>
    <row r="784" spans="1:25" s="360" customFormat="1">
      <c r="A784" s="136"/>
      <c r="B784" s="198"/>
      <c r="C784" s="129"/>
      <c r="D784" s="129"/>
      <c r="E784" s="129"/>
      <c r="F784" s="129"/>
      <c r="G784" s="129"/>
      <c r="H784" s="137"/>
      <c r="I784" s="137"/>
      <c r="J784" s="138"/>
      <c r="K784" s="137"/>
      <c r="L784" s="199"/>
      <c r="M784" s="137"/>
      <c r="N784" s="166"/>
      <c r="O784" s="137"/>
      <c r="P784" s="137"/>
      <c r="Q784" s="137"/>
      <c r="R784" s="137"/>
      <c r="S784" s="137"/>
      <c r="T784" s="137"/>
      <c r="U784" s="137"/>
      <c r="V784" s="137"/>
      <c r="W784" s="129"/>
      <c r="X784" s="129"/>
      <c r="Y784" s="129"/>
    </row>
    <row r="785" spans="1:25" s="360" customFormat="1">
      <c r="A785" s="139"/>
      <c r="B785" s="361" t="s">
        <v>162</v>
      </c>
      <c r="C785" s="362"/>
      <c r="D785" s="200"/>
      <c r="E785" s="200"/>
      <c r="F785" s="201"/>
      <c r="G785" s="201"/>
      <c r="H785" s="202"/>
      <c r="I785" s="202"/>
      <c r="J785" s="202"/>
      <c r="K785" s="202"/>
      <c r="L785" s="203"/>
      <c r="M785" s="27"/>
      <c r="N785" s="140"/>
      <c r="O785" s="140"/>
      <c r="P785" s="140"/>
      <c r="Q785" s="140"/>
      <c r="R785" s="140"/>
      <c r="S785" s="140"/>
      <c r="T785" s="140"/>
      <c r="U785" s="137"/>
      <c r="V785" s="140"/>
      <c r="W785" s="129"/>
      <c r="X785" s="129"/>
      <c r="Y785" s="129"/>
    </row>
    <row r="786" spans="1:25" s="360" customFormat="1">
      <c r="A786" s="139"/>
      <c r="B786" s="204" t="s">
        <v>144</v>
      </c>
      <c r="C786" s="363"/>
      <c r="D786" s="363"/>
      <c r="E786" s="122"/>
      <c r="F786" s="200"/>
      <c r="G786" s="200"/>
      <c r="H786" s="202"/>
      <c r="I786" s="202"/>
      <c r="J786" s="202"/>
      <c r="K786" s="202"/>
      <c r="L786" s="203"/>
      <c r="M786" s="27"/>
      <c r="N786" s="140"/>
      <c r="O786" s="140"/>
      <c r="P786" s="140"/>
      <c r="Q786" s="140"/>
      <c r="R786" s="140"/>
      <c r="S786" s="140"/>
      <c r="T786" s="140"/>
      <c r="U786" s="137"/>
      <c r="V786" s="140"/>
      <c r="W786" s="129"/>
      <c r="X786" s="129"/>
      <c r="Y786" s="129"/>
    </row>
    <row r="787" spans="1:25" s="360" customFormat="1">
      <c r="A787" s="139"/>
      <c r="B787" s="364" t="str">
        <f>B772</f>
        <v xml:space="preserve"> </v>
      </c>
      <c r="C787" s="363"/>
      <c r="D787" s="122"/>
      <c r="E787" s="122"/>
      <c r="F787" s="200"/>
      <c r="G787" s="200"/>
      <c r="H787" s="202"/>
      <c r="I787" s="202"/>
      <c r="J787" s="202"/>
      <c r="K787" s="202"/>
      <c r="L787" s="203"/>
      <c r="M787" s="27"/>
      <c r="N787" s="140"/>
      <c r="O787" s="140"/>
      <c r="P787" s="140"/>
      <c r="Q787" s="140"/>
      <c r="R787" s="140"/>
      <c r="S787" s="140"/>
      <c r="T787" s="140"/>
      <c r="U787" s="137"/>
      <c r="V787" s="140"/>
      <c r="W787" s="129"/>
      <c r="X787" s="129"/>
      <c r="Y787" s="129"/>
    </row>
    <row r="788" spans="1:25" s="360" customFormat="1">
      <c r="A788" s="139"/>
      <c r="B788" s="205" t="s">
        <v>157</v>
      </c>
      <c r="C788" s="158"/>
      <c r="D788" s="159" t="s">
        <v>158</v>
      </c>
      <c r="E788" s="159"/>
      <c r="F788" s="159" t="s">
        <v>159</v>
      </c>
      <c r="G788" s="159"/>
      <c r="H788" s="159" t="s">
        <v>177</v>
      </c>
      <c r="I788" s="159"/>
      <c r="J788" s="159" t="s">
        <v>160</v>
      </c>
      <c r="K788" s="160"/>
      <c r="L788" s="206" t="s">
        <v>161</v>
      </c>
      <c r="M788" s="168"/>
      <c r="N788" s="142"/>
      <c r="O788" s="142"/>
      <c r="P788" s="142"/>
      <c r="Q788" s="142"/>
      <c r="R788" s="142"/>
      <c r="S788" s="142"/>
      <c r="T788" s="142"/>
      <c r="U788" s="143"/>
      <c r="V788" s="142"/>
      <c r="W788" s="129"/>
      <c r="X788" s="129"/>
      <c r="Y788" s="129"/>
    </row>
    <row r="789" spans="1:25" s="360" customFormat="1">
      <c r="A789" s="139"/>
      <c r="B789" s="223" t="str">
        <f>$B$21</f>
        <v>HPD Loan</v>
      </c>
      <c r="C789" s="157"/>
      <c r="D789" s="180"/>
      <c r="E789" s="157"/>
      <c r="F789" s="171">
        <f>$F$21</f>
        <v>0</v>
      </c>
      <c r="G789" s="157"/>
      <c r="H789" s="780">
        <f>$H$21</f>
        <v>0</v>
      </c>
      <c r="I789" s="157"/>
      <c r="J789" s="171">
        <f>$J$21</f>
        <v>0</v>
      </c>
      <c r="K789" s="157"/>
      <c r="L789" s="194"/>
      <c r="M789" s="157"/>
      <c r="N789" s="135"/>
      <c r="O789" s="135"/>
      <c r="P789" s="135"/>
      <c r="Q789" s="135"/>
      <c r="R789" s="135"/>
      <c r="S789" s="135"/>
      <c r="T789" s="135"/>
      <c r="U789" s="135"/>
      <c r="V789" s="137"/>
      <c r="W789" s="129"/>
      <c r="X789" s="129"/>
      <c r="Y789" s="129"/>
    </row>
    <row r="790" spans="1:25" s="360" customFormat="1">
      <c r="A790" s="139"/>
      <c r="B790" s="223" t="str">
        <f>$B$22</f>
        <v>HDC Tax Exempt Bonds</v>
      </c>
      <c r="C790" s="157"/>
      <c r="D790" s="180"/>
      <c r="E790" s="157"/>
      <c r="F790" s="171">
        <f>$F$22</f>
        <v>0</v>
      </c>
      <c r="G790" s="157"/>
      <c r="H790" s="780">
        <f>$H$22</f>
        <v>0</v>
      </c>
      <c r="I790" s="161"/>
      <c r="J790" s="171">
        <f>$J$22</f>
        <v>0</v>
      </c>
      <c r="K790" s="161"/>
      <c r="L790" s="194"/>
      <c r="M790" s="157"/>
      <c r="N790" s="137"/>
      <c r="O790" s="137"/>
      <c r="P790" s="137"/>
      <c r="Q790" s="137"/>
      <c r="R790" s="137"/>
      <c r="S790" s="137"/>
      <c r="T790" s="137"/>
      <c r="U790" s="137"/>
      <c r="V790" s="137"/>
      <c r="W790" s="129"/>
      <c r="X790" s="129"/>
      <c r="Y790" s="129"/>
    </row>
    <row r="791" spans="1:25" s="360" customFormat="1">
      <c r="A791" s="136"/>
      <c r="B791" s="223" t="str">
        <f>$B$23</f>
        <v>HDC Loan</v>
      </c>
      <c r="C791" s="157"/>
      <c r="D791" s="180"/>
      <c r="E791" s="157"/>
      <c r="F791" s="171">
        <f>$F$23</f>
        <v>0</v>
      </c>
      <c r="G791" s="157"/>
      <c r="H791" s="780">
        <f>$H$23</f>
        <v>0</v>
      </c>
      <c r="I791" s="157"/>
      <c r="J791" s="171">
        <f>$J$23</f>
        <v>0</v>
      </c>
      <c r="K791" s="157"/>
      <c r="L791" s="194"/>
      <c r="M791" s="157"/>
      <c r="N791" s="137"/>
      <c r="O791" s="137"/>
      <c r="P791" s="137"/>
      <c r="Q791" s="137"/>
      <c r="R791" s="137"/>
      <c r="S791" s="137"/>
      <c r="T791" s="137"/>
      <c r="U791" s="137"/>
      <c r="V791" s="137"/>
      <c r="W791" s="129"/>
      <c r="X791" s="129"/>
      <c r="Y791" s="129"/>
    </row>
    <row r="792" spans="1:25" s="360" customFormat="1">
      <c r="A792" s="139"/>
      <c r="B792" s="223" t="str">
        <f>$B$24</f>
        <v>Deferred Developer Fee</v>
      </c>
      <c r="C792" s="157"/>
      <c r="D792" s="180"/>
      <c r="E792" s="157"/>
      <c r="F792" s="171">
        <f>$F$24</f>
        <v>0</v>
      </c>
      <c r="G792" s="157"/>
      <c r="H792" s="780">
        <f>$H$24</f>
        <v>0</v>
      </c>
      <c r="I792" s="162"/>
      <c r="J792" s="171">
        <f>$J$24</f>
        <v>0</v>
      </c>
      <c r="K792" s="162"/>
      <c r="L792" s="194"/>
      <c r="M792" s="157"/>
      <c r="N792" s="130"/>
      <c r="O792" s="130"/>
      <c r="P792" s="130"/>
      <c r="Q792" s="130"/>
      <c r="R792" s="130"/>
      <c r="S792" s="130"/>
      <c r="T792" s="130"/>
      <c r="U792" s="130"/>
      <c r="V792" s="130"/>
      <c r="W792" s="129"/>
      <c r="X792" s="129"/>
      <c r="Y792" s="129"/>
    </row>
    <row r="793" spans="1:25" s="360" customFormat="1">
      <c r="A793" s="136"/>
      <c r="B793" s="223" t="str">
        <f>$B$25</f>
        <v>Other (Specify)</v>
      </c>
      <c r="C793" s="157"/>
      <c r="D793" s="180"/>
      <c r="E793" s="157"/>
      <c r="F793" s="171">
        <f>$F$25</f>
        <v>0</v>
      </c>
      <c r="G793" s="157"/>
      <c r="H793" s="780">
        <f>$H$25</f>
        <v>0</v>
      </c>
      <c r="I793" s="162"/>
      <c r="J793" s="171">
        <f>$J$25</f>
        <v>0</v>
      </c>
      <c r="K793" s="162"/>
      <c r="L793" s="194"/>
      <c r="M793" s="157"/>
      <c r="N793" s="130"/>
      <c r="O793" s="130"/>
      <c r="P793" s="130"/>
      <c r="Q793" s="130"/>
      <c r="R793" s="130"/>
      <c r="S793" s="130"/>
      <c r="T793" s="130"/>
      <c r="U793" s="130"/>
      <c r="V793" s="130"/>
      <c r="W793" s="129"/>
      <c r="X793" s="129"/>
      <c r="Y793" s="129"/>
    </row>
    <row r="794" spans="1:25" s="360" customFormat="1" ht="14.1" customHeight="1">
      <c r="A794" s="129"/>
      <c r="B794" s="223" t="str">
        <f>$B$26</f>
        <v>Other (Specify)</v>
      </c>
      <c r="C794" s="157"/>
      <c r="D794" s="180"/>
      <c r="E794" s="157"/>
      <c r="F794" s="171">
        <f>$F$26</f>
        <v>0</v>
      </c>
      <c r="G794" s="157"/>
      <c r="H794" s="780">
        <f>$H$26</f>
        <v>0</v>
      </c>
      <c r="I794" s="163"/>
      <c r="J794" s="171">
        <f>$J$26</f>
        <v>0</v>
      </c>
      <c r="K794" s="163"/>
      <c r="L794" s="194"/>
      <c r="M794" s="157"/>
      <c r="N794" s="131"/>
      <c r="O794" s="131"/>
      <c r="P794" s="131"/>
      <c r="Q794" s="131"/>
      <c r="R794" s="131"/>
      <c r="S794" s="131"/>
      <c r="T794" s="131"/>
      <c r="U794" s="131"/>
      <c r="V794" s="131"/>
      <c r="W794" s="141"/>
      <c r="X794" s="141"/>
      <c r="Y794" s="141"/>
    </row>
    <row r="795" spans="1:25" s="360" customFormat="1">
      <c r="A795" s="144"/>
      <c r="B795" s="223" t="str">
        <f>$B$27</f>
        <v>Other (Specify)</v>
      </c>
      <c r="C795" s="157"/>
      <c r="D795" s="180"/>
      <c r="E795" s="157"/>
      <c r="F795" s="171">
        <f>$F$27</f>
        <v>0</v>
      </c>
      <c r="G795" s="157"/>
      <c r="H795" s="780">
        <f>$H$27</f>
        <v>0</v>
      </c>
      <c r="I795" s="162"/>
      <c r="J795" s="171">
        <f>$J$27</f>
        <v>0</v>
      </c>
      <c r="K795" s="162"/>
      <c r="L795" s="194"/>
      <c r="M795" s="157"/>
      <c r="N795" s="133"/>
      <c r="O795" s="133"/>
      <c r="P795" s="133"/>
      <c r="Q795" s="133"/>
      <c r="R795" s="133"/>
      <c r="S795" s="133"/>
      <c r="T795" s="133"/>
      <c r="U795" s="131"/>
      <c r="V795" s="131"/>
      <c r="W795" s="129"/>
      <c r="X795" s="129"/>
      <c r="Y795" s="129"/>
    </row>
    <row r="796" spans="1:25" s="360" customFormat="1" ht="15.95" customHeight="1">
      <c r="A796" s="144"/>
      <c r="B796" s="223" t="str">
        <f>$B$28</f>
        <v>Other (Specify)</v>
      </c>
      <c r="C796" s="157"/>
      <c r="D796" s="180"/>
      <c r="E796" s="157"/>
      <c r="F796" s="171">
        <f>$F$28</f>
        <v>0</v>
      </c>
      <c r="G796" s="157"/>
      <c r="H796" s="780">
        <f>$H$28</f>
        <v>0</v>
      </c>
      <c r="I796" s="162"/>
      <c r="J796" s="171">
        <f>$J$28</f>
        <v>0</v>
      </c>
      <c r="K796" s="162"/>
      <c r="L796" s="194"/>
      <c r="M796" s="157"/>
      <c r="N796" s="133"/>
      <c r="O796" s="133"/>
      <c r="P796" s="133"/>
      <c r="Q796" s="133"/>
      <c r="R796" s="133"/>
      <c r="S796" s="133"/>
      <c r="T796" s="133"/>
      <c r="U796" s="133"/>
      <c r="V796" s="133"/>
      <c r="W796" s="129"/>
      <c r="X796" s="129"/>
      <c r="Y796" s="129"/>
    </row>
    <row r="797" spans="1:25" s="360" customFormat="1" ht="14.1" customHeight="1" thickBot="1">
      <c r="A797" s="144"/>
      <c r="B797" s="223" t="str">
        <f>$B$29</f>
        <v>Other (Specify)</v>
      </c>
      <c r="C797" s="157"/>
      <c r="D797" s="185"/>
      <c r="E797" s="157"/>
      <c r="F797" s="171">
        <f>$F$29</f>
        <v>0</v>
      </c>
      <c r="G797" s="157"/>
      <c r="H797" s="780">
        <f>$H$29</f>
        <v>0</v>
      </c>
      <c r="I797" s="162"/>
      <c r="J797" s="171">
        <f>$J$29</f>
        <v>0</v>
      </c>
      <c r="K797" s="162"/>
      <c r="L797" s="194"/>
      <c r="M797" s="157"/>
      <c r="N797" s="133"/>
      <c r="O797" s="133"/>
      <c r="P797" s="133"/>
      <c r="Q797" s="133"/>
      <c r="R797" s="133"/>
      <c r="S797" s="133"/>
      <c r="T797" s="133"/>
      <c r="U797" s="133"/>
      <c r="V797" s="133"/>
      <c r="W797" s="129"/>
      <c r="X797" s="129"/>
      <c r="Y797" s="129"/>
    </row>
    <row r="798" spans="1:25" s="360" customFormat="1" ht="14.1" customHeight="1" thickTop="1">
      <c r="A798" s="139"/>
      <c r="B798" s="226" t="str">
        <f>$B$30</f>
        <v>Total Permanent Financing</v>
      </c>
      <c r="C798" s="156"/>
      <c r="D798" s="187">
        <f>SUM(D789:D797)</f>
        <v>0</v>
      </c>
      <c r="E798" s="156"/>
      <c r="F798" s="169"/>
      <c r="G798" s="156"/>
      <c r="H798" s="169"/>
      <c r="I798" s="164"/>
      <c r="J798" s="169"/>
      <c r="K798" s="164"/>
      <c r="L798" s="197"/>
      <c r="M798" s="157"/>
      <c r="N798" s="134"/>
      <c r="O798" s="134"/>
      <c r="P798" s="134"/>
      <c r="Q798" s="134"/>
      <c r="R798" s="134"/>
      <c r="S798" s="134"/>
      <c r="T798" s="134"/>
      <c r="U798" s="145"/>
      <c r="V798" s="134"/>
      <c r="W798" s="129"/>
      <c r="X798" s="129"/>
      <c r="Y798" s="129"/>
    </row>
    <row r="799" spans="1:25" s="360" customFormat="1" ht="14.1" customHeight="1">
      <c r="A799" s="139"/>
      <c r="B799" s="207"/>
      <c r="C799" s="157"/>
      <c r="D799" s="157"/>
      <c r="E799" s="157"/>
      <c r="F799" s="157"/>
      <c r="G799" s="157"/>
      <c r="H799" s="157"/>
      <c r="I799" s="162"/>
      <c r="J799" s="157"/>
      <c r="K799" s="162"/>
      <c r="L799" s="208"/>
      <c r="M799" s="157"/>
      <c r="N799" s="134"/>
      <c r="O799" s="134"/>
      <c r="P799" s="134"/>
      <c r="Q799" s="134"/>
      <c r="R799" s="134"/>
      <c r="S799" s="134"/>
      <c r="T799" s="134"/>
      <c r="U799" s="145"/>
      <c r="V799" s="134"/>
      <c r="W799" s="129"/>
      <c r="X799" s="129"/>
      <c r="Y799" s="129"/>
    </row>
    <row r="800" spans="1:25" s="360" customFormat="1" ht="15.95" customHeight="1">
      <c r="A800" s="129"/>
      <c r="B800" s="209" t="s">
        <v>163</v>
      </c>
      <c r="C800" s="146"/>
      <c r="D800" s="365"/>
      <c r="E800" s="365"/>
      <c r="F800" s="365"/>
      <c r="G800" s="365"/>
      <c r="H800" s="366"/>
      <c r="I800" s="366"/>
      <c r="J800" s="129"/>
      <c r="K800" s="129"/>
      <c r="L800" s="210"/>
      <c r="M800" s="129"/>
      <c r="N800" s="129"/>
      <c r="O800" s="129"/>
      <c r="P800" s="129"/>
      <c r="Q800" s="129"/>
      <c r="R800" s="129"/>
      <c r="S800" s="129"/>
      <c r="T800" s="129"/>
      <c r="U800" s="129"/>
      <c r="V800" s="133"/>
      <c r="W800" s="129"/>
      <c r="X800" s="129"/>
      <c r="Y800" s="129"/>
    </row>
    <row r="801" spans="1:25" s="360" customFormat="1" ht="15.95" customHeight="1">
      <c r="A801" s="129"/>
      <c r="B801" s="204" t="s">
        <v>144</v>
      </c>
      <c r="C801" s="146"/>
      <c r="D801" s="365"/>
      <c r="E801" s="365"/>
      <c r="F801" s="365"/>
      <c r="G801" s="365"/>
      <c r="H801" s="366"/>
      <c r="I801" s="366"/>
      <c r="J801" s="129"/>
      <c r="K801" s="129"/>
      <c r="L801" s="210"/>
      <c r="M801" s="129"/>
      <c r="N801" s="129"/>
      <c r="O801" s="129"/>
      <c r="P801" s="129"/>
      <c r="Q801" s="129"/>
      <c r="R801" s="129"/>
      <c r="S801" s="129"/>
      <c r="T801" s="129"/>
      <c r="U801" s="129"/>
      <c r="V801" s="133"/>
      <c r="W801" s="129"/>
      <c r="X801" s="129"/>
      <c r="Y801" s="129"/>
    </row>
    <row r="802" spans="1:25" s="360" customFormat="1" ht="15.95" customHeight="1">
      <c r="A802" s="129"/>
      <c r="B802" s="364" t="str">
        <f>B772</f>
        <v xml:space="preserve"> </v>
      </c>
      <c r="C802" s="146"/>
      <c r="D802" s="365"/>
      <c r="E802" s="365"/>
      <c r="F802" s="365"/>
      <c r="G802" s="365"/>
      <c r="H802" s="366"/>
      <c r="I802" s="366"/>
      <c r="J802" s="129"/>
      <c r="K802" s="129"/>
      <c r="L802" s="210"/>
      <c r="M802" s="129"/>
      <c r="N802" s="129"/>
      <c r="O802" s="129"/>
      <c r="P802" s="129"/>
      <c r="Q802" s="129"/>
      <c r="R802" s="129"/>
      <c r="S802" s="129"/>
      <c r="T802" s="129"/>
      <c r="U802" s="129"/>
      <c r="V802" s="133"/>
      <c r="W802" s="129"/>
      <c r="X802" s="129"/>
      <c r="Y802" s="129"/>
    </row>
    <row r="803" spans="1:25" s="360" customFormat="1">
      <c r="A803" s="129"/>
      <c r="B803" s="211" t="s">
        <v>171</v>
      </c>
      <c r="C803" s="146"/>
      <c r="D803" s="365"/>
      <c r="E803" s="365"/>
      <c r="F803" s="365"/>
      <c r="G803" s="365"/>
      <c r="H803" s="366"/>
      <c r="I803" s="366"/>
      <c r="J803" s="129"/>
      <c r="K803" s="129"/>
      <c r="L803" s="210"/>
      <c r="M803" s="129"/>
      <c r="N803" s="129"/>
      <c r="O803" s="129"/>
      <c r="P803" s="129"/>
      <c r="Q803" s="129"/>
      <c r="R803" s="129"/>
      <c r="S803" s="129"/>
      <c r="T803" s="129"/>
      <c r="U803" s="129"/>
      <c r="V803" s="133"/>
      <c r="W803" s="129"/>
      <c r="X803" s="129"/>
      <c r="Y803" s="129"/>
    </row>
    <row r="804" spans="1:25" s="360" customFormat="1">
      <c r="A804" s="129"/>
      <c r="B804" s="211"/>
      <c r="C804" s="146"/>
      <c r="D804" s="365"/>
      <c r="E804" s="365"/>
      <c r="F804" s="365"/>
      <c r="G804" s="365"/>
      <c r="H804" s="366"/>
      <c r="I804" s="366"/>
      <c r="J804" s="129"/>
      <c r="K804" s="129"/>
      <c r="L804" s="210"/>
      <c r="M804" s="129"/>
      <c r="N804" s="129"/>
      <c r="O804" s="129"/>
      <c r="P804" s="129"/>
      <c r="Q804" s="129"/>
      <c r="R804" s="129"/>
      <c r="S804" s="129"/>
      <c r="T804" s="129"/>
      <c r="U804" s="129"/>
      <c r="V804" s="133"/>
      <c r="W804" s="129"/>
      <c r="X804" s="129"/>
      <c r="Y804" s="129"/>
    </row>
    <row r="805" spans="1:25" s="360" customFormat="1" ht="15.95" customHeight="1">
      <c r="A805" s="129"/>
      <c r="B805" s="212" t="s">
        <v>173</v>
      </c>
      <c r="C805" s="170"/>
      <c r="D805" s="940"/>
      <c r="E805" s="940"/>
      <c r="F805" s="940"/>
      <c r="G805" s="170"/>
      <c r="H805" s="367" t="s">
        <v>172</v>
      </c>
      <c r="I805" s="366"/>
      <c r="J805" s="129"/>
      <c r="K805" s="129"/>
      <c r="L805" s="210"/>
      <c r="M805" s="129"/>
      <c r="N805" s="129"/>
      <c r="O805" s="129"/>
      <c r="P805" s="129"/>
      <c r="Q805" s="129"/>
      <c r="R805" s="129"/>
      <c r="S805" s="129"/>
      <c r="T805" s="129"/>
      <c r="U805" s="129"/>
      <c r="V805" s="133"/>
      <c r="W805" s="129"/>
      <c r="X805" s="129"/>
      <c r="Y805" s="129"/>
    </row>
    <row r="806" spans="1:25" s="360" customFormat="1">
      <c r="A806" s="129"/>
      <c r="B806" s="213" t="s">
        <v>164</v>
      </c>
      <c r="C806" s="129"/>
      <c r="D806" s="129"/>
      <c r="E806" s="129"/>
      <c r="F806" s="129"/>
      <c r="G806" s="129"/>
      <c r="H806" s="178"/>
      <c r="I806" s="129"/>
      <c r="J806" s="129"/>
      <c r="K806" s="129"/>
      <c r="L806" s="210"/>
      <c r="M806" s="129"/>
      <c r="N806" s="129"/>
      <c r="O806" s="129"/>
      <c r="P806" s="129"/>
      <c r="Q806" s="129"/>
      <c r="R806" s="129"/>
      <c r="S806" s="129"/>
      <c r="T806" s="129"/>
      <c r="U806" s="129"/>
      <c r="V806" s="133"/>
      <c r="W806" s="129"/>
      <c r="X806" s="129"/>
      <c r="Y806" s="129"/>
    </row>
    <row r="807" spans="1:25" s="360" customFormat="1">
      <c r="A807" s="139"/>
      <c r="B807" s="214" t="s">
        <v>110</v>
      </c>
      <c r="C807" s="129"/>
      <c r="D807" s="129"/>
      <c r="E807" s="129"/>
      <c r="F807" s="129"/>
      <c r="G807" s="129"/>
      <c r="H807" s="178"/>
      <c r="I807" s="129"/>
      <c r="J807" s="129"/>
      <c r="K807" s="129"/>
      <c r="L807" s="210"/>
      <c r="M807" s="129"/>
      <c r="N807" s="129"/>
      <c r="O807" s="129"/>
      <c r="P807" s="129"/>
      <c r="Q807" s="129"/>
      <c r="R807" s="129"/>
      <c r="S807" s="129"/>
      <c r="T807" s="129"/>
      <c r="U807" s="129"/>
      <c r="V807" s="129"/>
      <c r="W807" s="129"/>
      <c r="X807" s="129"/>
      <c r="Y807" s="129"/>
    </row>
    <row r="808" spans="1:25" s="360" customFormat="1">
      <c r="A808" s="139"/>
      <c r="B808" s="214" t="s">
        <v>165</v>
      </c>
      <c r="C808" s="129"/>
      <c r="D808" s="129"/>
      <c r="E808" s="129"/>
      <c r="F808" s="129"/>
      <c r="G808" s="129"/>
      <c r="H808" s="178"/>
      <c r="I808" s="129"/>
      <c r="J808" s="129"/>
      <c r="K808" s="129"/>
      <c r="L808" s="210"/>
      <c r="M808" s="129"/>
      <c r="N808" s="129"/>
      <c r="O808" s="129"/>
      <c r="P808" s="129"/>
      <c r="Q808" s="129"/>
      <c r="R808" s="129"/>
      <c r="S808" s="129"/>
      <c r="T808" s="129"/>
      <c r="U808" s="129"/>
      <c r="V808" s="129"/>
      <c r="W808" s="129"/>
      <c r="X808" s="129"/>
      <c r="Y808" s="129"/>
    </row>
    <row r="809" spans="1:25" s="154" customFormat="1">
      <c r="A809" s="147"/>
      <c r="B809" s="215" t="s">
        <v>166</v>
      </c>
      <c r="C809" s="148"/>
      <c r="D809" s="148"/>
      <c r="E809" s="148"/>
      <c r="F809" s="148"/>
      <c r="G809" s="148"/>
      <c r="H809" s="178"/>
      <c r="I809" s="149"/>
      <c r="J809" s="149"/>
      <c r="K809" s="149"/>
      <c r="L809" s="216"/>
      <c r="M809" s="149"/>
      <c r="N809" s="149"/>
      <c r="O809" s="149"/>
      <c r="P809" s="149"/>
      <c r="Q809" s="149"/>
      <c r="R809" s="149"/>
      <c r="S809" s="149"/>
      <c r="T809" s="149"/>
      <c r="U809" s="150"/>
      <c r="V809" s="149"/>
      <c r="W809" s="148"/>
      <c r="X809" s="148"/>
      <c r="Y809" s="148"/>
    </row>
    <row r="810" spans="1:25" s="154" customFormat="1">
      <c r="A810" s="147"/>
      <c r="B810" s="215" t="s">
        <v>167</v>
      </c>
      <c r="C810" s="148"/>
      <c r="D810" s="148"/>
      <c r="E810" s="148"/>
      <c r="F810" s="148"/>
      <c r="G810" s="148"/>
      <c r="H810" s="178"/>
      <c r="I810" s="135"/>
      <c r="J810" s="135"/>
      <c r="K810" s="135"/>
      <c r="L810" s="217"/>
      <c r="M810" s="135"/>
      <c r="N810" s="135"/>
      <c r="O810" s="135"/>
      <c r="P810" s="135"/>
      <c r="Q810" s="135"/>
      <c r="R810" s="135"/>
      <c r="S810" s="135"/>
      <c r="T810" s="135"/>
      <c r="U810" s="135"/>
      <c r="V810" s="149"/>
      <c r="W810" s="148"/>
      <c r="X810" s="148"/>
      <c r="Y810" s="148"/>
    </row>
    <row r="811" spans="1:25" s="154" customFormat="1">
      <c r="A811" s="148"/>
      <c r="B811" s="215" t="s">
        <v>169</v>
      </c>
      <c r="C811" s="148"/>
      <c r="D811" s="938" t="str">
        <f>$D$43</f>
        <v>(Specify Source)</v>
      </c>
      <c r="E811" s="938"/>
      <c r="F811" s="938"/>
      <c r="G811" s="148"/>
      <c r="H811" s="178"/>
      <c r="I811" s="148"/>
      <c r="J811" s="148"/>
      <c r="K811" s="148"/>
      <c r="L811" s="218"/>
      <c r="M811" s="148"/>
      <c r="N811" s="148"/>
      <c r="O811" s="148"/>
      <c r="P811" s="148"/>
      <c r="Q811" s="148"/>
      <c r="R811" s="148"/>
      <c r="S811" s="148"/>
      <c r="T811" s="148"/>
      <c r="U811" s="148"/>
      <c r="V811" s="135"/>
      <c r="W811" s="148"/>
      <c r="X811" s="148"/>
      <c r="Y811" s="148"/>
    </row>
    <row r="812" spans="1:25" s="154" customFormat="1">
      <c r="A812" s="147"/>
      <c r="B812" s="215" t="s">
        <v>168</v>
      </c>
      <c r="C812" s="148"/>
      <c r="D812" s="938" t="str">
        <f>$D$44</f>
        <v>(Specify Source)</v>
      </c>
      <c r="E812" s="938"/>
      <c r="F812" s="938"/>
      <c r="G812" s="148"/>
      <c r="H812" s="178"/>
      <c r="I812" s="135"/>
      <c r="J812" s="135"/>
      <c r="K812" s="135"/>
      <c r="L812" s="217"/>
      <c r="M812" s="135"/>
      <c r="N812" s="135"/>
      <c r="O812" s="135"/>
      <c r="P812" s="135"/>
      <c r="Q812" s="135"/>
      <c r="R812" s="135"/>
      <c r="S812" s="135"/>
      <c r="T812" s="135"/>
      <c r="U812" s="150"/>
      <c r="V812" s="149"/>
      <c r="W812" s="148"/>
      <c r="X812" s="148"/>
      <c r="Y812" s="148"/>
    </row>
    <row r="813" spans="1:25" s="154" customFormat="1">
      <c r="A813" s="151"/>
      <c r="B813" s="215" t="s">
        <v>168</v>
      </c>
      <c r="C813" s="148"/>
      <c r="D813" s="938" t="str">
        <f>$D$45</f>
        <v>(Specify Source)</v>
      </c>
      <c r="E813" s="938"/>
      <c r="F813" s="938"/>
      <c r="G813" s="148"/>
      <c r="H813" s="178"/>
      <c r="I813" s="148"/>
      <c r="J813" s="148"/>
      <c r="K813" s="148"/>
      <c r="L813" s="218"/>
      <c r="M813" s="148"/>
      <c r="N813" s="148"/>
      <c r="O813" s="148"/>
      <c r="P813" s="148"/>
      <c r="Q813" s="148"/>
      <c r="R813" s="148"/>
      <c r="S813" s="148"/>
      <c r="T813" s="148"/>
      <c r="U813" s="148"/>
      <c r="V813" s="152"/>
      <c r="W813" s="148"/>
      <c r="X813" s="148"/>
      <c r="Y813" s="148"/>
    </row>
    <row r="814" spans="1:25" s="154" customFormat="1">
      <c r="A814" s="147"/>
      <c r="B814" s="215" t="s">
        <v>168</v>
      </c>
      <c r="C814" s="148"/>
      <c r="D814" s="938" t="str">
        <f>$D$46</f>
        <v>(Specify Source)</v>
      </c>
      <c r="E814" s="938"/>
      <c r="F814" s="938"/>
      <c r="G814" s="148"/>
      <c r="H814" s="178"/>
      <c r="I814" s="153"/>
      <c r="J814" s="153"/>
      <c r="K814" s="153"/>
      <c r="L814" s="219"/>
      <c r="M814" s="153"/>
      <c r="N814" s="153"/>
      <c r="O814" s="153"/>
      <c r="P814" s="153"/>
      <c r="Q814" s="153"/>
      <c r="R814" s="153"/>
      <c r="S814" s="153"/>
      <c r="T814" s="153"/>
      <c r="V814" s="150"/>
      <c r="W814" s="148"/>
      <c r="X814" s="148"/>
      <c r="Y814" s="148"/>
    </row>
    <row r="815" spans="1:25" s="154" customFormat="1" ht="13.5" thickBot="1">
      <c r="A815" s="151"/>
      <c r="B815" s="220" t="s">
        <v>168</v>
      </c>
      <c r="C815" s="221"/>
      <c r="D815" s="939" t="str">
        <f>$D$47</f>
        <v>(Specify Source)</v>
      </c>
      <c r="E815" s="939"/>
      <c r="F815" s="939"/>
      <c r="G815" s="221"/>
      <c r="H815" s="227"/>
      <c r="I815" s="221"/>
      <c r="J815" s="221"/>
      <c r="K815" s="221"/>
      <c r="L815" s="222"/>
      <c r="M815" s="148"/>
      <c r="N815" s="148"/>
      <c r="O815" s="148"/>
      <c r="P815" s="148"/>
      <c r="Q815" s="148"/>
      <c r="R815" s="148"/>
      <c r="S815" s="148"/>
      <c r="T815" s="148"/>
      <c r="U815" s="148"/>
      <c r="W815" s="148"/>
      <c r="X815" s="148"/>
      <c r="Y815" s="148"/>
    </row>
    <row r="817" spans="1:25" ht="13.5" thickBot="1"/>
    <row r="818" spans="1:25">
      <c r="A818" s="27"/>
      <c r="B818" s="509" t="s">
        <v>156</v>
      </c>
      <c r="C818" s="357"/>
      <c r="D818" s="28"/>
      <c r="E818" s="28"/>
      <c r="F818" s="30"/>
      <c r="G818" s="30"/>
      <c r="H818" s="27"/>
      <c r="I818" s="27"/>
      <c r="J818" s="27"/>
      <c r="K818" s="27"/>
      <c r="L818" s="27"/>
      <c r="M818" s="27"/>
      <c r="N818" s="27"/>
      <c r="O818" s="27"/>
      <c r="P818" s="27"/>
      <c r="Q818" s="27"/>
      <c r="R818" s="27"/>
      <c r="S818" s="27"/>
      <c r="T818" s="27"/>
      <c r="U818" s="27"/>
      <c r="V818" s="27"/>
      <c r="W818" s="27"/>
      <c r="X818" s="27"/>
      <c r="Y818" s="27"/>
    </row>
    <row r="819" spans="1:25">
      <c r="A819" s="27"/>
      <c r="B819" s="512" t="s">
        <v>145</v>
      </c>
      <c r="E819" s="12"/>
      <c r="F819" s="28"/>
      <c r="G819" s="28"/>
      <c r="H819" s="27"/>
      <c r="I819" s="27"/>
      <c r="J819" s="27"/>
      <c r="K819" s="27"/>
      <c r="L819" s="27"/>
      <c r="M819" s="27"/>
      <c r="N819" s="27"/>
      <c r="O819" s="27"/>
      <c r="P819" s="27"/>
      <c r="Q819" s="27"/>
      <c r="R819" s="27"/>
      <c r="S819" s="27"/>
      <c r="T819" s="27"/>
      <c r="U819" s="27"/>
      <c r="V819" s="27"/>
      <c r="W819" s="27"/>
      <c r="X819" s="27"/>
      <c r="Y819" s="27"/>
    </row>
    <row r="820" spans="1:25" ht="13.5" thickBot="1">
      <c r="A820" s="27"/>
      <c r="B820" s="513" t="str">
        <f>'Unit Distribution'!B21</f>
        <v xml:space="preserve"> </v>
      </c>
      <c r="D820" s="12"/>
      <c r="E820" s="12"/>
      <c r="F820" s="28"/>
      <c r="G820" s="28"/>
      <c r="H820" s="27"/>
      <c r="I820" s="27"/>
      <c r="J820" s="27"/>
      <c r="K820" s="27"/>
      <c r="L820" s="27"/>
      <c r="M820" s="27"/>
      <c r="N820" s="27"/>
      <c r="O820" s="27"/>
      <c r="P820" s="27"/>
      <c r="Q820" s="27"/>
      <c r="R820" s="27"/>
      <c r="S820" s="27"/>
      <c r="T820" s="27"/>
      <c r="U820" s="27"/>
      <c r="V820" s="27"/>
      <c r="W820" s="27"/>
      <c r="X820" s="27"/>
      <c r="Y820" s="27"/>
    </row>
    <row r="821" spans="1:25">
      <c r="B821" s="189" t="s">
        <v>157</v>
      </c>
      <c r="C821" s="190"/>
      <c r="D821" s="191" t="s">
        <v>158</v>
      </c>
      <c r="E821" s="191"/>
      <c r="F821" s="191" t="s">
        <v>159</v>
      </c>
      <c r="G821" s="191"/>
      <c r="H821" s="191" t="s">
        <v>177</v>
      </c>
      <c r="I821" s="191"/>
      <c r="J821" s="191" t="s">
        <v>160</v>
      </c>
      <c r="K821" s="192"/>
      <c r="L821" s="193" t="s">
        <v>161</v>
      </c>
      <c r="M821" s="168"/>
      <c r="U821" s="32"/>
      <c r="V821" s="32"/>
      <c r="W821" s="27"/>
      <c r="X821" s="27"/>
      <c r="Y821" s="27"/>
    </row>
    <row r="822" spans="1:25">
      <c r="A822" s="27"/>
      <c r="B822" s="223" t="str">
        <f>$B$6</f>
        <v>HPD Loan</v>
      </c>
      <c r="C822" s="157"/>
      <c r="D822" s="179"/>
      <c r="E822" s="157"/>
      <c r="F822" s="172">
        <f>$F$6</f>
        <v>0</v>
      </c>
      <c r="G822" s="157"/>
      <c r="H822" s="780">
        <f>$H$6</f>
        <v>0</v>
      </c>
      <c r="I822" s="157"/>
      <c r="J822" s="172">
        <f>$J$6</f>
        <v>0</v>
      </c>
      <c r="K822" s="157"/>
      <c r="L822" s="194"/>
      <c r="M822" s="157"/>
      <c r="N822" s="165"/>
      <c r="O822" s="27"/>
      <c r="P822" s="27"/>
      <c r="Q822" s="27"/>
      <c r="R822" s="27"/>
      <c r="S822" s="27"/>
      <c r="T822" s="27"/>
      <c r="U822" s="29"/>
      <c r="V822" s="29"/>
      <c r="W822" s="27"/>
      <c r="X822" s="27"/>
      <c r="Y822" s="27"/>
    </row>
    <row r="823" spans="1:25">
      <c r="A823" s="31"/>
      <c r="B823" s="224" t="str">
        <f>$B$7</f>
        <v>HDC Tax Exempt Bonds</v>
      </c>
      <c r="C823" s="157"/>
      <c r="D823" s="179"/>
      <c r="E823" s="157"/>
      <c r="F823" s="172">
        <f>$F$7</f>
        <v>0</v>
      </c>
      <c r="G823" s="157"/>
      <c r="H823" s="780">
        <f>$H$7</f>
        <v>0</v>
      </c>
      <c r="I823" s="161"/>
      <c r="J823" s="172">
        <f>$J$7</f>
        <v>0</v>
      </c>
      <c r="K823" s="161"/>
      <c r="L823" s="194"/>
      <c r="M823" s="157"/>
      <c r="N823" s="167"/>
      <c r="O823" s="33"/>
      <c r="P823" s="33"/>
      <c r="Q823" s="33"/>
      <c r="R823" s="33"/>
      <c r="S823" s="33"/>
      <c r="T823" s="33"/>
      <c r="U823" s="34"/>
      <c r="V823" s="34"/>
      <c r="W823" s="27"/>
      <c r="X823" s="27"/>
      <c r="Y823" s="27"/>
    </row>
    <row r="824" spans="1:25">
      <c r="A824" s="27"/>
      <c r="B824" s="224" t="str">
        <f>$B$8</f>
        <v>HDC Loan</v>
      </c>
      <c r="C824" s="157"/>
      <c r="D824" s="179"/>
      <c r="E824" s="157"/>
      <c r="F824" s="172">
        <f>$F$8</f>
        <v>0</v>
      </c>
      <c r="G824" s="157"/>
      <c r="H824" s="780">
        <f>$H$8</f>
        <v>0</v>
      </c>
      <c r="I824" s="157"/>
      <c r="J824" s="172">
        <f>$J$8</f>
        <v>0</v>
      </c>
      <c r="K824" s="157"/>
      <c r="L824" s="194"/>
      <c r="M824" s="157"/>
      <c r="N824" s="167"/>
      <c r="O824" s="27"/>
      <c r="P824" s="27"/>
      <c r="Q824" s="27"/>
      <c r="R824" s="27"/>
      <c r="S824" s="27"/>
      <c r="T824" s="27"/>
      <c r="U824" s="27"/>
      <c r="V824" s="27"/>
      <c r="W824" s="27"/>
      <c r="X824" s="27"/>
      <c r="Y824" s="27"/>
    </row>
    <row r="825" spans="1:25">
      <c r="A825" s="35"/>
      <c r="B825" s="224" t="str">
        <f>$B$9</f>
        <v>Deferred Developer Fee</v>
      </c>
      <c r="C825" s="157"/>
      <c r="D825" s="179"/>
      <c r="E825" s="157"/>
      <c r="F825" s="172">
        <f>$F$9</f>
        <v>0</v>
      </c>
      <c r="G825" s="157"/>
      <c r="H825" s="780">
        <f>$H$9</f>
        <v>0</v>
      </c>
      <c r="I825" s="162"/>
      <c r="J825" s="172">
        <f>$J$9</f>
        <v>0</v>
      </c>
      <c r="K825" s="162"/>
      <c r="L825" s="194"/>
      <c r="M825" s="157"/>
      <c r="N825" s="167"/>
      <c r="O825" s="36"/>
      <c r="P825" s="36"/>
      <c r="Q825" s="36"/>
      <c r="R825" s="36"/>
      <c r="S825" s="36"/>
      <c r="T825" s="36"/>
      <c r="U825" s="36"/>
      <c r="V825" s="36"/>
      <c r="W825" s="27"/>
      <c r="X825" s="27"/>
      <c r="Y825" s="27"/>
    </row>
    <row r="826" spans="1:25">
      <c r="A826" s="31"/>
      <c r="B826" s="224" t="str">
        <f>$B$10</f>
        <v>Other (Specify)</v>
      </c>
      <c r="C826" s="157"/>
      <c r="D826" s="179"/>
      <c r="E826" s="157"/>
      <c r="F826" s="172">
        <f>$F$10</f>
        <v>0</v>
      </c>
      <c r="G826" s="157"/>
      <c r="H826" s="780">
        <f>$H$10</f>
        <v>0</v>
      </c>
      <c r="I826" s="162"/>
      <c r="J826" s="172">
        <f>$J$10</f>
        <v>0</v>
      </c>
      <c r="K826" s="162"/>
      <c r="L826" s="194"/>
      <c r="M826" s="157"/>
      <c r="N826" s="167"/>
      <c r="O826" s="36"/>
      <c r="P826" s="36"/>
      <c r="Q826" s="36"/>
      <c r="R826" s="36"/>
      <c r="S826" s="36"/>
      <c r="T826" s="36"/>
      <c r="U826" s="36"/>
      <c r="V826" s="36"/>
      <c r="W826" s="27"/>
      <c r="X826" s="27"/>
      <c r="Y826" s="27"/>
    </row>
    <row r="827" spans="1:25">
      <c r="A827" s="35"/>
      <c r="B827" s="224" t="str">
        <f>$B$11</f>
        <v>Other (Specify)</v>
      </c>
      <c r="C827" s="157"/>
      <c r="D827" s="179"/>
      <c r="E827" s="157"/>
      <c r="F827" s="172">
        <f>$F$11</f>
        <v>0</v>
      </c>
      <c r="G827" s="157"/>
      <c r="H827" s="780">
        <f>$H$11</f>
        <v>0</v>
      </c>
      <c r="I827" s="163"/>
      <c r="J827" s="172">
        <f>$J$11</f>
        <v>0</v>
      </c>
      <c r="K827" s="163"/>
      <c r="L827" s="194"/>
      <c r="M827" s="157"/>
      <c r="N827" s="167"/>
      <c r="O827" s="38"/>
      <c r="P827" s="38"/>
      <c r="Q827" s="38"/>
      <c r="R827" s="38"/>
      <c r="S827" s="38"/>
      <c r="T827" s="38"/>
      <c r="U827" s="38"/>
      <c r="V827" s="38"/>
      <c r="W827" s="27"/>
      <c r="X827" s="27"/>
      <c r="Y827" s="27"/>
    </row>
    <row r="828" spans="1:25">
      <c r="A828" s="31"/>
      <c r="B828" s="224" t="str">
        <f>$B$12</f>
        <v>Other (Specify)</v>
      </c>
      <c r="C828" s="157"/>
      <c r="D828" s="179"/>
      <c r="E828" s="157"/>
      <c r="F828" s="172">
        <f>$F$12</f>
        <v>0</v>
      </c>
      <c r="G828" s="157"/>
      <c r="H828" s="780">
        <f>$H$12</f>
        <v>0</v>
      </c>
      <c r="I828" s="162"/>
      <c r="J828" s="172">
        <f>$J$12</f>
        <v>0</v>
      </c>
      <c r="K828" s="162"/>
      <c r="L828" s="194"/>
      <c r="M828" s="157"/>
      <c r="N828" s="167"/>
      <c r="O828" s="36"/>
      <c r="P828" s="36"/>
      <c r="Q828" s="36"/>
      <c r="R828" s="36"/>
      <c r="S828" s="36"/>
      <c r="T828" s="36"/>
      <c r="U828" s="36"/>
      <c r="V828" s="36"/>
      <c r="W828" s="27"/>
      <c r="X828" s="27"/>
      <c r="Y828" s="27"/>
    </row>
    <row r="829" spans="1:25">
      <c r="A829" s="31"/>
      <c r="B829" s="224" t="str">
        <f>$B$13</f>
        <v>Other (Specify)</v>
      </c>
      <c r="C829" s="157"/>
      <c r="D829" s="179"/>
      <c r="E829" s="157"/>
      <c r="F829" s="172">
        <f>$F$13</f>
        <v>0</v>
      </c>
      <c r="G829" s="157"/>
      <c r="H829" s="780">
        <f>$H$13</f>
        <v>0</v>
      </c>
      <c r="I829" s="162"/>
      <c r="J829" s="172">
        <f>$J$13</f>
        <v>0</v>
      </c>
      <c r="K829" s="162"/>
      <c r="L829" s="194"/>
      <c r="M829" s="157"/>
      <c r="N829" s="167"/>
      <c r="O829" s="36"/>
      <c r="P829" s="36"/>
      <c r="Q829" s="36"/>
      <c r="R829" s="36"/>
      <c r="S829" s="36"/>
      <c r="T829" s="36"/>
      <c r="U829" s="36"/>
      <c r="V829" s="36"/>
      <c r="W829" s="36"/>
      <c r="X829" s="36"/>
      <c r="Y829" s="27"/>
    </row>
    <row r="830" spans="1:25" ht="13.5" thickBot="1">
      <c r="A830" s="35"/>
      <c r="B830" s="224" t="str">
        <f>$B$14</f>
        <v>Other (Specify)</v>
      </c>
      <c r="C830" s="157"/>
      <c r="D830" s="184"/>
      <c r="E830" s="157"/>
      <c r="F830" s="172">
        <f>$F$14</f>
        <v>0</v>
      </c>
      <c r="G830" s="157"/>
      <c r="H830" s="780">
        <f>$H$14</f>
        <v>0</v>
      </c>
      <c r="I830" s="162"/>
      <c r="J830" s="172">
        <f>$J$14</f>
        <v>0</v>
      </c>
      <c r="K830" s="162"/>
      <c r="L830" s="194"/>
      <c r="M830" s="157"/>
      <c r="N830" s="167"/>
      <c r="O830" s="36"/>
      <c r="P830" s="36"/>
      <c r="Q830" s="36"/>
      <c r="R830" s="36"/>
      <c r="S830" s="36"/>
      <c r="T830" s="36"/>
      <c r="U830" s="36"/>
      <c r="V830" s="36"/>
      <c r="W830" s="27"/>
      <c r="X830" s="27"/>
      <c r="Y830" s="27"/>
    </row>
    <row r="831" spans="1:25" ht="13.5" thickTop="1">
      <c r="A831" s="31"/>
      <c r="B831" s="225" t="str">
        <f>$B$15</f>
        <v>Total Construction Financing</v>
      </c>
      <c r="C831" s="156"/>
      <c r="D831" s="186">
        <f>SUM(D822:D830)</f>
        <v>0</v>
      </c>
      <c r="E831" s="156"/>
      <c r="F831" s="188"/>
      <c r="G831" s="156"/>
      <c r="H831" s="188"/>
      <c r="I831" s="164"/>
      <c r="J831" s="188"/>
      <c r="K831" s="164"/>
      <c r="L831" s="197"/>
      <c r="M831" s="157"/>
      <c r="N831" s="167"/>
      <c r="O831" s="36"/>
      <c r="P831" s="36"/>
      <c r="Q831" s="36"/>
      <c r="R831" s="36"/>
      <c r="S831" s="36"/>
      <c r="T831" s="36"/>
      <c r="U831" s="36"/>
      <c r="V831" s="36"/>
      <c r="W831" s="27"/>
      <c r="X831" s="27"/>
      <c r="Y831" s="27"/>
    </row>
    <row r="832" spans="1:25" s="360" customFormat="1">
      <c r="A832" s="136"/>
      <c r="B832" s="198"/>
      <c r="C832" s="129"/>
      <c r="D832" s="129"/>
      <c r="E832" s="129"/>
      <c r="F832" s="129"/>
      <c r="G832" s="129"/>
      <c r="H832" s="137"/>
      <c r="I832" s="137"/>
      <c r="J832" s="138"/>
      <c r="K832" s="137"/>
      <c r="L832" s="199"/>
      <c r="M832" s="137"/>
      <c r="N832" s="166"/>
      <c r="O832" s="137"/>
      <c r="P832" s="137"/>
      <c r="Q832" s="137"/>
      <c r="R832" s="137"/>
      <c r="S832" s="137"/>
      <c r="T832" s="137"/>
      <c r="U832" s="137"/>
      <c r="V832" s="137"/>
      <c r="W832" s="129"/>
      <c r="X832" s="129"/>
      <c r="Y832" s="129"/>
    </row>
    <row r="833" spans="1:25" s="360" customFormat="1">
      <c r="A833" s="139"/>
      <c r="B833" s="361" t="s">
        <v>162</v>
      </c>
      <c r="C833" s="362"/>
      <c r="D833" s="200"/>
      <c r="E833" s="200"/>
      <c r="F833" s="201"/>
      <c r="G833" s="201"/>
      <c r="H833" s="202"/>
      <c r="I833" s="202"/>
      <c r="J833" s="202"/>
      <c r="K833" s="202"/>
      <c r="L833" s="203"/>
      <c r="M833" s="27"/>
      <c r="N833" s="140"/>
      <c r="O833" s="140"/>
      <c r="P833" s="140"/>
      <c r="Q833" s="140"/>
      <c r="R833" s="140"/>
      <c r="S833" s="140"/>
      <c r="T833" s="140"/>
      <c r="U833" s="137"/>
      <c r="V833" s="140"/>
      <c r="W833" s="129"/>
      <c r="X833" s="129"/>
      <c r="Y833" s="129"/>
    </row>
    <row r="834" spans="1:25" s="360" customFormat="1">
      <c r="A834" s="139"/>
      <c r="B834" s="204" t="s">
        <v>145</v>
      </c>
      <c r="C834" s="363"/>
      <c r="D834" s="363"/>
      <c r="E834" s="122"/>
      <c r="F834" s="200"/>
      <c r="G834" s="200"/>
      <c r="H834" s="202"/>
      <c r="I834" s="202"/>
      <c r="J834" s="202"/>
      <c r="K834" s="202"/>
      <c r="L834" s="203"/>
      <c r="M834" s="27"/>
      <c r="N834" s="140"/>
      <c r="O834" s="140"/>
      <c r="P834" s="140"/>
      <c r="Q834" s="140"/>
      <c r="R834" s="140"/>
      <c r="S834" s="140"/>
      <c r="T834" s="140"/>
      <c r="U834" s="137"/>
      <c r="V834" s="140"/>
      <c r="W834" s="129"/>
      <c r="X834" s="129"/>
      <c r="Y834" s="129"/>
    </row>
    <row r="835" spans="1:25" s="360" customFormat="1">
      <c r="A835" s="139"/>
      <c r="B835" s="364" t="str">
        <f>B820</f>
        <v xml:space="preserve"> </v>
      </c>
      <c r="C835" s="363"/>
      <c r="D835" s="122"/>
      <c r="E835" s="122"/>
      <c r="F835" s="200"/>
      <c r="G835" s="200"/>
      <c r="H835" s="202"/>
      <c r="I835" s="202"/>
      <c r="J835" s="202"/>
      <c r="K835" s="202"/>
      <c r="L835" s="203"/>
      <c r="M835" s="27"/>
      <c r="N835" s="140"/>
      <c r="O835" s="140"/>
      <c r="P835" s="140"/>
      <c r="Q835" s="140"/>
      <c r="R835" s="140"/>
      <c r="S835" s="140"/>
      <c r="T835" s="140"/>
      <c r="U835" s="137"/>
      <c r="V835" s="140"/>
      <c r="W835" s="129"/>
      <c r="X835" s="129"/>
      <c r="Y835" s="129"/>
    </row>
    <row r="836" spans="1:25" s="360" customFormat="1">
      <c r="A836" s="139"/>
      <c r="B836" s="205" t="s">
        <v>157</v>
      </c>
      <c r="C836" s="158"/>
      <c r="D836" s="159" t="s">
        <v>158</v>
      </c>
      <c r="E836" s="159"/>
      <c r="F836" s="159" t="s">
        <v>159</v>
      </c>
      <c r="G836" s="159"/>
      <c r="H836" s="159" t="s">
        <v>177</v>
      </c>
      <c r="I836" s="159"/>
      <c r="J836" s="159" t="s">
        <v>160</v>
      </c>
      <c r="K836" s="160"/>
      <c r="L836" s="206" t="s">
        <v>161</v>
      </c>
      <c r="M836" s="168"/>
      <c r="N836" s="142"/>
      <c r="O836" s="142"/>
      <c r="P836" s="142"/>
      <c r="Q836" s="142"/>
      <c r="R836" s="142"/>
      <c r="S836" s="142"/>
      <c r="T836" s="142"/>
      <c r="U836" s="143"/>
      <c r="V836" s="142"/>
      <c r="W836" s="129"/>
      <c r="X836" s="129"/>
      <c r="Y836" s="129"/>
    </row>
    <row r="837" spans="1:25" s="360" customFormat="1">
      <c r="A837" s="139"/>
      <c r="B837" s="223" t="str">
        <f>$B$21</f>
        <v>HPD Loan</v>
      </c>
      <c r="C837" s="157"/>
      <c r="D837" s="180"/>
      <c r="E837" s="157"/>
      <c r="F837" s="171">
        <f>$F$21</f>
        <v>0</v>
      </c>
      <c r="G837" s="157"/>
      <c r="H837" s="171">
        <f>$H$21</f>
        <v>0</v>
      </c>
      <c r="I837" s="157"/>
      <c r="J837" s="171">
        <f>$J$21</f>
        <v>0</v>
      </c>
      <c r="K837" s="157"/>
      <c r="L837" s="194"/>
      <c r="M837" s="157"/>
      <c r="N837" s="135"/>
      <c r="O837" s="135"/>
      <c r="P837" s="135"/>
      <c r="Q837" s="135"/>
      <c r="R837" s="135"/>
      <c r="S837" s="135"/>
      <c r="T837" s="135"/>
      <c r="U837" s="135"/>
      <c r="V837" s="137"/>
      <c r="W837" s="129"/>
      <c r="X837" s="129"/>
      <c r="Y837" s="129"/>
    </row>
    <row r="838" spans="1:25" s="360" customFormat="1">
      <c r="A838" s="139"/>
      <c r="B838" s="223" t="str">
        <f>$B$22</f>
        <v>HDC Tax Exempt Bonds</v>
      </c>
      <c r="C838" s="157"/>
      <c r="D838" s="180"/>
      <c r="E838" s="157"/>
      <c r="F838" s="171">
        <f>$F$22</f>
        <v>0</v>
      </c>
      <c r="G838" s="157"/>
      <c r="H838" s="780">
        <f>$H$22</f>
        <v>0</v>
      </c>
      <c r="I838" s="161"/>
      <c r="J838" s="171">
        <f>$J$22</f>
        <v>0</v>
      </c>
      <c r="K838" s="161"/>
      <c r="L838" s="194"/>
      <c r="M838" s="157"/>
      <c r="N838" s="137"/>
      <c r="O838" s="137"/>
      <c r="P838" s="137"/>
      <c r="Q838" s="137"/>
      <c r="R838" s="137"/>
      <c r="S838" s="137"/>
      <c r="T838" s="137"/>
      <c r="U838" s="137"/>
      <c r="V838" s="137"/>
      <c r="W838" s="129"/>
      <c r="X838" s="129"/>
      <c r="Y838" s="129"/>
    </row>
    <row r="839" spans="1:25" s="360" customFormat="1">
      <c r="A839" s="136"/>
      <c r="B839" s="223" t="str">
        <f>$B$23</f>
        <v>HDC Loan</v>
      </c>
      <c r="C839" s="157"/>
      <c r="D839" s="180"/>
      <c r="E839" s="157"/>
      <c r="F839" s="171">
        <f>$F$23</f>
        <v>0</v>
      </c>
      <c r="G839" s="157"/>
      <c r="H839" s="780">
        <f>$H$23</f>
        <v>0</v>
      </c>
      <c r="I839" s="157"/>
      <c r="J839" s="171">
        <f>$J$23</f>
        <v>0</v>
      </c>
      <c r="K839" s="157"/>
      <c r="L839" s="194"/>
      <c r="M839" s="157"/>
      <c r="N839" s="137"/>
      <c r="O839" s="137"/>
      <c r="P839" s="137"/>
      <c r="Q839" s="137"/>
      <c r="R839" s="137"/>
      <c r="S839" s="137"/>
      <c r="T839" s="137"/>
      <c r="U839" s="137"/>
      <c r="V839" s="137"/>
      <c r="W839" s="129"/>
      <c r="X839" s="129"/>
      <c r="Y839" s="129"/>
    </row>
    <row r="840" spans="1:25" s="360" customFormat="1">
      <c r="A840" s="139"/>
      <c r="B840" s="223" t="str">
        <f>$B$24</f>
        <v>Deferred Developer Fee</v>
      </c>
      <c r="C840" s="157"/>
      <c r="D840" s="180"/>
      <c r="E840" s="157"/>
      <c r="F840" s="171">
        <f>$F$24</f>
        <v>0</v>
      </c>
      <c r="G840" s="157"/>
      <c r="H840" s="780">
        <f>$H$24</f>
        <v>0</v>
      </c>
      <c r="I840" s="162"/>
      <c r="J840" s="171">
        <f>$J$24</f>
        <v>0</v>
      </c>
      <c r="K840" s="162"/>
      <c r="L840" s="194"/>
      <c r="M840" s="157"/>
      <c r="N840" s="130"/>
      <c r="O840" s="130"/>
      <c r="P840" s="130"/>
      <c r="Q840" s="130"/>
      <c r="R840" s="130"/>
      <c r="S840" s="130"/>
      <c r="T840" s="130"/>
      <c r="U840" s="130"/>
      <c r="V840" s="130"/>
      <c r="W840" s="129"/>
      <c r="X840" s="129"/>
      <c r="Y840" s="129"/>
    </row>
    <row r="841" spans="1:25" s="360" customFormat="1">
      <c r="A841" s="136"/>
      <c r="B841" s="223" t="str">
        <f>$B$25</f>
        <v>Other (Specify)</v>
      </c>
      <c r="C841" s="157"/>
      <c r="D841" s="180"/>
      <c r="E841" s="157"/>
      <c r="F841" s="171">
        <f>$F$25</f>
        <v>0</v>
      </c>
      <c r="G841" s="157"/>
      <c r="H841" s="780">
        <f>$H$25</f>
        <v>0</v>
      </c>
      <c r="I841" s="162"/>
      <c r="J841" s="171">
        <f>$J$25</f>
        <v>0</v>
      </c>
      <c r="K841" s="162"/>
      <c r="L841" s="194"/>
      <c r="M841" s="157"/>
      <c r="N841" s="130"/>
      <c r="O841" s="130"/>
      <c r="P841" s="130"/>
      <c r="Q841" s="130"/>
      <c r="R841" s="130"/>
      <c r="S841" s="130"/>
      <c r="T841" s="130"/>
      <c r="U841" s="130"/>
      <c r="V841" s="130"/>
      <c r="W841" s="129"/>
      <c r="X841" s="129"/>
      <c r="Y841" s="129"/>
    </row>
    <row r="842" spans="1:25" s="360" customFormat="1" ht="14.1" customHeight="1">
      <c r="A842" s="129"/>
      <c r="B842" s="223" t="str">
        <f>$B$26</f>
        <v>Other (Specify)</v>
      </c>
      <c r="C842" s="157"/>
      <c r="D842" s="180"/>
      <c r="E842" s="157"/>
      <c r="F842" s="171">
        <f>$F$26</f>
        <v>0</v>
      </c>
      <c r="G842" s="157"/>
      <c r="H842" s="780">
        <f>$H$26</f>
        <v>0</v>
      </c>
      <c r="I842" s="163"/>
      <c r="J842" s="171">
        <f>$J$26</f>
        <v>0</v>
      </c>
      <c r="K842" s="163"/>
      <c r="L842" s="194"/>
      <c r="M842" s="157"/>
      <c r="N842" s="131"/>
      <c r="O842" s="131"/>
      <c r="P842" s="131"/>
      <c r="Q842" s="131"/>
      <c r="R842" s="131"/>
      <c r="S842" s="131"/>
      <c r="T842" s="131"/>
      <c r="U842" s="131"/>
      <c r="V842" s="131"/>
      <c r="W842" s="141"/>
      <c r="X842" s="141"/>
      <c r="Y842" s="141"/>
    </row>
    <row r="843" spans="1:25" s="360" customFormat="1">
      <c r="A843" s="144"/>
      <c r="B843" s="223" t="str">
        <f>$B$27</f>
        <v>Other (Specify)</v>
      </c>
      <c r="C843" s="157"/>
      <c r="D843" s="180"/>
      <c r="E843" s="157"/>
      <c r="F843" s="171">
        <f>$F$27</f>
        <v>0</v>
      </c>
      <c r="G843" s="157"/>
      <c r="H843" s="780">
        <f>$H$27</f>
        <v>0</v>
      </c>
      <c r="I843" s="162"/>
      <c r="J843" s="171">
        <f>$J$27</f>
        <v>0</v>
      </c>
      <c r="K843" s="162"/>
      <c r="L843" s="194"/>
      <c r="M843" s="157"/>
      <c r="N843" s="133"/>
      <c r="O843" s="133"/>
      <c r="P843" s="133"/>
      <c r="Q843" s="133"/>
      <c r="R843" s="133"/>
      <c r="S843" s="133"/>
      <c r="T843" s="133"/>
      <c r="U843" s="131"/>
      <c r="V843" s="131"/>
      <c r="W843" s="129"/>
      <c r="X843" s="129"/>
      <c r="Y843" s="129"/>
    </row>
    <row r="844" spans="1:25" s="360" customFormat="1" ht="15.95" customHeight="1">
      <c r="A844" s="144"/>
      <c r="B844" s="223" t="str">
        <f>$B$28</f>
        <v>Other (Specify)</v>
      </c>
      <c r="C844" s="157"/>
      <c r="D844" s="180"/>
      <c r="E844" s="157"/>
      <c r="F844" s="171">
        <f>$F$28</f>
        <v>0</v>
      </c>
      <c r="G844" s="157"/>
      <c r="H844" s="780">
        <f>$H$28</f>
        <v>0</v>
      </c>
      <c r="I844" s="162"/>
      <c r="J844" s="171">
        <f>$J$28</f>
        <v>0</v>
      </c>
      <c r="K844" s="162"/>
      <c r="L844" s="194"/>
      <c r="M844" s="157"/>
      <c r="N844" s="133"/>
      <c r="O844" s="133"/>
      <c r="P844" s="133"/>
      <c r="Q844" s="133"/>
      <c r="R844" s="133"/>
      <c r="S844" s="133"/>
      <c r="T844" s="133"/>
      <c r="U844" s="133"/>
      <c r="V844" s="133"/>
      <c r="W844" s="129"/>
      <c r="X844" s="129"/>
      <c r="Y844" s="129"/>
    </row>
    <row r="845" spans="1:25" s="360" customFormat="1" ht="14.1" customHeight="1" thickBot="1">
      <c r="A845" s="144"/>
      <c r="B845" s="223" t="str">
        <f>$B$29</f>
        <v>Other (Specify)</v>
      </c>
      <c r="C845" s="157"/>
      <c r="D845" s="185"/>
      <c r="E845" s="157"/>
      <c r="F845" s="171">
        <f>$F$29</f>
        <v>0</v>
      </c>
      <c r="G845" s="157"/>
      <c r="H845" s="780">
        <f>$H$29</f>
        <v>0</v>
      </c>
      <c r="I845" s="162"/>
      <c r="J845" s="171">
        <f>$J$29</f>
        <v>0</v>
      </c>
      <c r="K845" s="162"/>
      <c r="L845" s="194"/>
      <c r="M845" s="157"/>
      <c r="N845" s="133"/>
      <c r="O845" s="133"/>
      <c r="P845" s="133"/>
      <c r="Q845" s="133"/>
      <c r="R845" s="133"/>
      <c r="S845" s="133"/>
      <c r="T845" s="133"/>
      <c r="U845" s="133"/>
      <c r="V845" s="133"/>
      <c r="W845" s="129"/>
      <c r="X845" s="129"/>
      <c r="Y845" s="129"/>
    </row>
    <row r="846" spans="1:25" s="360" customFormat="1" ht="14.1" customHeight="1" thickTop="1">
      <c r="A846" s="139"/>
      <c r="B846" s="226" t="str">
        <f>$B$30</f>
        <v>Total Permanent Financing</v>
      </c>
      <c r="C846" s="156"/>
      <c r="D846" s="187">
        <f>SUM(D837:D845)</f>
        <v>0</v>
      </c>
      <c r="E846" s="156"/>
      <c r="F846" s="169"/>
      <c r="G846" s="156"/>
      <c r="H846" s="169"/>
      <c r="I846" s="164"/>
      <c r="J846" s="169"/>
      <c r="K846" s="164"/>
      <c r="L846" s="197"/>
      <c r="M846" s="157"/>
      <c r="N846" s="134"/>
      <c r="O846" s="134"/>
      <c r="P846" s="134"/>
      <c r="Q846" s="134"/>
      <c r="R846" s="134"/>
      <c r="S846" s="134"/>
      <c r="T846" s="134"/>
      <c r="U846" s="145"/>
      <c r="V846" s="134"/>
      <c r="W846" s="129"/>
      <c r="X846" s="129"/>
      <c r="Y846" s="129"/>
    </row>
    <row r="847" spans="1:25" s="360" customFormat="1" ht="14.1" customHeight="1">
      <c r="A847" s="139"/>
      <c r="B847" s="207"/>
      <c r="C847" s="157"/>
      <c r="D847" s="157"/>
      <c r="E847" s="157"/>
      <c r="F847" s="157"/>
      <c r="G847" s="157"/>
      <c r="H847" s="157"/>
      <c r="I847" s="162"/>
      <c r="J847" s="157"/>
      <c r="K847" s="162"/>
      <c r="L847" s="208"/>
      <c r="M847" s="157"/>
      <c r="N847" s="134"/>
      <c r="O847" s="134"/>
      <c r="P847" s="134"/>
      <c r="Q847" s="134"/>
      <c r="R847" s="134"/>
      <c r="S847" s="134"/>
      <c r="T847" s="134"/>
      <c r="U847" s="145"/>
      <c r="V847" s="134"/>
      <c r="W847" s="129"/>
      <c r="X847" s="129"/>
      <c r="Y847" s="129"/>
    </row>
    <row r="848" spans="1:25" s="360" customFormat="1" ht="15.95" customHeight="1">
      <c r="A848" s="129"/>
      <c r="B848" s="209" t="s">
        <v>163</v>
      </c>
      <c r="C848" s="146"/>
      <c r="D848" s="365"/>
      <c r="E848" s="365"/>
      <c r="F848" s="365"/>
      <c r="G848" s="365"/>
      <c r="H848" s="366"/>
      <c r="I848" s="366"/>
      <c r="J848" s="129"/>
      <c r="K848" s="129"/>
      <c r="L848" s="210"/>
      <c r="M848" s="129"/>
      <c r="N848" s="129"/>
      <c r="O848" s="129"/>
      <c r="P848" s="129"/>
      <c r="Q848" s="129"/>
      <c r="R848" s="129"/>
      <c r="S848" s="129"/>
      <c r="T848" s="129"/>
      <c r="U848" s="129"/>
      <c r="V848" s="133"/>
      <c r="W848" s="129"/>
      <c r="X848" s="129"/>
      <c r="Y848" s="129"/>
    </row>
    <row r="849" spans="1:25" s="360" customFormat="1" ht="15.95" customHeight="1">
      <c r="A849" s="129"/>
      <c r="B849" s="204" t="s">
        <v>145</v>
      </c>
      <c r="C849" s="146"/>
      <c r="D849" s="365"/>
      <c r="E849" s="365"/>
      <c r="F849" s="365"/>
      <c r="G849" s="365"/>
      <c r="H849" s="366"/>
      <c r="I849" s="366"/>
      <c r="J849" s="129"/>
      <c r="K849" s="129"/>
      <c r="L849" s="210"/>
      <c r="M849" s="129"/>
      <c r="N849" s="129"/>
      <c r="O849" s="129"/>
      <c r="P849" s="129"/>
      <c r="Q849" s="129"/>
      <c r="R849" s="129"/>
      <c r="S849" s="129"/>
      <c r="T849" s="129"/>
      <c r="U849" s="129"/>
      <c r="V849" s="133"/>
      <c r="W849" s="129"/>
      <c r="X849" s="129"/>
      <c r="Y849" s="129"/>
    </row>
    <row r="850" spans="1:25" s="360" customFormat="1" ht="15.95" customHeight="1">
      <c r="A850" s="129"/>
      <c r="B850" s="364" t="str">
        <f>B820</f>
        <v xml:space="preserve"> </v>
      </c>
      <c r="C850" s="146"/>
      <c r="D850" s="365"/>
      <c r="E850" s="365"/>
      <c r="F850" s="365"/>
      <c r="G850" s="365"/>
      <c r="H850" s="366"/>
      <c r="I850" s="366"/>
      <c r="J850" s="129"/>
      <c r="K850" s="129"/>
      <c r="L850" s="210"/>
      <c r="M850" s="129"/>
      <c r="N850" s="129"/>
      <c r="O850" s="129"/>
      <c r="P850" s="129"/>
      <c r="Q850" s="129"/>
      <c r="R850" s="129"/>
      <c r="S850" s="129"/>
      <c r="T850" s="129"/>
      <c r="U850" s="129"/>
      <c r="V850" s="133"/>
      <c r="W850" s="129"/>
      <c r="X850" s="129"/>
      <c r="Y850" s="129"/>
    </row>
    <row r="851" spans="1:25" s="360" customFormat="1">
      <c r="A851" s="129"/>
      <c r="B851" s="211" t="s">
        <v>171</v>
      </c>
      <c r="C851" s="146"/>
      <c r="D851" s="365"/>
      <c r="E851" s="365"/>
      <c r="F851" s="365"/>
      <c r="G851" s="365"/>
      <c r="H851" s="366"/>
      <c r="I851" s="366"/>
      <c r="J851" s="129"/>
      <c r="K851" s="129"/>
      <c r="L851" s="210"/>
      <c r="M851" s="129"/>
      <c r="N851" s="129"/>
      <c r="O851" s="129"/>
      <c r="P851" s="129"/>
      <c r="Q851" s="129"/>
      <c r="R851" s="129"/>
      <c r="S851" s="129"/>
      <c r="T851" s="129"/>
      <c r="U851" s="129"/>
      <c r="V851" s="133"/>
      <c r="W851" s="129"/>
      <c r="X851" s="129"/>
      <c r="Y851" s="129"/>
    </row>
    <row r="852" spans="1:25" s="360" customFormat="1">
      <c r="A852" s="129"/>
      <c r="B852" s="211"/>
      <c r="C852" s="146"/>
      <c r="D852" s="365"/>
      <c r="E852" s="365"/>
      <c r="F852" s="365"/>
      <c r="G852" s="365"/>
      <c r="H852" s="366"/>
      <c r="I852" s="366"/>
      <c r="J852" s="129"/>
      <c r="K852" s="129"/>
      <c r="L852" s="210"/>
      <c r="M852" s="129"/>
      <c r="N852" s="129"/>
      <c r="O852" s="129"/>
      <c r="P852" s="129"/>
      <c r="Q852" s="129"/>
      <c r="R852" s="129"/>
      <c r="S852" s="129"/>
      <c r="T852" s="129"/>
      <c r="U852" s="129"/>
      <c r="V852" s="133"/>
      <c r="W852" s="129"/>
      <c r="X852" s="129"/>
      <c r="Y852" s="129"/>
    </row>
    <row r="853" spans="1:25" s="360" customFormat="1" ht="15.95" customHeight="1">
      <c r="A853" s="129"/>
      <c r="B853" s="212" t="s">
        <v>173</v>
      </c>
      <c r="C853" s="170"/>
      <c r="D853" s="940"/>
      <c r="E853" s="940"/>
      <c r="F853" s="940"/>
      <c r="G853" s="170"/>
      <c r="H853" s="367" t="s">
        <v>172</v>
      </c>
      <c r="I853" s="366"/>
      <c r="J853" s="129"/>
      <c r="K853" s="129"/>
      <c r="L853" s="210"/>
      <c r="M853" s="129"/>
      <c r="N853" s="129"/>
      <c r="O853" s="129"/>
      <c r="P853" s="129"/>
      <c r="Q853" s="129"/>
      <c r="R853" s="129"/>
      <c r="S853" s="129"/>
      <c r="T853" s="129"/>
      <c r="U853" s="129"/>
      <c r="V853" s="133"/>
      <c r="W853" s="129"/>
      <c r="X853" s="129"/>
      <c r="Y853" s="129"/>
    </row>
    <row r="854" spans="1:25" s="360" customFormat="1">
      <c r="A854" s="129"/>
      <c r="B854" s="213" t="s">
        <v>164</v>
      </c>
      <c r="C854" s="129"/>
      <c r="D854" s="129"/>
      <c r="E854" s="129"/>
      <c r="F854" s="129"/>
      <c r="G854" s="129"/>
      <c r="H854" s="178"/>
      <c r="I854" s="129"/>
      <c r="J854" s="129"/>
      <c r="K854" s="129"/>
      <c r="L854" s="210"/>
      <c r="M854" s="129"/>
      <c r="N854" s="129"/>
      <c r="O854" s="129"/>
      <c r="P854" s="129"/>
      <c r="Q854" s="129"/>
      <c r="R854" s="129"/>
      <c r="S854" s="129"/>
      <c r="T854" s="129"/>
      <c r="U854" s="129"/>
      <c r="V854" s="133"/>
      <c r="W854" s="129"/>
      <c r="X854" s="129"/>
      <c r="Y854" s="129"/>
    </row>
    <row r="855" spans="1:25" s="360" customFormat="1">
      <c r="A855" s="139"/>
      <c r="B855" s="214" t="s">
        <v>110</v>
      </c>
      <c r="C855" s="129"/>
      <c r="D855" s="129"/>
      <c r="E855" s="129"/>
      <c r="F855" s="129"/>
      <c r="G855" s="129"/>
      <c r="H855" s="178"/>
      <c r="I855" s="129"/>
      <c r="J855" s="129"/>
      <c r="K855" s="129"/>
      <c r="L855" s="210"/>
      <c r="M855" s="129"/>
      <c r="N855" s="129"/>
      <c r="O855" s="129"/>
      <c r="P855" s="129"/>
      <c r="Q855" s="129"/>
      <c r="R855" s="129"/>
      <c r="S855" s="129"/>
      <c r="T855" s="129"/>
      <c r="U855" s="129"/>
      <c r="V855" s="129"/>
      <c r="W855" s="129"/>
      <c r="X855" s="129"/>
      <c r="Y855" s="129"/>
    </row>
    <row r="856" spans="1:25" s="360" customFormat="1">
      <c r="A856" s="139"/>
      <c r="B856" s="214" t="s">
        <v>165</v>
      </c>
      <c r="C856" s="129"/>
      <c r="D856" s="129"/>
      <c r="E856" s="129"/>
      <c r="F856" s="129"/>
      <c r="G856" s="129"/>
      <c r="H856" s="178"/>
      <c r="I856" s="129"/>
      <c r="J856" s="129"/>
      <c r="K856" s="129"/>
      <c r="L856" s="210"/>
      <c r="M856" s="129"/>
      <c r="N856" s="129"/>
      <c r="O856" s="129"/>
      <c r="P856" s="129"/>
      <c r="Q856" s="129"/>
      <c r="R856" s="129"/>
      <c r="S856" s="129"/>
      <c r="T856" s="129"/>
      <c r="U856" s="129"/>
      <c r="V856" s="129"/>
      <c r="W856" s="129"/>
      <c r="X856" s="129"/>
      <c r="Y856" s="129"/>
    </row>
    <row r="857" spans="1:25" s="154" customFormat="1">
      <c r="A857" s="147"/>
      <c r="B857" s="215" t="s">
        <v>166</v>
      </c>
      <c r="C857" s="148"/>
      <c r="D857" s="148"/>
      <c r="E857" s="148"/>
      <c r="F857" s="148"/>
      <c r="G857" s="148"/>
      <c r="H857" s="178"/>
      <c r="I857" s="149"/>
      <c r="J857" s="149"/>
      <c r="K857" s="149"/>
      <c r="L857" s="216"/>
      <c r="M857" s="149"/>
      <c r="N857" s="149"/>
      <c r="O857" s="149"/>
      <c r="P857" s="149"/>
      <c r="Q857" s="149"/>
      <c r="R857" s="149"/>
      <c r="S857" s="149"/>
      <c r="T857" s="149"/>
      <c r="U857" s="150"/>
      <c r="V857" s="149"/>
      <c r="W857" s="148"/>
      <c r="X857" s="148"/>
      <c r="Y857" s="148"/>
    </row>
    <row r="858" spans="1:25" s="154" customFormat="1">
      <c r="A858" s="147"/>
      <c r="B858" s="215" t="s">
        <v>167</v>
      </c>
      <c r="C858" s="148"/>
      <c r="D858" s="148"/>
      <c r="E858" s="148"/>
      <c r="F858" s="148"/>
      <c r="G858" s="148"/>
      <c r="H858" s="178"/>
      <c r="I858" s="135"/>
      <c r="J858" s="135"/>
      <c r="K858" s="135"/>
      <c r="L858" s="217"/>
      <c r="M858" s="135"/>
      <c r="N858" s="135"/>
      <c r="O858" s="135"/>
      <c r="P858" s="135"/>
      <c r="Q858" s="135"/>
      <c r="R858" s="135"/>
      <c r="S858" s="135"/>
      <c r="T858" s="135"/>
      <c r="U858" s="135"/>
      <c r="V858" s="149"/>
      <c r="W858" s="148"/>
      <c r="X858" s="148"/>
      <c r="Y858" s="148"/>
    </row>
    <row r="859" spans="1:25" s="154" customFormat="1">
      <c r="A859" s="148"/>
      <c r="B859" s="215" t="s">
        <v>169</v>
      </c>
      <c r="C859" s="148"/>
      <c r="D859" s="938" t="str">
        <f>$D$43</f>
        <v>(Specify Source)</v>
      </c>
      <c r="E859" s="938"/>
      <c r="F859" s="938"/>
      <c r="G859" s="148"/>
      <c r="H859" s="178"/>
      <c r="I859" s="148"/>
      <c r="J859" s="148"/>
      <c r="K859" s="148"/>
      <c r="L859" s="218"/>
      <c r="M859" s="148"/>
      <c r="N859" s="148"/>
      <c r="O859" s="148"/>
      <c r="P859" s="148"/>
      <c r="Q859" s="148"/>
      <c r="R859" s="148"/>
      <c r="S859" s="148"/>
      <c r="T859" s="148"/>
      <c r="U859" s="148"/>
      <c r="V859" s="135"/>
      <c r="W859" s="148"/>
      <c r="X859" s="148"/>
      <c r="Y859" s="148"/>
    </row>
    <row r="860" spans="1:25" s="154" customFormat="1">
      <c r="A860" s="147"/>
      <c r="B860" s="215" t="s">
        <v>168</v>
      </c>
      <c r="C860" s="148"/>
      <c r="D860" s="938" t="str">
        <f>$D$44</f>
        <v>(Specify Source)</v>
      </c>
      <c r="E860" s="938"/>
      <c r="F860" s="938"/>
      <c r="G860" s="148"/>
      <c r="H860" s="178"/>
      <c r="I860" s="135"/>
      <c r="J860" s="135"/>
      <c r="K860" s="135"/>
      <c r="L860" s="217"/>
      <c r="M860" s="135"/>
      <c r="N860" s="135"/>
      <c r="O860" s="135"/>
      <c r="P860" s="135"/>
      <c r="Q860" s="135"/>
      <c r="R860" s="135"/>
      <c r="S860" s="135"/>
      <c r="T860" s="135"/>
      <c r="U860" s="150"/>
      <c r="V860" s="149"/>
      <c r="W860" s="148"/>
      <c r="X860" s="148"/>
      <c r="Y860" s="148"/>
    </row>
    <row r="861" spans="1:25" s="154" customFormat="1">
      <c r="A861" s="151"/>
      <c r="B861" s="215" t="s">
        <v>168</v>
      </c>
      <c r="C861" s="148"/>
      <c r="D861" s="938" t="str">
        <f>$D$45</f>
        <v>(Specify Source)</v>
      </c>
      <c r="E861" s="938"/>
      <c r="F861" s="938"/>
      <c r="G861" s="148"/>
      <c r="H861" s="178"/>
      <c r="I861" s="148"/>
      <c r="J861" s="148"/>
      <c r="K861" s="148"/>
      <c r="L861" s="218"/>
      <c r="M861" s="148"/>
      <c r="N861" s="148"/>
      <c r="O861" s="148"/>
      <c r="P861" s="148"/>
      <c r="Q861" s="148"/>
      <c r="R861" s="148"/>
      <c r="S861" s="148"/>
      <c r="T861" s="148"/>
      <c r="U861" s="148"/>
      <c r="V861" s="152"/>
      <c r="W861" s="148"/>
      <c r="X861" s="148"/>
      <c r="Y861" s="148"/>
    </row>
    <row r="862" spans="1:25" s="154" customFormat="1">
      <c r="A862" s="147"/>
      <c r="B862" s="215" t="s">
        <v>168</v>
      </c>
      <c r="C862" s="148"/>
      <c r="D862" s="938" t="str">
        <f>$D$46</f>
        <v>(Specify Source)</v>
      </c>
      <c r="E862" s="938"/>
      <c r="F862" s="938"/>
      <c r="G862" s="148"/>
      <c r="H862" s="178"/>
      <c r="I862" s="153"/>
      <c r="J862" s="153"/>
      <c r="K862" s="153"/>
      <c r="L862" s="219"/>
      <c r="M862" s="153"/>
      <c r="N862" s="153"/>
      <c r="O862" s="153"/>
      <c r="P862" s="153"/>
      <c r="Q862" s="153"/>
      <c r="R862" s="153"/>
      <c r="S862" s="153"/>
      <c r="T862" s="153"/>
      <c r="V862" s="150"/>
      <c r="W862" s="148"/>
      <c r="X862" s="148"/>
      <c r="Y862" s="148"/>
    </row>
    <row r="863" spans="1:25" s="154" customFormat="1" ht="13.5" thickBot="1">
      <c r="A863" s="151"/>
      <c r="B863" s="220" t="s">
        <v>168</v>
      </c>
      <c r="C863" s="221"/>
      <c r="D863" s="939" t="str">
        <f>$D$47</f>
        <v>(Specify Source)</v>
      </c>
      <c r="E863" s="939"/>
      <c r="F863" s="939"/>
      <c r="G863" s="221"/>
      <c r="H863" s="227"/>
      <c r="I863" s="221"/>
      <c r="J863" s="221"/>
      <c r="K863" s="221"/>
      <c r="L863" s="222"/>
      <c r="M863" s="148"/>
      <c r="N863" s="148"/>
      <c r="O863" s="148"/>
      <c r="P863" s="148"/>
      <c r="Q863" s="148"/>
      <c r="R863" s="148"/>
      <c r="S863" s="148"/>
      <c r="T863" s="148"/>
      <c r="U863" s="148"/>
      <c r="W863" s="148"/>
      <c r="X863" s="148"/>
      <c r="Y863" s="148"/>
    </row>
    <row r="865" spans="1:25" ht="13.5" thickBot="1"/>
    <row r="866" spans="1:25">
      <c r="A866" s="27"/>
      <c r="B866" s="509" t="s">
        <v>156</v>
      </c>
      <c r="C866" s="357"/>
      <c r="D866" s="28"/>
      <c r="E866" s="28"/>
      <c r="F866" s="30"/>
      <c r="G866" s="30"/>
      <c r="H866" s="27"/>
      <c r="I866" s="27"/>
      <c r="J866" s="27"/>
      <c r="K866" s="27"/>
      <c r="L866" s="27"/>
      <c r="M866" s="27"/>
      <c r="N866" s="27"/>
      <c r="O866" s="27"/>
      <c r="P866" s="27"/>
      <c r="Q866" s="27"/>
      <c r="R866" s="27"/>
      <c r="S866" s="27"/>
      <c r="T866" s="27"/>
      <c r="U866" s="27"/>
      <c r="V866" s="27"/>
      <c r="W866" s="27"/>
      <c r="X866" s="27"/>
      <c r="Y866" s="27"/>
    </row>
    <row r="867" spans="1:25">
      <c r="A867" s="27"/>
      <c r="B867" s="512" t="s">
        <v>146</v>
      </c>
      <c r="E867" s="12"/>
      <c r="F867" s="28"/>
      <c r="G867" s="28"/>
      <c r="H867" s="27"/>
      <c r="I867" s="27"/>
      <c r="J867" s="27"/>
      <c r="K867" s="27"/>
      <c r="L867" s="27"/>
      <c r="M867" s="27"/>
      <c r="N867" s="27"/>
      <c r="O867" s="27"/>
      <c r="P867" s="27"/>
      <c r="Q867" s="27"/>
      <c r="R867" s="27"/>
      <c r="S867" s="27"/>
      <c r="T867" s="27"/>
      <c r="U867" s="27"/>
      <c r="V867" s="27"/>
      <c r="W867" s="27"/>
      <c r="X867" s="27"/>
      <c r="Y867" s="27"/>
    </row>
    <row r="868" spans="1:25" ht="13.5" thickBot="1">
      <c r="A868" s="27"/>
      <c r="B868" s="513" t="str">
        <f>'Unit Distribution'!B22</f>
        <v xml:space="preserve"> </v>
      </c>
      <c r="D868" s="12"/>
      <c r="E868" s="12"/>
      <c r="F868" s="28"/>
      <c r="G868" s="28"/>
      <c r="H868" s="27"/>
      <c r="I868" s="27"/>
      <c r="J868" s="27"/>
      <c r="K868" s="27"/>
      <c r="L868" s="27"/>
      <c r="M868" s="27"/>
      <c r="N868" s="27"/>
      <c r="O868" s="27"/>
      <c r="P868" s="27"/>
      <c r="Q868" s="27"/>
      <c r="R868" s="27"/>
      <c r="S868" s="27"/>
      <c r="T868" s="27"/>
      <c r="U868" s="27"/>
      <c r="V868" s="27"/>
      <c r="W868" s="27"/>
      <c r="X868" s="27"/>
      <c r="Y868" s="27"/>
    </row>
    <row r="869" spans="1:25">
      <c r="B869" s="189" t="s">
        <v>157</v>
      </c>
      <c r="C869" s="190"/>
      <c r="D869" s="191" t="s">
        <v>158</v>
      </c>
      <c r="E869" s="191"/>
      <c r="F869" s="191" t="s">
        <v>159</v>
      </c>
      <c r="G869" s="191"/>
      <c r="H869" s="191" t="s">
        <v>177</v>
      </c>
      <c r="I869" s="191"/>
      <c r="J869" s="191" t="s">
        <v>160</v>
      </c>
      <c r="K869" s="192"/>
      <c r="L869" s="193" t="s">
        <v>161</v>
      </c>
      <c r="M869" s="168"/>
      <c r="U869" s="32"/>
      <c r="V869" s="32"/>
      <c r="W869" s="27"/>
      <c r="X869" s="27"/>
      <c r="Y869" s="27"/>
    </row>
    <row r="870" spans="1:25">
      <c r="A870" s="27"/>
      <c r="B870" s="223" t="str">
        <f>$B$6</f>
        <v>HPD Loan</v>
      </c>
      <c r="C870" s="157"/>
      <c r="D870" s="179"/>
      <c r="E870" s="157"/>
      <c r="F870" s="172">
        <f>$F$6</f>
        <v>0</v>
      </c>
      <c r="G870" s="157"/>
      <c r="H870" s="780">
        <f>$H$6</f>
        <v>0</v>
      </c>
      <c r="I870" s="157"/>
      <c r="J870" s="172">
        <f>$J$6</f>
        <v>0</v>
      </c>
      <c r="K870" s="157"/>
      <c r="L870" s="194"/>
      <c r="M870" s="157"/>
      <c r="N870" s="165"/>
      <c r="O870" s="27"/>
      <c r="P870" s="27"/>
      <c r="Q870" s="27"/>
      <c r="R870" s="27"/>
      <c r="S870" s="27"/>
      <c r="T870" s="27"/>
      <c r="U870" s="29"/>
      <c r="V870" s="29"/>
      <c r="W870" s="27"/>
      <c r="X870" s="27"/>
      <c r="Y870" s="27"/>
    </row>
    <row r="871" spans="1:25">
      <c r="A871" s="31"/>
      <c r="B871" s="224" t="str">
        <f>$B$7</f>
        <v>HDC Tax Exempt Bonds</v>
      </c>
      <c r="C871" s="157"/>
      <c r="D871" s="179"/>
      <c r="E871" s="157"/>
      <c r="F871" s="172">
        <f>$F$7</f>
        <v>0</v>
      </c>
      <c r="G871" s="157"/>
      <c r="H871" s="780">
        <f>$H$7</f>
        <v>0</v>
      </c>
      <c r="I871" s="161"/>
      <c r="J871" s="172">
        <f>$J$7</f>
        <v>0</v>
      </c>
      <c r="K871" s="161"/>
      <c r="L871" s="194"/>
      <c r="M871" s="157"/>
      <c r="N871" s="167"/>
      <c r="O871" s="33"/>
      <c r="P871" s="33"/>
      <c r="Q871" s="33"/>
      <c r="R871" s="33"/>
      <c r="S871" s="33"/>
      <c r="T871" s="33"/>
      <c r="U871" s="34"/>
      <c r="V871" s="34"/>
      <c r="W871" s="27"/>
      <c r="X871" s="27"/>
      <c r="Y871" s="27"/>
    </row>
    <row r="872" spans="1:25">
      <c r="A872" s="27"/>
      <c r="B872" s="224" t="str">
        <f>$B$8</f>
        <v>HDC Loan</v>
      </c>
      <c r="C872" s="157"/>
      <c r="D872" s="179"/>
      <c r="E872" s="157"/>
      <c r="F872" s="172">
        <f>$F$8</f>
        <v>0</v>
      </c>
      <c r="G872" s="157"/>
      <c r="H872" s="780">
        <f>$H$8</f>
        <v>0</v>
      </c>
      <c r="I872" s="157"/>
      <c r="J872" s="172">
        <f>$J$8</f>
        <v>0</v>
      </c>
      <c r="K872" s="157"/>
      <c r="L872" s="194"/>
      <c r="M872" s="157"/>
      <c r="N872" s="167"/>
      <c r="O872" s="27"/>
      <c r="P872" s="27"/>
      <c r="Q872" s="27"/>
      <c r="R872" s="27"/>
      <c r="S872" s="27"/>
      <c r="T872" s="27"/>
      <c r="U872" s="27"/>
      <c r="V872" s="27"/>
      <c r="W872" s="27"/>
      <c r="X872" s="27"/>
      <c r="Y872" s="27"/>
    </row>
    <row r="873" spans="1:25">
      <c r="A873" s="35"/>
      <c r="B873" s="224" t="str">
        <f>$B$9</f>
        <v>Deferred Developer Fee</v>
      </c>
      <c r="C873" s="157"/>
      <c r="D873" s="179"/>
      <c r="E873" s="157"/>
      <c r="F873" s="172">
        <f>$F$9</f>
        <v>0</v>
      </c>
      <c r="G873" s="157"/>
      <c r="H873" s="780">
        <f>$H$9</f>
        <v>0</v>
      </c>
      <c r="I873" s="162"/>
      <c r="J873" s="172">
        <f>$J$9</f>
        <v>0</v>
      </c>
      <c r="K873" s="162"/>
      <c r="L873" s="194"/>
      <c r="M873" s="157"/>
      <c r="N873" s="167"/>
      <c r="O873" s="36"/>
      <c r="P873" s="36"/>
      <c r="Q873" s="36"/>
      <c r="R873" s="36"/>
      <c r="S873" s="36"/>
      <c r="T873" s="36"/>
      <c r="U873" s="36"/>
      <c r="V873" s="36"/>
      <c r="W873" s="27"/>
      <c r="X873" s="27"/>
      <c r="Y873" s="27"/>
    </row>
    <row r="874" spans="1:25">
      <c r="A874" s="31"/>
      <c r="B874" s="224" t="str">
        <f>$B$10</f>
        <v>Other (Specify)</v>
      </c>
      <c r="C874" s="157"/>
      <c r="D874" s="179"/>
      <c r="E874" s="157"/>
      <c r="F874" s="172">
        <f>$F$10</f>
        <v>0</v>
      </c>
      <c r="G874" s="157"/>
      <c r="H874" s="780">
        <f>$H$10</f>
        <v>0</v>
      </c>
      <c r="I874" s="162"/>
      <c r="J874" s="172">
        <f>$J$10</f>
        <v>0</v>
      </c>
      <c r="K874" s="162"/>
      <c r="L874" s="194"/>
      <c r="M874" s="157"/>
      <c r="N874" s="167"/>
      <c r="O874" s="36"/>
      <c r="P874" s="36"/>
      <c r="Q874" s="36"/>
      <c r="R874" s="36"/>
      <c r="S874" s="36"/>
      <c r="T874" s="36"/>
      <c r="U874" s="36"/>
      <c r="V874" s="36"/>
      <c r="W874" s="27"/>
      <c r="X874" s="27"/>
      <c r="Y874" s="27"/>
    </row>
    <row r="875" spans="1:25">
      <c r="A875" s="35"/>
      <c r="B875" s="224" t="str">
        <f>$B$11</f>
        <v>Other (Specify)</v>
      </c>
      <c r="C875" s="157"/>
      <c r="D875" s="179"/>
      <c r="E875" s="157"/>
      <c r="F875" s="172">
        <f>$F$11</f>
        <v>0</v>
      </c>
      <c r="G875" s="157"/>
      <c r="H875" s="780">
        <f>$H$11</f>
        <v>0</v>
      </c>
      <c r="I875" s="163"/>
      <c r="J875" s="172">
        <f>$J$11</f>
        <v>0</v>
      </c>
      <c r="K875" s="163"/>
      <c r="L875" s="194"/>
      <c r="M875" s="157"/>
      <c r="N875" s="167"/>
      <c r="O875" s="38"/>
      <c r="P875" s="38"/>
      <c r="Q875" s="38"/>
      <c r="R875" s="38"/>
      <c r="S875" s="38"/>
      <c r="T875" s="38"/>
      <c r="U875" s="38"/>
      <c r="V875" s="38"/>
      <c r="W875" s="27"/>
      <c r="X875" s="27"/>
      <c r="Y875" s="27"/>
    </row>
    <row r="876" spans="1:25">
      <c r="A876" s="31"/>
      <c r="B876" s="224" t="str">
        <f>$B$12</f>
        <v>Other (Specify)</v>
      </c>
      <c r="C876" s="157"/>
      <c r="D876" s="179"/>
      <c r="E876" s="157"/>
      <c r="F876" s="172">
        <f>$F$12</f>
        <v>0</v>
      </c>
      <c r="G876" s="157"/>
      <c r="H876" s="780">
        <f>$H$12</f>
        <v>0</v>
      </c>
      <c r="I876" s="162"/>
      <c r="J876" s="172">
        <f>$J$12</f>
        <v>0</v>
      </c>
      <c r="K876" s="162"/>
      <c r="L876" s="194"/>
      <c r="M876" s="157"/>
      <c r="N876" s="167"/>
      <c r="O876" s="36"/>
      <c r="P876" s="36"/>
      <c r="Q876" s="36"/>
      <c r="R876" s="36"/>
      <c r="S876" s="36"/>
      <c r="T876" s="36"/>
      <c r="U876" s="36"/>
      <c r="V876" s="36"/>
      <c r="W876" s="27"/>
      <c r="X876" s="27"/>
      <c r="Y876" s="27"/>
    </row>
    <row r="877" spans="1:25">
      <c r="A877" s="31"/>
      <c r="B877" s="224" t="str">
        <f>$B$13</f>
        <v>Other (Specify)</v>
      </c>
      <c r="C877" s="157"/>
      <c r="D877" s="179"/>
      <c r="E877" s="157"/>
      <c r="F877" s="172">
        <f>$F$13</f>
        <v>0</v>
      </c>
      <c r="G877" s="157"/>
      <c r="H877" s="780">
        <f>$H$13</f>
        <v>0</v>
      </c>
      <c r="I877" s="162"/>
      <c r="J877" s="172">
        <f>$J$13</f>
        <v>0</v>
      </c>
      <c r="K877" s="162"/>
      <c r="L877" s="194"/>
      <c r="M877" s="157"/>
      <c r="N877" s="167"/>
      <c r="O877" s="36"/>
      <c r="P877" s="36"/>
      <c r="Q877" s="36"/>
      <c r="R877" s="36"/>
      <c r="S877" s="36"/>
      <c r="T877" s="36"/>
      <c r="U877" s="36"/>
      <c r="V877" s="36"/>
      <c r="W877" s="36"/>
      <c r="X877" s="36"/>
      <c r="Y877" s="27"/>
    </row>
    <row r="878" spans="1:25" ht="13.5" thickBot="1">
      <c r="A878" s="35"/>
      <c r="B878" s="224" t="str">
        <f>$B$14</f>
        <v>Other (Specify)</v>
      </c>
      <c r="C878" s="157"/>
      <c r="D878" s="184"/>
      <c r="E878" s="157"/>
      <c r="F878" s="172">
        <f>$F$14</f>
        <v>0</v>
      </c>
      <c r="G878" s="157"/>
      <c r="H878" s="780">
        <f>$H$14</f>
        <v>0</v>
      </c>
      <c r="I878" s="162"/>
      <c r="J878" s="172">
        <f>$J$14</f>
        <v>0</v>
      </c>
      <c r="K878" s="162"/>
      <c r="L878" s="194"/>
      <c r="M878" s="157"/>
      <c r="N878" s="167"/>
      <c r="O878" s="36"/>
      <c r="P878" s="36"/>
      <c r="Q878" s="36"/>
      <c r="R878" s="36"/>
      <c r="S878" s="36"/>
      <c r="T878" s="36"/>
      <c r="U878" s="36"/>
      <c r="V878" s="36"/>
      <c r="W878" s="27"/>
      <c r="X878" s="27"/>
      <c r="Y878" s="27"/>
    </row>
    <row r="879" spans="1:25" ht="13.5" thickTop="1">
      <c r="A879" s="31"/>
      <c r="B879" s="225" t="str">
        <f>$B$15</f>
        <v>Total Construction Financing</v>
      </c>
      <c r="C879" s="156"/>
      <c r="D879" s="186">
        <f>SUM(D870:D878)</f>
        <v>0</v>
      </c>
      <c r="E879" s="156"/>
      <c r="F879" s="188"/>
      <c r="G879" s="156"/>
      <c r="H879" s="188"/>
      <c r="I879" s="164"/>
      <c r="J879" s="188"/>
      <c r="K879" s="164"/>
      <c r="L879" s="197"/>
      <c r="M879" s="157"/>
      <c r="N879" s="167"/>
      <c r="O879" s="36"/>
      <c r="P879" s="36"/>
      <c r="Q879" s="36"/>
      <c r="R879" s="36"/>
      <c r="S879" s="36"/>
      <c r="T879" s="36"/>
      <c r="U879" s="36"/>
      <c r="V879" s="36"/>
      <c r="W879" s="27"/>
      <c r="X879" s="27"/>
      <c r="Y879" s="27"/>
    </row>
    <row r="880" spans="1:25" s="360" customFormat="1">
      <c r="A880" s="136"/>
      <c r="B880" s="198"/>
      <c r="C880" s="129"/>
      <c r="D880" s="129"/>
      <c r="E880" s="129"/>
      <c r="F880" s="129"/>
      <c r="G880" s="129"/>
      <c r="H880" s="137"/>
      <c r="I880" s="137"/>
      <c r="J880" s="138"/>
      <c r="K880" s="137"/>
      <c r="L880" s="199"/>
      <c r="M880" s="137"/>
      <c r="N880" s="166"/>
      <c r="O880" s="137"/>
      <c r="P880" s="137"/>
      <c r="Q880" s="137"/>
      <c r="R880" s="137"/>
      <c r="S880" s="137"/>
      <c r="T880" s="137"/>
      <c r="U880" s="137"/>
      <c r="V880" s="137"/>
      <c r="W880" s="129"/>
      <c r="X880" s="129"/>
      <c r="Y880" s="129"/>
    </row>
    <row r="881" spans="1:25" s="360" customFormat="1">
      <c r="A881" s="139"/>
      <c r="B881" s="361" t="s">
        <v>162</v>
      </c>
      <c r="C881" s="362"/>
      <c r="D881" s="200"/>
      <c r="E881" s="200"/>
      <c r="F881" s="201"/>
      <c r="G881" s="201"/>
      <c r="H881" s="202"/>
      <c r="I881" s="202"/>
      <c r="J881" s="202"/>
      <c r="K881" s="202"/>
      <c r="L881" s="203"/>
      <c r="M881" s="27"/>
      <c r="N881" s="140"/>
      <c r="O881" s="140"/>
      <c r="P881" s="140"/>
      <c r="Q881" s="140"/>
      <c r="R881" s="140"/>
      <c r="S881" s="140"/>
      <c r="T881" s="140"/>
      <c r="U881" s="137"/>
      <c r="V881" s="140"/>
      <c r="W881" s="129"/>
      <c r="X881" s="129"/>
      <c r="Y881" s="129"/>
    </row>
    <row r="882" spans="1:25" s="360" customFormat="1">
      <c r="A882" s="139"/>
      <c r="B882" s="204" t="s">
        <v>146</v>
      </c>
      <c r="C882" s="363"/>
      <c r="D882" s="363"/>
      <c r="E882" s="122"/>
      <c r="F882" s="200"/>
      <c r="G882" s="200"/>
      <c r="H882" s="202"/>
      <c r="I882" s="202"/>
      <c r="J882" s="202"/>
      <c r="K882" s="202"/>
      <c r="L882" s="203"/>
      <c r="M882" s="27"/>
      <c r="N882" s="140"/>
      <c r="O882" s="140"/>
      <c r="P882" s="140"/>
      <c r="Q882" s="140"/>
      <c r="R882" s="140"/>
      <c r="S882" s="140"/>
      <c r="T882" s="140"/>
      <c r="U882" s="137"/>
      <c r="V882" s="140"/>
      <c r="W882" s="129"/>
      <c r="X882" s="129"/>
      <c r="Y882" s="129"/>
    </row>
    <row r="883" spans="1:25" s="360" customFormat="1">
      <c r="A883" s="139"/>
      <c r="B883" s="364" t="str">
        <f>B868</f>
        <v xml:space="preserve"> </v>
      </c>
      <c r="C883" s="363"/>
      <c r="D883" s="122"/>
      <c r="E883" s="122"/>
      <c r="F883" s="200"/>
      <c r="G883" s="200"/>
      <c r="H883" s="202"/>
      <c r="I883" s="202"/>
      <c r="J883" s="202"/>
      <c r="K883" s="202"/>
      <c r="L883" s="203"/>
      <c r="M883" s="27"/>
      <c r="N883" s="140"/>
      <c r="O883" s="140"/>
      <c r="P883" s="140"/>
      <c r="Q883" s="140"/>
      <c r="R883" s="140"/>
      <c r="S883" s="140"/>
      <c r="T883" s="140"/>
      <c r="U883" s="137"/>
      <c r="V883" s="140"/>
      <c r="W883" s="129"/>
      <c r="X883" s="129"/>
      <c r="Y883" s="129"/>
    </row>
    <row r="884" spans="1:25" s="360" customFormat="1">
      <c r="A884" s="139"/>
      <c r="B884" s="205" t="s">
        <v>157</v>
      </c>
      <c r="C884" s="158"/>
      <c r="D884" s="159" t="s">
        <v>158</v>
      </c>
      <c r="E884" s="159"/>
      <c r="F884" s="159" t="s">
        <v>159</v>
      </c>
      <c r="G884" s="159"/>
      <c r="H884" s="159" t="s">
        <v>177</v>
      </c>
      <c r="I884" s="159"/>
      <c r="J884" s="159" t="s">
        <v>160</v>
      </c>
      <c r="K884" s="160"/>
      <c r="L884" s="206" t="s">
        <v>161</v>
      </c>
      <c r="M884" s="168"/>
      <c r="N884" s="142"/>
      <c r="O884" s="142"/>
      <c r="P884" s="142"/>
      <c r="Q884" s="142"/>
      <c r="R884" s="142"/>
      <c r="S884" s="142"/>
      <c r="T884" s="142"/>
      <c r="U884" s="143"/>
      <c r="V884" s="142"/>
      <c r="W884" s="129"/>
      <c r="X884" s="129"/>
      <c r="Y884" s="129"/>
    </row>
    <row r="885" spans="1:25" s="360" customFormat="1">
      <c r="A885" s="139"/>
      <c r="B885" s="223" t="str">
        <f>$B$21</f>
        <v>HPD Loan</v>
      </c>
      <c r="C885" s="157"/>
      <c r="D885" s="180"/>
      <c r="E885" s="157"/>
      <c r="F885" s="171">
        <f>$F$21</f>
        <v>0</v>
      </c>
      <c r="G885" s="157"/>
      <c r="H885" s="780">
        <f>$H$21</f>
        <v>0</v>
      </c>
      <c r="I885" s="157"/>
      <c r="J885" s="171">
        <f>$J$21</f>
        <v>0</v>
      </c>
      <c r="K885" s="157"/>
      <c r="L885" s="194"/>
      <c r="M885" s="157"/>
      <c r="N885" s="135"/>
      <c r="O885" s="135"/>
      <c r="P885" s="135"/>
      <c r="Q885" s="135"/>
      <c r="R885" s="135"/>
      <c r="S885" s="135"/>
      <c r="T885" s="135"/>
      <c r="U885" s="135"/>
      <c r="V885" s="137"/>
      <c r="W885" s="129"/>
      <c r="X885" s="129"/>
      <c r="Y885" s="129"/>
    </row>
    <row r="886" spans="1:25" s="360" customFormat="1">
      <c r="A886" s="139"/>
      <c r="B886" s="223" t="str">
        <f>$B$22</f>
        <v>HDC Tax Exempt Bonds</v>
      </c>
      <c r="C886" s="157"/>
      <c r="D886" s="180"/>
      <c r="E886" s="157"/>
      <c r="F886" s="171">
        <f>$F$22</f>
        <v>0</v>
      </c>
      <c r="G886" s="157"/>
      <c r="H886" s="780">
        <f>$H$22</f>
        <v>0</v>
      </c>
      <c r="I886" s="161"/>
      <c r="J886" s="171">
        <f>$J$22</f>
        <v>0</v>
      </c>
      <c r="K886" s="161"/>
      <c r="L886" s="194"/>
      <c r="M886" s="157"/>
      <c r="N886" s="137"/>
      <c r="O886" s="137"/>
      <c r="P886" s="137"/>
      <c r="Q886" s="137"/>
      <c r="R886" s="137"/>
      <c r="S886" s="137"/>
      <c r="T886" s="137"/>
      <c r="U886" s="137"/>
      <c r="V886" s="137"/>
      <c r="W886" s="129"/>
      <c r="X886" s="129"/>
      <c r="Y886" s="129"/>
    </row>
    <row r="887" spans="1:25" s="360" customFormat="1">
      <c r="A887" s="136"/>
      <c r="B887" s="223" t="str">
        <f>$B$23</f>
        <v>HDC Loan</v>
      </c>
      <c r="C887" s="157"/>
      <c r="D887" s="180"/>
      <c r="E887" s="157"/>
      <c r="F887" s="171">
        <f>$F$23</f>
        <v>0</v>
      </c>
      <c r="G887" s="157"/>
      <c r="H887" s="780">
        <f>$H$23</f>
        <v>0</v>
      </c>
      <c r="I887" s="157"/>
      <c r="J887" s="171">
        <f>$J$23</f>
        <v>0</v>
      </c>
      <c r="K887" s="157"/>
      <c r="L887" s="194"/>
      <c r="M887" s="157"/>
      <c r="N887" s="137"/>
      <c r="O887" s="137"/>
      <c r="P887" s="137"/>
      <c r="Q887" s="137"/>
      <c r="R887" s="137"/>
      <c r="S887" s="137"/>
      <c r="T887" s="137"/>
      <c r="U887" s="137"/>
      <c r="V887" s="137"/>
      <c r="W887" s="129"/>
      <c r="X887" s="129"/>
      <c r="Y887" s="129"/>
    </row>
    <row r="888" spans="1:25" s="360" customFormat="1">
      <c r="A888" s="139"/>
      <c r="B888" s="223" t="str">
        <f>$B$24</f>
        <v>Deferred Developer Fee</v>
      </c>
      <c r="C888" s="157"/>
      <c r="D888" s="180"/>
      <c r="E888" s="157"/>
      <c r="F888" s="171">
        <f>$F$24</f>
        <v>0</v>
      </c>
      <c r="G888" s="157"/>
      <c r="H888" s="780">
        <f>$H$24</f>
        <v>0</v>
      </c>
      <c r="I888" s="162"/>
      <c r="J888" s="171">
        <f>$J$24</f>
        <v>0</v>
      </c>
      <c r="K888" s="162"/>
      <c r="L888" s="194"/>
      <c r="M888" s="157"/>
      <c r="N888" s="130"/>
      <c r="O888" s="130"/>
      <c r="P888" s="130"/>
      <c r="Q888" s="130"/>
      <c r="R888" s="130"/>
      <c r="S888" s="130"/>
      <c r="T888" s="130"/>
      <c r="U888" s="130"/>
      <c r="V888" s="130"/>
      <c r="W888" s="129"/>
      <c r="X888" s="129"/>
      <c r="Y888" s="129"/>
    </row>
    <row r="889" spans="1:25" s="360" customFormat="1">
      <c r="A889" s="136"/>
      <c r="B889" s="223" t="str">
        <f>$B$25</f>
        <v>Other (Specify)</v>
      </c>
      <c r="C889" s="157"/>
      <c r="D889" s="180"/>
      <c r="E889" s="157"/>
      <c r="F889" s="171">
        <f>$F$25</f>
        <v>0</v>
      </c>
      <c r="G889" s="157"/>
      <c r="H889" s="780">
        <f>$H$25</f>
        <v>0</v>
      </c>
      <c r="I889" s="162"/>
      <c r="J889" s="171">
        <f>$J$25</f>
        <v>0</v>
      </c>
      <c r="K889" s="162"/>
      <c r="L889" s="194"/>
      <c r="M889" s="157"/>
      <c r="N889" s="130"/>
      <c r="O889" s="130"/>
      <c r="P889" s="130"/>
      <c r="Q889" s="130"/>
      <c r="R889" s="130"/>
      <c r="S889" s="130"/>
      <c r="T889" s="130"/>
      <c r="U889" s="130"/>
      <c r="V889" s="130"/>
      <c r="W889" s="129"/>
      <c r="X889" s="129"/>
      <c r="Y889" s="129"/>
    </row>
    <row r="890" spans="1:25" s="360" customFormat="1" ht="14.1" customHeight="1">
      <c r="A890" s="129"/>
      <c r="B890" s="223" t="str">
        <f>$B$26</f>
        <v>Other (Specify)</v>
      </c>
      <c r="C890" s="157"/>
      <c r="D890" s="180"/>
      <c r="E890" s="157"/>
      <c r="F890" s="171">
        <f>$F$26</f>
        <v>0</v>
      </c>
      <c r="G890" s="157"/>
      <c r="H890" s="780">
        <f>$H$26</f>
        <v>0</v>
      </c>
      <c r="I890" s="163"/>
      <c r="J890" s="171">
        <f>$J$26</f>
        <v>0</v>
      </c>
      <c r="K890" s="163"/>
      <c r="L890" s="194"/>
      <c r="M890" s="157"/>
      <c r="N890" s="131"/>
      <c r="O890" s="131"/>
      <c r="P890" s="131"/>
      <c r="Q890" s="131"/>
      <c r="R890" s="131"/>
      <c r="S890" s="131"/>
      <c r="T890" s="131"/>
      <c r="U890" s="131"/>
      <c r="V890" s="131"/>
      <c r="W890" s="141"/>
      <c r="X890" s="141"/>
      <c r="Y890" s="141"/>
    </row>
    <row r="891" spans="1:25" s="360" customFormat="1">
      <c r="A891" s="144"/>
      <c r="B891" s="223" t="str">
        <f>$B$27</f>
        <v>Other (Specify)</v>
      </c>
      <c r="C891" s="157"/>
      <c r="D891" s="180"/>
      <c r="E891" s="157"/>
      <c r="F891" s="171">
        <f>$F$27</f>
        <v>0</v>
      </c>
      <c r="G891" s="157"/>
      <c r="H891" s="780">
        <f>$H$27</f>
        <v>0</v>
      </c>
      <c r="I891" s="162"/>
      <c r="J891" s="171">
        <f>$J$27</f>
        <v>0</v>
      </c>
      <c r="K891" s="162"/>
      <c r="L891" s="194"/>
      <c r="M891" s="157"/>
      <c r="N891" s="133"/>
      <c r="O891" s="133"/>
      <c r="P891" s="133"/>
      <c r="Q891" s="133"/>
      <c r="R891" s="133"/>
      <c r="S891" s="133"/>
      <c r="T891" s="133"/>
      <c r="U891" s="131"/>
      <c r="V891" s="131"/>
      <c r="W891" s="129"/>
      <c r="X891" s="129"/>
      <c r="Y891" s="129"/>
    </row>
    <row r="892" spans="1:25" s="360" customFormat="1" ht="15.95" customHeight="1">
      <c r="A892" s="144"/>
      <c r="B892" s="223" t="str">
        <f>$B$28</f>
        <v>Other (Specify)</v>
      </c>
      <c r="C892" s="157"/>
      <c r="D892" s="180"/>
      <c r="E892" s="157"/>
      <c r="F892" s="171">
        <f>$F$28</f>
        <v>0</v>
      </c>
      <c r="G892" s="157"/>
      <c r="H892" s="780">
        <f>$H$28</f>
        <v>0</v>
      </c>
      <c r="I892" s="162"/>
      <c r="J892" s="171">
        <f>$J$28</f>
        <v>0</v>
      </c>
      <c r="K892" s="162"/>
      <c r="L892" s="194"/>
      <c r="M892" s="157"/>
      <c r="N892" s="133"/>
      <c r="O892" s="133"/>
      <c r="P892" s="133"/>
      <c r="Q892" s="133"/>
      <c r="R892" s="133"/>
      <c r="S892" s="133"/>
      <c r="T892" s="133"/>
      <c r="U892" s="133"/>
      <c r="V892" s="133"/>
      <c r="W892" s="129"/>
      <c r="X892" s="129"/>
      <c r="Y892" s="129"/>
    </row>
    <row r="893" spans="1:25" s="360" customFormat="1" ht="14.1" customHeight="1" thickBot="1">
      <c r="A893" s="144"/>
      <c r="B893" s="223" t="str">
        <f>$B$29</f>
        <v>Other (Specify)</v>
      </c>
      <c r="C893" s="157"/>
      <c r="D893" s="185"/>
      <c r="E893" s="157"/>
      <c r="F893" s="171">
        <f>$F$29</f>
        <v>0</v>
      </c>
      <c r="G893" s="157"/>
      <c r="H893" s="780">
        <f>$H$29</f>
        <v>0</v>
      </c>
      <c r="I893" s="162"/>
      <c r="J893" s="171">
        <f>$J$29</f>
        <v>0</v>
      </c>
      <c r="K893" s="162"/>
      <c r="L893" s="194"/>
      <c r="M893" s="157"/>
      <c r="N893" s="133"/>
      <c r="O893" s="133"/>
      <c r="P893" s="133"/>
      <c r="Q893" s="133"/>
      <c r="R893" s="133"/>
      <c r="S893" s="133"/>
      <c r="T893" s="133"/>
      <c r="U893" s="133"/>
      <c r="V893" s="133"/>
      <c r="W893" s="129"/>
      <c r="X893" s="129"/>
      <c r="Y893" s="129"/>
    </row>
    <row r="894" spans="1:25" s="360" customFormat="1" ht="14.1" customHeight="1" thickTop="1">
      <c r="A894" s="139"/>
      <c r="B894" s="226" t="str">
        <f>$B$30</f>
        <v>Total Permanent Financing</v>
      </c>
      <c r="C894" s="156"/>
      <c r="D894" s="187">
        <f>SUM(D885:D893)</f>
        <v>0</v>
      </c>
      <c r="E894" s="156"/>
      <c r="F894" s="169"/>
      <c r="G894" s="156"/>
      <c r="H894" s="169"/>
      <c r="I894" s="164"/>
      <c r="J894" s="169"/>
      <c r="K894" s="164"/>
      <c r="L894" s="197"/>
      <c r="M894" s="157"/>
      <c r="N894" s="134"/>
      <c r="O894" s="134"/>
      <c r="P894" s="134"/>
      <c r="Q894" s="134"/>
      <c r="R894" s="134"/>
      <c r="S894" s="134"/>
      <c r="T894" s="134"/>
      <c r="U894" s="145"/>
      <c r="V894" s="134"/>
      <c r="W894" s="129"/>
      <c r="X894" s="129"/>
      <c r="Y894" s="129"/>
    </row>
    <row r="895" spans="1:25" s="360" customFormat="1" ht="14.1" customHeight="1">
      <c r="A895" s="139"/>
      <c r="B895" s="207"/>
      <c r="C895" s="157"/>
      <c r="D895" s="157"/>
      <c r="E895" s="157"/>
      <c r="F895" s="157"/>
      <c r="G895" s="157"/>
      <c r="H895" s="157"/>
      <c r="I895" s="162"/>
      <c r="J895" s="157"/>
      <c r="K895" s="162"/>
      <c r="L895" s="208"/>
      <c r="M895" s="157"/>
      <c r="N895" s="134"/>
      <c r="O895" s="134"/>
      <c r="P895" s="134"/>
      <c r="Q895" s="134"/>
      <c r="R895" s="134"/>
      <c r="S895" s="134"/>
      <c r="T895" s="134"/>
      <c r="U895" s="145"/>
      <c r="V895" s="134"/>
      <c r="W895" s="129"/>
      <c r="X895" s="129"/>
      <c r="Y895" s="129"/>
    </row>
    <row r="896" spans="1:25" s="360" customFormat="1" ht="15.95" customHeight="1">
      <c r="A896" s="129"/>
      <c r="B896" s="209" t="s">
        <v>163</v>
      </c>
      <c r="C896" s="146"/>
      <c r="D896" s="365"/>
      <c r="E896" s="365"/>
      <c r="F896" s="365"/>
      <c r="G896" s="365"/>
      <c r="H896" s="366"/>
      <c r="I896" s="366"/>
      <c r="J896" s="129"/>
      <c r="K896" s="129"/>
      <c r="L896" s="210"/>
      <c r="M896" s="129"/>
      <c r="N896" s="129"/>
      <c r="O896" s="129"/>
      <c r="P896" s="129"/>
      <c r="Q896" s="129"/>
      <c r="R896" s="129"/>
      <c r="S896" s="129"/>
      <c r="T896" s="129"/>
      <c r="U896" s="129"/>
      <c r="V896" s="133"/>
      <c r="W896" s="129"/>
      <c r="X896" s="129"/>
      <c r="Y896" s="129"/>
    </row>
    <row r="897" spans="1:25" s="360" customFormat="1" ht="15.95" customHeight="1">
      <c r="A897" s="129"/>
      <c r="B897" s="204" t="s">
        <v>146</v>
      </c>
      <c r="C897" s="146"/>
      <c r="D897" s="365"/>
      <c r="E897" s="365"/>
      <c r="F897" s="365"/>
      <c r="G897" s="365"/>
      <c r="H897" s="366"/>
      <c r="I897" s="366"/>
      <c r="J897" s="129"/>
      <c r="K897" s="129"/>
      <c r="L897" s="210"/>
      <c r="M897" s="129"/>
      <c r="N897" s="129"/>
      <c r="O897" s="129"/>
      <c r="P897" s="129"/>
      <c r="Q897" s="129"/>
      <c r="R897" s="129"/>
      <c r="S897" s="129"/>
      <c r="T897" s="129"/>
      <c r="U897" s="129"/>
      <c r="V897" s="133"/>
      <c r="W897" s="129"/>
      <c r="X897" s="129"/>
      <c r="Y897" s="129"/>
    </row>
    <row r="898" spans="1:25" s="360" customFormat="1" ht="15.95" customHeight="1">
      <c r="A898" s="129"/>
      <c r="B898" s="364" t="str">
        <f>B868</f>
        <v xml:space="preserve"> </v>
      </c>
      <c r="C898" s="146"/>
      <c r="D898" s="365"/>
      <c r="E898" s="365"/>
      <c r="F898" s="365"/>
      <c r="G898" s="365"/>
      <c r="H898" s="366"/>
      <c r="I898" s="366"/>
      <c r="J898" s="129"/>
      <c r="K898" s="129"/>
      <c r="L898" s="210"/>
      <c r="M898" s="129"/>
      <c r="N898" s="129"/>
      <c r="O898" s="129"/>
      <c r="P898" s="129"/>
      <c r="Q898" s="129"/>
      <c r="R898" s="129"/>
      <c r="S898" s="129"/>
      <c r="T898" s="129"/>
      <c r="U898" s="129"/>
      <c r="V898" s="133"/>
      <c r="W898" s="129"/>
      <c r="X898" s="129"/>
      <c r="Y898" s="129"/>
    </row>
    <row r="899" spans="1:25" s="360" customFormat="1">
      <c r="A899" s="129"/>
      <c r="B899" s="211" t="s">
        <v>171</v>
      </c>
      <c r="C899" s="146"/>
      <c r="D899" s="365"/>
      <c r="E899" s="365"/>
      <c r="F899" s="365"/>
      <c r="G899" s="365"/>
      <c r="H899" s="366"/>
      <c r="I899" s="366"/>
      <c r="J899" s="129"/>
      <c r="K899" s="129"/>
      <c r="L899" s="210"/>
      <c r="M899" s="129"/>
      <c r="N899" s="129"/>
      <c r="O899" s="129"/>
      <c r="P899" s="129"/>
      <c r="Q899" s="129"/>
      <c r="R899" s="129"/>
      <c r="S899" s="129"/>
      <c r="T899" s="129"/>
      <c r="U899" s="129"/>
      <c r="V899" s="133"/>
      <c r="W899" s="129"/>
      <c r="X899" s="129"/>
      <c r="Y899" s="129"/>
    </row>
    <row r="900" spans="1:25" s="360" customFormat="1">
      <c r="A900" s="129"/>
      <c r="B900" s="211"/>
      <c r="C900" s="146"/>
      <c r="D900" s="365"/>
      <c r="E900" s="365"/>
      <c r="F900" s="365"/>
      <c r="G900" s="365"/>
      <c r="H900" s="366"/>
      <c r="I900" s="366"/>
      <c r="J900" s="129"/>
      <c r="K900" s="129"/>
      <c r="L900" s="210"/>
      <c r="M900" s="129"/>
      <c r="N900" s="129"/>
      <c r="O900" s="129"/>
      <c r="P900" s="129"/>
      <c r="Q900" s="129"/>
      <c r="R900" s="129"/>
      <c r="S900" s="129"/>
      <c r="T900" s="129"/>
      <c r="U900" s="129"/>
      <c r="V900" s="133"/>
      <c r="W900" s="129"/>
      <c r="X900" s="129"/>
      <c r="Y900" s="129"/>
    </row>
    <row r="901" spans="1:25" s="360" customFormat="1" ht="15.95" customHeight="1">
      <c r="A901" s="129"/>
      <c r="B901" s="212" t="s">
        <v>173</v>
      </c>
      <c r="C901" s="170"/>
      <c r="D901" s="940"/>
      <c r="E901" s="940"/>
      <c r="F901" s="940"/>
      <c r="G901" s="170"/>
      <c r="H901" s="367" t="s">
        <v>172</v>
      </c>
      <c r="I901" s="366"/>
      <c r="J901" s="129"/>
      <c r="K901" s="129"/>
      <c r="L901" s="210"/>
      <c r="M901" s="129"/>
      <c r="N901" s="129"/>
      <c r="O901" s="129"/>
      <c r="P901" s="129"/>
      <c r="Q901" s="129"/>
      <c r="R901" s="129"/>
      <c r="S901" s="129"/>
      <c r="T901" s="129"/>
      <c r="U901" s="129"/>
      <c r="V901" s="133"/>
      <c r="W901" s="129"/>
      <c r="X901" s="129"/>
      <c r="Y901" s="129"/>
    </row>
    <row r="902" spans="1:25" s="360" customFormat="1">
      <c r="A902" s="129"/>
      <c r="B902" s="213" t="s">
        <v>164</v>
      </c>
      <c r="C902" s="129"/>
      <c r="D902" s="129"/>
      <c r="E902" s="129"/>
      <c r="F902" s="129"/>
      <c r="G902" s="129"/>
      <c r="H902" s="178"/>
      <c r="I902" s="129"/>
      <c r="J902" s="129"/>
      <c r="K902" s="129"/>
      <c r="L902" s="210"/>
      <c r="M902" s="129"/>
      <c r="N902" s="129"/>
      <c r="O902" s="129"/>
      <c r="P902" s="129"/>
      <c r="Q902" s="129"/>
      <c r="R902" s="129"/>
      <c r="S902" s="129"/>
      <c r="T902" s="129"/>
      <c r="U902" s="129"/>
      <c r="V902" s="133"/>
      <c r="W902" s="129"/>
      <c r="X902" s="129"/>
      <c r="Y902" s="129"/>
    </row>
    <row r="903" spans="1:25" s="360" customFormat="1">
      <c r="A903" s="139"/>
      <c r="B903" s="214" t="s">
        <v>110</v>
      </c>
      <c r="C903" s="129"/>
      <c r="D903" s="129"/>
      <c r="E903" s="129"/>
      <c r="F903" s="129"/>
      <c r="G903" s="129"/>
      <c r="H903" s="178"/>
      <c r="I903" s="129"/>
      <c r="J903" s="129"/>
      <c r="K903" s="129"/>
      <c r="L903" s="210"/>
      <c r="M903" s="129"/>
      <c r="N903" s="129"/>
      <c r="O903" s="129"/>
      <c r="P903" s="129"/>
      <c r="Q903" s="129"/>
      <c r="R903" s="129"/>
      <c r="S903" s="129"/>
      <c r="T903" s="129"/>
      <c r="U903" s="129"/>
      <c r="V903" s="129"/>
      <c r="W903" s="129"/>
      <c r="X903" s="129"/>
      <c r="Y903" s="129"/>
    </row>
    <row r="904" spans="1:25" s="360" customFormat="1">
      <c r="A904" s="139"/>
      <c r="B904" s="214" t="s">
        <v>165</v>
      </c>
      <c r="C904" s="129"/>
      <c r="D904" s="129"/>
      <c r="E904" s="129"/>
      <c r="F904" s="129"/>
      <c r="G904" s="129"/>
      <c r="H904" s="178"/>
      <c r="I904" s="129"/>
      <c r="J904" s="129"/>
      <c r="K904" s="129"/>
      <c r="L904" s="210"/>
      <c r="M904" s="129"/>
      <c r="N904" s="129"/>
      <c r="O904" s="129"/>
      <c r="P904" s="129"/>
      <c r="Q904" s="129"/>
      <c r="R904" s="129"/>
      <c r="S904" s="129"/>
      <c r="T904" s="129"/>
      <c r="U904" s="129"/>
      <c r="V904" s="129"/>
      <c r="W904" s="129"/>
      <c r="X904" s="129"/>
      <c r="Y904" s="129"/>
    </row>
    <row r="905" spans="1:25" s="154" customFormat="1">
      <c r="A905" s="147"/>
      <c r="B905" s="215" t="s">
        <v>166</v>
      </c>
      <c r="C905" s="148"/>
      <c r="D905" s="148"/>
      <c r="E905" s="148"/>
      <c r="F905" s="148"/>
      <c r="G905" s="148"/>
      <c r="H905" s="178"/>
      <c r="I905" s="149"/>
      <c r="J905" s="149"/>
      <c r="K905" s="149"/>
      <c r="L905" s="216"/>
      <c r="M905" s="149"/>
      <c r="N905" s="149"/>
      <c r="O905" s="149"/>
      <c r="P905" s="149"/>
      <c r="Q905" s="149"/>
      <c r="R905" s="149"/>
      <c r="S905" s="149"/>
      <c r="T905" s="149"/>
      <c r="U905" s="150"/>
      <c r="V905" s="149"/>
      <c r="W905" s="148"/>
      <c r="X905" s="148"/>
      <c r="Y905" s="148"/>
    </row>
    <row r="906" spans="1:25" s="154" customFormat="1">
      <c r="A906" s="147"/>
      <c r="B906" s="215" t="s">
        <v>167</v>
      </c>
      <c r="C906" s="148"/>
      <c r="D906" s="148"/>
      <c r="E906" s="148"/>
      <c r="F906" s="148"/>
      <c r="G906" s="148"/>
      <c r="H906" s="178"/>
      <c r="I906" s="135"/>
      <c r="J906" s="135"/>
      <c r="K906" s="135"/>
      <c r="L906" s="217"/>
      <c r="M906" s="135"/>
      <c r="N906" s="135"/>
      <c r="O906" s="135"/>
      <c r="P906" s="135"/>
      <c r="Q906" s="135"/>
      <c r="R906" s="135"/>
      <c r="S906" s="135"/>
      <c r="T906" s="135"/>
      <c r="U906" s="135"/>
      <c r="V906" s="149"/>
      <c r="W906" s="148"/>
      <c r="X906" s="148"/>
      <c r="Y906" s="148"/>
    </row>
    <row r="907" spans="1:25" s="154" customFormat="1">
      <c r="A907" s="148"/>
      <c r="B907" s="215" t="s">
        <v>169</v>
      </c>
      <c r="C907" s="148"/>
      <c r="D907" s="938" t="str">
        <f>$D$43</f>
        <v>(Specify Source)</v>
      </c>
      <c r="E907" s="938"/>
      <c r="F907" s="938"/>
      <c r="G907" s="148"/>
      <c r="H907" s="178"/>
      <c r="I907" s="148"/>
      <c r="J907" s="148"/>
      <c r="K907" s="148"/>
      <c r="L907" s="218"/>
      <c r="M907" s="148"/>
      <c r="N907" s="148"/>
      <c r="O907" s="148"/>
      <c r="P907" s="148"/>
      <c r="Q907" s="148"/>
      <c r="R907" s="148"/>
      <c r="S907" s="148"/>
      <c r="T907" s="148"/>
      <c r="U907" s="148"/>
      <c r="V907" s="135"/>
      <c r="W907" s="148"/>
      <c r="X907" s="148"/>
      <c r="Y907" s="148"/>
    </row>
    <row r="908" spans="1:25" s="154" customFormat="1">
      <c r="A908" s="147"/>
      <c r="B908" s="215" t="s">
        <v>168</v>
      </c>
      <c r="C908" s="148"/>
      <c r="D908" s="938" t="str">
        <f>$D$44</f>
        <v>(Specify Source)</v>
      </c>
      <c r="E908" s="938"/>
      <c r="F908" s="938"/>
      <c r="G908" s="148"/>
      <c r="H908" s="178"/>
      <c r="I908" s="135"/>
      <c r="J908" s="135"/>
      <c r="K908" s="135"/>
      <c r="L908" s="217"/>
      <c r="M908" s="135"/>
      <c r="N908" s="135"/>
      <c r="O908" s="135"/>
      <c r="P908" s="135"/>
      <c r="Q908" s="135"/>
      <c r="R908" s="135"/>
      <c r="S908" s="135"/>
      <c r="T908" s="135"/>
      <c r="U908" s="150"/>
      <c r="V908" s="149"/>
      <c r="W908" s="148"/>
      <c r="X908" s="148"/>
      <c r="Y908" s="148"/>
    </row>
    <row r="909" spans="1:25" s="154" customFormat="1">
      <c r="A909" s="151"/>
      <c r="B909" s="215" t="s">
        <v>168</v>
      </c>
      <c r="C909" s="148"/>
      <c r="D909" s="938" t="str">
        <f>$D$45</f>
        <v>(Specify Source)</v>
      </c>
      <c r="E909" s="938"/>
      <c r="F909" s="938"/>
      <c r="G909" s="148"/>
      <c r="H909" s="178"/>
      <c r="I909" s="148"/>
      <c r="J909" s="148"/>
      <c r="K909" s="148"/>
      <c r="L909" s="218"/>
      <c r="M909" s="148"/>
      <c r="N909" s="148"/>
      <c r="O909" s="148"/>
      <c r="P909" s="148"/>
      <c r="Q909" s="148"/>
      <c r="R909" s="148"/>
      <c r="S909" s="148"/>
      <c r="T909" s="148"/>
      <c r="U909" s="148"/>
      <c r="V909" s="152"/>
      <c r="W909" s="148"/>
      <c r="X909" s="148"/>
      <c r="Y909" s="148"/>
    </row>
    <row r="910" spans="1:25" s="154" customFormat="1">
      <c r="A910" s="147"/>
      <c r="B910" s="215" t="s">
        <v>168</v>
      </c>
      <c r="C910" s="148"/>
      <c r="D910" s="938" t="str">
        <f>$D$46</f>
        <v>(Specify Source)</v>
      </c>
      <c r="E910" s="938"/>
      <c r="F910" s="938"/>
      <c r="G910" s="148"/>
      <c r="H910" s="178"/>
      <c r="I910" s="153"/>
      <c r="J910" s="153"/>
      <c r="K910" s="153"/>
      <c r="L910" s="219"/>
      <c r="M910" s="153"/>
      <c r="N910" s="153"/>
      <c r="O910" s="153"/>
      <c r="P910" s="153"/>
      <c r="Q910" s="153"/>
      <c r="R910" s="153"/>
      <c r="S910" s="153"/>
      <c r="T910" s="153"/>
      <c r="V910" s="150"/>
      <c r="W910" s="148"/>
      <c r="X910" s="148"/>
      <c r="Y910" s="148"/>
    </row>
    <row r="911" spans="1:25" s="154" customFormat="1" ht="13.5" thickBot="1">
      <c r="A911" s="151"/>
      <c r="B911" s="220" t="s">
        <v>168</v>
      </c>
      <c r="C911" s="221"/>
      <c r="D911" s="939" t="str">
        <f>$D$47</f>
        <v>(Specify Source)</v>
      </c>
      <c r="E911" s="939"/>
      <c r="F911" s="939"/>
      <c r="G911" s="221"/>
      <c r="H911" s="227"/>
      <c r="I911" s="221"/>
      <c r="J911" s="221"/>
      <c r="K911" s="221"/>
      <c r="L911" s="222"/>
      <c r="M911" s="148"/>
      <c r="N911" s="148"/>
      <c r="O911" s="148"/>
      <c r="P911" s="148"/>
      <c r="Q911" s="148"/>
      <c r="R911" s="148"/>
      <c r="S911" s="148"/>
      <c r="T911" s="148"/>
      <c r="U911" s="148"/>
      <c r="W911" s="148"/>
      <c r="X911" s="148"/>
      <c r="Y911" s="148"/>
    </row>
    <row r="913" spans="1:25" ht="13.5" thickBot="1"/>
    <row r="914" spans="1:25">
      <c r="A914" s="27"/>
      <c r="B914" s="509" t="s">
        <v>156</v>
      </c>
      <c r="C914" s="357"/>
      <c r="D914" s="28"/>
      <c r="E914" s="28"/>
      <c r="F914" s="30"/>
      <c r="G914" s="30"/>
      <c r="H914" s="27"/>
      <c r="I914" s="27"/>
      <c r="J914" s="27"/>
      <c r="K914" s="27"/>
      <c r="L914" s="27"/>
      <c r="M914" s="27"/>
      <c r="N914" s="27"/>
      <c r="O914" s="27"/>
      <c r="P914" s="27"/>
      <c r="Q914" s="27"/>
      <c r="R914" s="27"/>
      <c r="S914" s="27"/>
      <c r="T914" s="27"/>
      <c r="U914" s="27"/>
      <c r="V914" s="27"/>
      <c r="W914" s="27"/>
      <c r="X914" s="27"/>
      <c r="Y914" s="27"/>
    </row>
    <row r="915" spans="1:25">
      <c r="A915" s="27"/>
      <c r="B915" s="512" t="s">
        <v>147</v>
      </c>
      <c r="E915" s="12"/>
      <c r="F915" s="28"/>
      <c r="G915" s="28"/>
      <c r="H915" s="27"/>
      <c r="I915" s="27"/>
      <c r="J915" s="27"/>
      <c r="K915" s="27"/>
      <c r="L915" s="27"/>
      <c r="M915" s="27"/>
      <c r="N915" s="27"/>
      <c r="O915" s="27"/>
      <c r="P915" s="27"/>
      <c r="Q915" s="27"/>
      <c r="R915" s="27"/>
      <c r="S915" s="27"/>
      <c r="T915" s="27"/>
      <c r="U915" s="27"/>
      <c r="V915" s="27"/>
      <c r="W915" s="27"/>
      <c r="X915" s="27"/>
      <c r="Y915" s="27"/>
    </row>
    <row r="916" spans="1:25" ht="13.5" thickBot="1">
      <c r="A916" s="27"/>
      <c r="B916" s="513" t="str">
        <f>'Unit Distribution'!B23</f>
        <v xml:space="preserve"> </v>
      </c>
      <c r="D916" s="12"/>
      <c r="E916" s="12"/>
      <c r="F916" s="28"/>
      <c r="G916" s="28"/>
      <c r="H916" s="27"/>
      <c r="I916" s="27"/>
      <c r="J916" s="27"/>
      <c r="K916" s="27"/>
      <c r="L916" s="27"/>
      <c r="M916" s="27"/>
      <c r="N916" s="27"/>
      <c r="O916" s="27"/>
      <c r="P916" s="27"/>
      <c r="Q916" s="27"/>
      <c r="R916" s="27"/>
      <c r="S916" s="27"/>
      <c r="T916" s="27"/>
      <c r="U916" s="27"/>
      <c r="V916" s="27"/>
      <c r="W916" s="27"/>
      <c r="X916" s="27"/>
      <c r="Y916" s="27"/>
    </row>
    <row r="917" spans="1:25">
      <c r="B917" s="189" t="s">
        <v>157</v>
      </c>
      <c r="C917" s="190"/>
      <c r="D917" s="191" t="s">
        <v>158</v>
      </c>
      <c r="E917" s="191"/>
      <c r="F917" s="191" t="s">
        <v>159</v>
      </c>
      <c r="G917" s="191"/>
      <c r="H917" s="191" t="s">
        <v>177</v>
      </c>
      <c r="I917" s="191"/>
      <c r="J917" s="191" t="s">
        <v>160</v>
      </c>
      <c r="K917" s="192"/>
      <c r="L917" s="193" t="s">
        <v>161</v>
      </c>
      <c r="M917" s="168"/>
      <c r="U917" s="32"/>
      <c r="V917" s="32"/>
      <c r="W917" s="27"/>
      <c r="X917" s="27"/>
      <c r="Y917" s="27"/>
    </row>
    <row r="918" spans="1:25">
      <c r="A918" s="27"/>
      <c r="B918" s="223" t="str">
        <f>$B$6</f>
        <v>HPD Loan</v>
      </c>
      <c r="C918" s="157"/>
      <c r="D918" s="179"/>
      <c r="E918" s="157"/>
      <c r="F918" s="172">
        <f>$F$6</f>
        <v>0</v>
      </c>
      <c r="G918" s="157"/>
      <c r="H918" s="780">
        <f>$H$6</f>
        <v>0</v>
      </c>
      <c r="I918" s="157"/>
      <c r="J918" s="172">
        <f>$J$6</f>
        <v>0</v>
      </c>
      <c r="K918" s="157"/>
      <c r="L918" s="194"/>
      <c r="M918" s="157"/>
      <c r="N918" s="165"/>
      <c r="O918" s="27"/>
      <c r="P918" s="27"/>
      <c r="Q918" s="27"/>
      <c r="R918" s="27"/>
      <c r="S918" s="27"/>
      <c r="T918" s="27"/>
      <c r="U918" s="29"/>
      <c r="V918" s="29"/>
      <c r="W918" s="27"/>
      <c r="X918" s="27"/>
      <c r="Y918" s="27"/>
    </row>
    <row r="919" spans="1:25">
      <c r="A919" s="31"/>
      <c r="B919" s="224" t="str">
        <f>$B$7</f>
        <v>HDC Tax Exempt Bonds</v>
      </c>
      <c r="C919" s="157"/>
      <c r="D919" s="179"/>
      <c r="E919" s="157"/>
      <c r="F919" s="172">
        <f>$F$7</f>
        <v>0</v>
      </c>
      <c r="G919" s="157"/>
      <c r="H919" s="780">
        <f>$H$7</f>
        <v>0</v>
      </c>
      <c r="I919" s="161"/>
      <c r="J919" s="172">
        <f>$J$7</f>
        <v>0</v>
      </c>
      <c r="K919" s="161"/>
      <c r="L919" s="194"/>
      <c r="M919" s="157"/>
      <c r="N919" s="167"/>
      <c r="O919" s="33"/>
      <c r="P919" s="33"/>
      <c r="Q919" s="33"/>
      <c r="R919" s="33"/>
      <c r="S919" s="33"/>
      <c r="T919" s="33"/>
      <c r="U919" s="34"/>
      <c r="V919" s="34"/>
      <c r="W919" s="27"/>
      <c r="X919" s="27"/>
      <c r="Y919" s="27"/>
    </row>
    <row r="920" spans="1:25">
      <c r="A920" s="27"/>
      <c r="B920" s="224" t="str">
        <f>$B$8</f>
        <v>HDC Loan</v>
      </c>
      <c r="C920" s="157"/>
      <c r="D920" s="179"/>
      <c r="E920" s="157"/>
      <c r="F920" s="172">
        <f>$F$8</f>
        <v>0</v>
      </c>
      <c r="G920" s="157"/>
      <c r="H920" s="780">
        <f>$H$8</f>
        <v>0</v>
      </c>
      <c r="I920" s="157"/>
      <c r="J920" s="172">
        <f>$J$8</f>
        <v>0</v>
      </c>
      <c r="K920" s="157"/>
      <c r="L920" s="194"/>
      <c r="M920" s="157"/>
      <c r="N920" s="167"/>
      <c r="O920" s="27"/>
      <c r="P920" s="27"/>
      <c r="Q920" s="27"/>
      <c r="R920" s="27"/>
      <c r="S920" s="27"/>
      <c r="T920" s="27"/>
      <c r="U920" s="27"/>
      <c r="V920" s="27"/>
      <c r="W920" s="27"/>
      <c r="X920" s="27"/>
      <c r="Y920" s="27"/>
    </row>
    <row r="921" spans="1:25">
      <c r="A921" s="35"/>
      <c r="B921" s="224" t="str">
        <f>$B$9</f>
        <v>Deferred Developer Fee</v>
      </c>
      <c r="C921" s="157"/>
      <c r="D921" s="179"/>
      <c r="E921" s="157"/>
      <c r="F921" s="172">
        <f>$F$9</f>
        <v>0</v>
      </c>
      <c r="G921" s="157"/>
      <c r="H921" s="780">
        <f>$H$9</f>
        <v>0</v>
      </c>
      <c r="I921" s="162"/>
      <c r="J921" s="172">
        <f>$J$9</f>
        <v>0</v>
      </c>
      <c r="K921" s="162"/>
      <c r="L921" s="194"/>
      <c r="M921" s="157"/>
      <c r="N921" s="167"/>
      <c r="O921" s="36"/>
      <c r="P921" s="36"/>
      <c r="Q921" s="36"/>
      <c r="R921" s="36"/>
      <c r="S921" s="36"/>
      <c r="T921" s="36"/>
      <c r="U921" s="36"/>
      <c r="V921" s="36"/>
      <c r="W921" s="27"/>
      <c r="X921" s="27"/>
      <c r="Y921" s="27"/>
    </row>
    <row r="922" spans="1:25">
      <c r="A922" s="31"/>
      <c r="B922" s="224" t="str">
        <f>$B$10</f>
        <v>Other (Specify)</v>
      </c>
      <c r="C922" s="157"/>
      <c r="D922" s="179"/>
      <c r="E922" s="157"/>
      <c r="F922" s="172">
        <f>$F$10</f>
        <v>0</v>
      </c>
      <c r="G922" s="157"/>
      <c r="H922" s="780">
        <f>$H$10</f>
        <v>0</v>
      </c>
      <c r="I922" s="162"/>
      <c r="J922" s="172">
        <f>$J$10</f>
        <v>0</v>
      </c>
      <c r="K922" s="162"/>
      <c r="L922" s="194"/>
      <c r="M922" s="157"/>
      <c r="N922" s="167"/>
      <c r="O922" s="36"/>
      <c r="P922" s="36"/>
      <c r="Q922" s="36"/>
      <c r="R922" s="36"/>
      <c r="S922" s="36"/>
      <c r="T922" s="36"/>
      <c r="U922" s="36"/>
      <c r="V922" s="36"/>
      <c r="W922" s="27"/>
      <c r="X922" s="27"/>
      <c r="Y922" s="27"/>
    </row>
    <row r="923" spans="1:25">
      <c r="A923" s="35"/>
      <c r="B923" s="224" t="str">
        <f>$B$11</f>
        <v>Other (Specify)</v>
      </c>
      <c r="C923" s="157"/>
      <c r="D923" s="179"/>
      <c r="E923" s="157"/>
      <c r="F923" s="172">
        <f>$F$11</f>
        <v>0</v>
      </c>
      <c r="G923" s="157"/>
      <c r="H923" s="780">
        <f>$H$11</f>
        <v>0</v>
      </c>
      <c r="I923" s="163"/>
      <c r="J923" s="172">
        <f>$J$11</f>
        <v>0</v>
      </c>
      <c r="K923" s="163"/>
      <c r="L923" s="194"/>
      <c r="M923" s="157"/>
      <c r="N923" s="167"/>
      <c r="O923" s="38"/>
      <c r="P923" s="38"/>
      <c r="Q923" s="38"/>
      <c r="R923" s="38"/>
      <c r="S923" s="38"/>
      <c r="T923" s="38"/>
      <c r="U923" s="38"/>
      <c r="V923" s="38"/>
      <c r="W923" s="27"/>
      <c r="X923" s="27"/>
      <c r="Y923" s="27"/>
    </row>
    <row r="924" spans="1:25">
      <c r="A924" s="31"/>
      <c r="B924" s="224" t="str">
        <f>$B$12</f>
        <v>Other (Specify)</v>
      </c>
      <c r="C924" s="157"/>
      <c r="D924" s="179"/>
      <c r="E924" s="157"/>
      <c r="F924" s="172">
        <f>$F$12</f>
        <v>0</v>
      </c>
      <c r="G924" s="157"/>
      <c r="H924" s="780">
        <f>$H$12</f>
        <v>0</v>
      </c>
      <c r="I924" s="162"/>
      <c r="J924" s="172">
        <f>$J$12</f>
        <v>0</v>
      </c>
      <c r="K924" s="162"/>
      <c r="L924" s="194"/>
      <c r="M924" s="157"/>
      <c r="N924" s="167"/>
      <c r="O924" s="36"/>
      <c r="P924" s="36"/>
      <c r="Q924" s="36"/>
      <c r="R924" s="36"/>
      <c r="S924" s="36"/>
      <c r="T924" s="36"/>
      <c r="U924" s="36"/>
      <c r="V924" s="36"/>
      <c r="W924" s="27"/>
      <c r="X924" s="27"/>
      <c r="Y924" s="27"/>
    </row>
    <row r="925" spans="1:25">
      <c r="A925" s="31"/>
      <c r="B925" s="224" t="str">
        <f>$B$13</f>
        <v>Other (Specify)</v>
      </c>
      <c r="C925" s="157"/>
      <c r="D925" s="179"/>
      <c r="E925" s="157"/>
      <c r="F925" s="172">
        <f>$F$13</f>
        <v>0</v>
      </c>
      <c r="G925" s="157"/>
      <c r="H925" s="780">
        <f>$H$13</f>
        <v>0</v>
      </c>
      <c r="I925" s="162"/>
      <c r="J925" s="172">
        <f>$J$13</f>
        <v>0</v>
      </c>
      <c r="K925" s="162"/>
      <c r="L925" s="194"/>
      <c r="M925" s="157"/>
      <c r="N925" s="167"/>
      <c r="O925" s="36"/>
      <c r="P925" s="36"/>
      <c r="Q925" s="36"/>
      <c r="R925" s="36"/>
      <c r="S925" s="36"/>
      <c r="T925" s="36"/>
      <c r="U925" s="36"/>
      <c r="V925" s="36"/>
      <c r="W925" s="36"/>
      <c r="X925" s="36"/>
      <c r="Y925" s="27"/>
    </row>
    <row r="926" spans="1:25" ht="13.5" thickBot="1">
      <c r="A926" s="35"/>
      <c r="B926" s="224" t="str">
        <f>$B$14</f>
        <v>Other (Specify)</v>
      </c>
      <c r="C926" s="157"/>
      <c r="D926" s="184"/>
      <c r="E926" s="157"/>
      <c r="F926" s="172">
        <f>$F$14</f>
        <v>0</v>
      </c>
      <c r="G926" s="157"/>
      <c r="H926" s="780">
        <f>$H$14</f>
        <v>0</v>
      </c>
      <c r="I926" s="162"/>
      <c r="J926" s="172">
        <f>$J$14</f>
        <v>0</v>
      </c>
      <c r="K926" s="162"/>
      <c r="L926" s="194"/>
      <c r="M926" s="157"/>
      <c r="N926" s="167"/>
      <c r="O926" s="36"/>
      <c r="P926" s="36"/>
      <c r="Q926" s="36"/>
      <c r="R926" s="36"/>
      <c r="S926" s="36"/>
      <c r="T926" s="36"/>
      <c r="U926" s="36"/>
      <c r="V926" s="36"/>
      <c r="W926" s="27"/>
      <c r="X926" s="27"/>
      <c r="Y926" s="27"/>
    </row>
    <row r="927" spans="1:25" ht="13.5" thickTop="1">
      <c r="A927" s="31"/>
      <c r="B927" s="225" t="str">
        <f>$B$15</f>
        <v>Total Construction Financing</v>
      </c>
      <c r="C927" s="156"/>
      <c r="D927" s="186">
        <f>SUM(D918:D926)</f>
        <v>0</v>
      </c>
      <c r="E927" s="156"/>
      <c r="F927" s="188"/>
      <c r="G927" s="156"/>
      <c r="H927" s="188"/>
      <c r="I927" s="164"/>
      <c r="J927" s="188"/>
      <c r="K927" s="164"/>
      <c r="L927" s="197"/>
      <c r="M927" s="157"/>
      <c r="N927" s="167"/>
      <c r="O927" s="36"/>
      <c r="P927" s="36"/>
      <c r="Q927" s="36"/>
      <c r="R927" s="36"/>
      <c r="S927" s="36"/>
      <c r="T927" s="36"/>
      <c r="U927" s="36"/>
      <c r="V927" s="36"/>
      <c r="W927" s="27"/>
      <c r="X927" s="27"/>
      <c r="Y927" s="27"/>
    </row>
    <row r="928" spans="1:25" s="360" customFormat="1">
      <c r="A928" s="136"/>
      <c r="B928" s="198"/>
      <c r="C928" s="129"/>
      <c r="D928" s="129"/>
      <c r="E928" s="129"/>
      <c r="F928" s="129"/>
      <c r="G928" s="129"/>
      <c r="H928" s="137"/>
      <c r="I928" s="137"/>
      <c r="J928" s="138"/>
      <c r="K928" s="137"/>
      <c r="L928" s="199"/>
      <c r="M928" s="137"/>
      <c r="N928" s="166"/>
      <c r="O928" s="137"/>
      <c r="P928" s="137"/>
      <c r="Q928" s="137"/>
      <c r="R928" s="137"/>
      <c r="S928" s="137"/>
      <c r="T928" s="137"/>
      <c r="U928" s="137"/>
      <c r="V928" s="137"/>
      <c r="W928" s="129"/>
      <c r="X928" s="129"/>
      <c r="Y928" s="129"/>
    </row>
    <row r="929" spans="1:25" s="360" customFormat="1">
      <c r="A929" s="139"/>
      <c r="B929" s="361" t="s">
        <v>162</v>
      </c>
      <c r="C929" s="362"/>
      <c r="D929" s="200"/>
      <c r="E929" s="200"/>
      <c r="F929" s="201"/>
      <c r="G929" s="201"/>
      <c r="H929" s="202"/>
      <c r="I929" s="202"/>
      <c r="J929" s="202"/>
      <c r="K929" s="202"/>
      <c r="L929" s="203"/>
      <c r="M929" s="27"/>
      <c r="N929" s="140"/>
      <c r="O929" s="140"/>
      <c r="P929" s="140"/>
      <c r="Q929" s="140"/>
      <c r="R929" s="140"/>
      <c r="S929" s="140"/>
      <c r="T929" s="140"/>
      <c r="U929" s="137"/>
      <c r="V929" s="140"/>
      <c r="W929" s="129"/>
      <c r="X929" s="129"/>
      <c r="Y929" s="129"/>
    </row>
    <row r="930" spans="1:25" s="360" customFormat="1">
      <c r="A930" s="139"/>
      <c r="B930" s="204" t="s">
        <v>147</v>
      </c>
      <c r="C930" s="363"/>
      <c r="D930" s="363"/>
      <c r="E930" s="122"/>
      <c r="F930" s="200"/>
      <c r="G930" s="200"/>
      <c r="H930" s="202"/>
      <c r="I930" s="202"/>
      <c r="J930" s="202"/>
      <c r="K930" s="202"/>
      <c r="L930" s="203"/>
      <c r="M930" s="27"/>
      <c r="N930" s="140"/>
      <c r="O930" s="140"/>
      <c r="P930" s="140"/>
      <c r="Q930" s="140"/>
      <c r="R930" s="140"/>
      <c r="S930" s="140"/>
      <c r="T930" s="140"/>
      <c r="U930" s="137"/>
      <c r="V930" s="140"/>
      <c r="W930" s="129"/>
      <c r="X930" s="129"/>
      <c r="Y930" s="129"/>
    </row>
    <row r="931" spans="1:25" s="360" customFormat="1">
      <c r="A931" s="139"/>
      <c r="B931" s="364" t="str">
        <f>B916</f>
        <v xml:space="preserve"> </v>
      </c>
      <c r="C931" s="363"/>
      <c r="D931" s="122"/>
      <c r="E931" s="122"/>
      <c r="F931" s="200"/>
      <c r="G931" s="200"/>
      <c r="H931" s="202"/>
      <c r="I931" s="202"/>
      <c r="J931" s="202"/>
      <c r="K931" s="202"/>
      <c r="L931" s="203"/>
      <c r="M931" s="27"/>
      <c r="N931" s="140"/>
      <c r="O931" s="140"/>
      <c r="P931" s="140"/>
      <c r="Q931" s="140"/>
      <c r="R931" s="140"/>
      <c r="S931" s="140"/>
      <c r="T931" s="140"/>
      <c r="U931" s="137"/>
      <c r="V931" s="140"/>
      <c r="W931" s="129"/>
      <c r="X931" s="129"/>
      <c r="Y931" s="129"/>
    </row>
    <row r="932" spans="1:25" s="360" customFormat="1">
      <c r="A932" s="139"/>
      <c r="B932" s="205" t="s">
        <v>157</v>
      </c>
      <c r="C932" s="158"/>
      <c r="D932" s="159" t="s">
        <v>158</v>
      </c>
      <c r="E932" s="159"/>
      <c r="F932" s="159" t="s">
        <v>159</v>
      </c>
      <c r="G932" s="159"/>
      <c r="H932" s="159" t="s">
        <v>177</v>
      </c>
      <c r="I932" s="159"/>
      <c r="J932" s="159" t="s">
        <v>160</v>
      </c>
      <c r="K932" s="160"/>
      <c r="L932" s="206" t="s">
        <v>161</v>
      </c>
      <c r="M932" s="168"/>
      <c r="N932" s="142"/>
      <c r="O932" s="142"/>
      <c r="P932" s="142"/>
      <c r="Q932" s="142"/>
      <c r="R932" s="142"/>
      <c r="S932" s="142"/>
      <c r="T932" s="142"/>
      <c r="U932" s="143"/>
      <c r="V932" s="142"/>
      <c r="W932" s="129"/>
      <c r="X932" s="129"/>
      <c r="Y932" s="129"/>
    </row>
    <row r="933" spans="1:25" s="360" customFormat="1">
      <c r="A933" s="139"/>
      <c r="B933" s="223" t="str">
        <f>$B$21</f>
        <v>HPD Loan</v>
      </c>
      <c r="C933" s="157"/>
      <c r="D933" s="180"/>
      <c r="E933" s="157"/>
      <c r="F933" s="171">
        <f>$F$21</f>
        <v>0</v>
      </c>
      <c r="G933" s="157"/>
      <c r="H933" s="780">
        <f>$H$21</f>
        <v>0</v>
      </c>
      <c r="I933" s="157"/>
      <c r="J933" s="171">
        <f>$J$21</f>
        <v>0</v>
      </c>
      <c r="K933" s="157"/>
      <c r="L933" s="194"/>
      <c r="M933" s="157"/>
      <c r="N933" s="135"/>
      <c r="O933" s="135"/>
      <c r="P933" s="135"/>
      <c r="Q933" s="135"/>
      <c r="R933" s="135"/>
      <c r="S933" s="135"/>
      <c r="T933" s="135"/>
      <c r="U933" s="135"/>
      <c r="V933" s="137"/>
      <c r="W933" s="129"/>
      <c r="X933" s="129"/>
      <c r="Y933" s="129"/>
    </row>
    <row r="934" spans="1:25" s="360" customFormat="1">
      <c r="A934" s="139"/>
      <c r="B934" s="223" t="str">
        <f>$B$22</f>
        <v>HDC Tax Exempt Bonds</v>
      </c>
      <c r="C934" s="157"/>
      <c r="D934" s="180"/>
      <c r="E934" s="157"/>
      <c r="F934" s="171">
        <f>$F$22</f>
        <v>0</v>
      </c>
      <c r="G934" s="157"/>
      <c r="H934" s="780">
        <f>$H$22</f>
        <v>0</v>
      </c>
      <c r="I934" s="161"/>
      <c r="J934" s="171">
        <f>$J$22</f>
        <v>0</v>
      </c>
      <c r="K934" s="161"/>
      <c r="L934" s="194"/>
      <c r="M934" s="157"/>
      <c r="N934" s="137"/>
      <c r="O934" s="137"/>
      <c r="P934" s="137"/>
      <c r="Q934" s="137"/>
      <c r="R934" s="137"/>
      <c r="S934" s="137"/>
      <c r="T934" s="137"/>
      <c r="U934" s="137"/>
      <c r="V934" s="137"/>
      <c r="W934" s="129"/>
      <c r="X934" s="129"/>
      <c r="Y934" s="129"/>
    </row>
    <row r="935" spans="1:25" s="360" customFormat="1">
      <c r="A935" s="136"/>
      <c r="B935" s="223" t="str">
        <f>$B$23</f>
        <v>HDC Loan</v>
      </c>
      <c r="C935" s="157"/>
      <c r="D935" s="180"/>
      <c r="E935" s="157"/>
      <c r="F935" s="171">
        <f>$F$23</f>
        <v>0</v>
      </c>
      <c r="G935" s="157"/>
      <c r="H935" s="780">
        <f>$H$23</f>
        <v>0</v>
      </c>
      <c r="I935" s="157"/>
      <c r="J935" s="171">
        <f>$J$23</f>
        <v>0</v>
      </c>
      <c r="K935" s="157"/>
      <c r="L935" s="194"/>
      <c r="M935" s="157"/>
      <c r="N935" s="137"/>
      <c r="O935" s="137"/>
      <c r="P935" s="137"/>
      <c r="Q935" s="137"/>
      <c r="R935" s="137"/>
      <c r="S935" s="137"/>
      <c r="T935" s="137"/>
      <c r="U935" s="137"/>
      <c r="V935" s="137"/>
      <c r="W935" s="129"/>
      <c r="X935" s="129"/>
      <c r="Y935" s="129"/>
    </row>
    <row r="936" spans="1:25" s="360" customFormat="1">
      <c r="A936" s="139"/>
      <c r="B936" s="223" t="str">
        <f>$B$24</f>
        <v>Deferred Developer Fee</v>
      </c>
      <c r="C936" s="157"/>
      <c r="D936" s="180"/>
      <c r="E936" s="157"/>
      <c r="F936" s="171">
        <f>$F$24</f>
        <v>0</v>
      </c>
      <c r="G936" s="157"/>
      <c r="H936" s="780">
        <f>$H$24</f>
        <v>0</v>
      </c>
      <c r="I936" s="162"/>
      <c r="J936" s="171">
        <f>$J$24</f>
        <v>0</v>
      </c>
      <c r="K936" s="162"/>
      <c r="L936" s="194"/>
      <c r="M936" s="157"/>
      <c r="N936" s="130"/>
      <c r="O936" s="130"/>
      <c r="P936" s="130"/>
      <c r="Q936" s="130"/>
      <c r="R936" s="130"/>
      <c r="S936" s="130"/>
      <c r="T936" s="130"/>
      <c r="U936" s="130"/>
      <c r="V936" s="130"/>
      <c r="W936" s="129"/>
      <c r="X936" s="129"/>
      <c r="Y936" s="129"/>
    </row>
    <row r="937" spans="1:25" s="360" customFormat="1">
      <c r="A937" s="136"/>
      <c r="B937" s="223" t="str">
        <f>$B$25</f>
        <v>Other (Specify)</v>
      </c>
      <c r="C937" s="157"/>
      <c r="D937" s="180"/>
      <c r="E937" s="157"/>
      <c r="F937" s="171">
        <f>$F$25</f>
        <v>0</v>
      </c>
      <c r="G937" s="157"/>
      <c r="H937" s="780">
        <f>$H$25</f>
        <v>0</v>
      </c>
      <c r="I937" s="162"/>
      <c r="J937" s="171">
        <f>$J$25</f>
        <v>0</v>
      </c>
      <c r="K937" s="162"/>
      <c r="L937" s="194"/>
      <c r="M937" s="157"/>
      <c r="N937" s="130"/>
      <c r="O937" s="130"/>
      <c r="P937" s="130"/>
      <c r="Q937" s="130"/>
      <c r="R937" s="130"/>
      <c r="S937" s="130"/>
      <c r="T937" s="130"/>
      <c r="U937" s="130"/>
      <c r="V937" s="130"/>
      <c r="W937" s="129"/>
      <c r="X937" s="129"/>
      <c r="Y937" s="129"/>
    </row>
    <row r="938" spans="1:25" s="360" customFormat="1" ht="14.1" customHeight="1">
      <c r="A938" s="129"/>
      <c r="B938" s="223" t="str">
        <f>$B$26</f>
        <v>Other (Specify)</v>
      </c>
      <c r="C938" s="157"/>
      <c r="D938" s="180"/>
      <c r="E938" s="157"/>
      <c r="F938" s="171">
        <f>$F$26</f>
        <v>0</v>
      </c>
      <c r="G938" s="157"/>
      <c r="H938" s="780">
        <f>$H$26</f>
        <v>0</v>
      </c>
      <c r="I938" s="163"/>
      <c r="J938" s="171">
        <f>$J$26</f>
        <v>0</v>
      </c>
      <c r="K938" s="163"/>
      <c r="L938" s="194"/>
      <c r="M938" s="157"/>
      <c r="N938" s="131"/>
      <c r="O938" s="131"/>
      <c r="P938" s="131"/>
      <c r="Q938" s="131"/>
      <c r="R938" s="131"/>
      <c r="S938" s="131"/>
      <c r="T938" s="131"/>
      <c r="U938" s="131"/>
      <c r="V938" s="131"/>
      <c r="W938" s="141"/>
      <c r="X938" s="141"/>
      <c r="Y938" s="141"/>
    </row>
    <row r="939" spans="1:25" s="360" customFormat="1">
      <c r="A939" s="144"/>
      <c r="B939" s="223" t="str">
        <f>$B$27</f>
        <v>Other (Specify)</v>
      </c>
      <c r="C939" s="157"/>
      <c r="D939" s="180"/>
      <c r="E939" s="157"/>
      <c r="F939" s="171">
        <f>$F$27</f>
        <v>0</v>
      </c>
      <c r="G939" s="157"/>
      <c r="H939" s="780">
        <f>$H$27</f>
        <v>0</v>
      </c>
      <c r="I939" s="162"/>
      <c r="J939" s="171">
        <f>$J$27</f>
        <v>0</v>
      </c>
      <c r="K939" s="162"/>
      <c r="L939" s="194"/>
      <c r="M939" s="157"/>
      <c r="N939" s="133"/>
      <c r="O939" s="133"/>
      <c r="P939" s="133"/>
      <c r="Q939" s="133"/>
      <c r="R939" s="133"/>
      <c r="S939" s="133"/>
      <c r="T939" s="133"/>
      <c r="U939" s="131"/>
      <c r="V939" s="131"/>
      <c r="W939" s="129"/>
      <c r="X939" s="129"/>
      <c r="Y939" s="129"/>
    </row>
    <row r="940" spans="1:25" s="360" customFormat="1" ht="15.95" customHeight="1">
      <c r="A940" s="144"/>
      <c r="B940" s="223" t="str">
        <f>$B$28</f>
        <v>Other (Specify)</v>
      </c>
      <c r="C940" s="157"/>
      <c r="D940" s="180"/>
      <c r="E940" s="157"/>
      <c r="F940" s="171">
        <f>$F$28</f>
        <v>0</v>
      </c>
      <c r="G940" s="157"/>
      <c r="H940" s="780">
        <f>$H$28</f>
        <v>0</v>
      </c>
      <c r="I940" s="162"/>
      <c r="J940" s="171">
        <f>$J$28</f>
        <v>0</v>
      </c>
      <c r="K940" s="162"/>
      <c r="L940" s="194"/>
      <c r="M940" s="157"/>
      <c r="N940" s="133"/>
      <c r="O940" s="133"/>
      <c r="P940" s="133"/>
      <c r="Q940" s="133"/>
      <c r="R940" s="133"/>
      <c r="S940" s="133"/>
      <c r="T940" s="133"/>
      <c r="U940" s="133"/>
      <c r="V940" s="133"/>
      <c r="W940" s="129"/>
      <c r="X940" s="129"/>
      <c r="Y940" s="129"/>
    </row>
    <row r="941" spans="1:25" s="360" customFormat="1" ht="14.1" customHeight="1" thickBot="1">
      <c r="A941" s="144"/>
      <c r="B941" s="223" t="str">
        <f>$B$29</f>
        <v>Other (Specify)</v>
      </c>
      <c r="C941" s="157"/>
      <c r="D941" s="185"/>
      <c r="E941" s="157"/>
      <c r="F941" s="171">
        <f>$F$29</f>
        <v>0</v>
      </c>
      <c r="G941" s="157"/>
      <c r="H941" s="780">
        <f>$H$29</f>
        <v>0</v>
      </c>
      <c r="I941" s="162"/>
      <c r="J941" s="171">
        <f>$J$29</f>
        <v>0</v>
      </c>
      <c r="K941" s="162"/>
      <c r="L941" s="194"/>
      <c r="M941" s="157"/>
      <c r="N941" s="133"/>
      <c r="O941" s="133"/>
      <c r="P941" s="133"/>
      <c r="Q941" s="133"/>
      <c r="R941" s="133"/>
      <c r="S941" s="133"/>
      <c r="T941" s="133"/>
      <c r="U941" s="133"/>
      <c r="V941" s="133"/>
      <c r="W941" s="129"/>
      <c r="X941" s="129"/>
      <c r="Y941" s="129"/>
    </row>
    <row r="942" spans="1:25" s="360" customFormat="1" ht="14.1" customHeight="1" thickTop="1">
      <c r="A942" s="139"/>
      <c r="B942" s="226" t="str">
        <f>$B$30</f>
        <v>Total Permanent Financing</v>
      </c>
      <c r="C942" s="156"/>
      <c r="D942" s="187">
        <f>SUM(D933:D941)</f>
        <v>0</v>
      </c>
      <c r="E942" s="156"/>
      <c r="F942" s="169"/>
      <c r="G942" s="156"/>
      <c r="H942" s="169"/>
      <c r="I942" s="164"/>
      <c r="J942" s="169"/>
      <c r="K942" s="164"/>
      <c r="L942" s="197"/>
      <c r="M942" s="157"/>
      <c r="N942" s="134"/>
      <c r="O942" s="134"/>
      <c r="P942" s="134"/>
      <c r="Q942" s="134"/>
      <c r="R942" s="134"/>
      <c r="S942" s="134"/>
      <c r="T942" s="134"/>
      <c r="U942" s="145"/>
      <c r="V942" s="134"/>
      <c r="W942" s="129"/>
      <c r="X942" s="129"/>
      <c r="Y942" s="129"/>
    </row>
    <row r="943" spans="1:25" s="360" customFormat="1" ht="14.1" customHeight="1">
      <c r="A943" s="139"/>
      <c r="B943" s="207"/>
      <c r="C943" s="157"/>
      <c r="D943" s="157"/>
      <c r="E943" s="157"/>
      <c r="F943" s="157"/>
      <c r="G943" s="157"/>
      <c r="H943" s="157"/>
      <c r="I943" s="162"/>
      <c r="J943" s="157"/>
      <c r="K943" s="162"/>
      <c r="L943" s="208"/>
      <c r="M943" s="157"/>
      <c r="N943" s="134"/>
      <c r="O943" s="134"/>
      <c r="P943" s="134"/>
      <c r="Q943" s="134"/>
      <c r="R943" s="134"/>
      <c r="S943" s="134"/>
      <c r="T943" s="134"/>
      <c r="U943" s="145"/>
      <c r="V943" s="134"/>
      <c r="W943" s="129"/>
      <c r="X943" s="129"/>
      <c r="Y943" s="129"/>
    </row>
    <row r="944" spans="1:25" s="360" customFormat="1" ht="15.95" customHeight="1">
      <c r="A944" s="129"/>
      <c r="B944" s="209" t="s">
        <v>163</v>
      </c>
      <c r="C944" s="146"/>
      <c r="D944" s="365"/>
      <c r="E944" s="365"/>
      <c r="F944" s="365"/>
      <c r="G944" s="365"/>
      <c r="H944" s="366"/>
      <c r="I944" s="366"/>
      <c r="J944" s="129"/>
      <c r="K944" s="129"/>
      <c r="L944" s="210"/>
      <c r="M944" s="129"/>
      <c r="N944" s="129"/>
      <c r="O944" s="129"/>
      <c r="P944" s="129"/>
      <c r="Q944" s="129"/>
      <c r="R944" s="129"/>
      <c r="S944" s="129"/>
      <c r="T944" s="129"/>
      <c r="U944" s="129"/>
      <c r="V944" s="133"/>
      <c r="W944" s="129"/>
      <c r="X944" s="129"/>
      <c r="Y944" s="129"/>
    </row>
    <row r="945" spans="1:25" s="360" customFormat="1" ht="15.95" customHeight="1">
      <c r="A945" s="129"/>
      <c r="B945" s="204" t="s">
        <v>147</v>
      </c>
      <c r="C945" s="146"/>
      <c r="D945" s="365"/>
      <c r="E945" s="365"/>
      <c r="F945" s="365"/>
      <c r="G945" s="365"/>
      <c r="H945" s="366"/>
      <c r="I945" s="366"/>
      <c r="J945" s="129"/>
      <c r="K945" s="129"/>
      <c r="L945" s="210"/>
      <c r="M945" s="129"/>
      <c r="N945" s="129"/>
      <c r="O945" s="129"/>
      <c r="P945" s="129"/>
      <c r="Q945" s="129"/>
      <c r="R945" s="129"/>
      <c r="S945" s="129"/>
      <c r="T945" s="129"/>
      <c r="U945" s="129"/>
      <c r="V945" s="133"/>
      <c r="W945" s="129"/>
      <c r="X945" s="129"/>
      <c r="Y945" s="129"/>
    </row>
    <row r="946" spans="1:25" s="360" customFormat="1" ht="15.95" customHeight="1">
      <c r="A946" s="129"/>
      <c r="B946" s="364" t="str">
        <f>B916</f>
        <v xml:space="preserve"> </v>
      </c>
      <c r="C946" s="146"/>
      <c r="D946" s="365"/>
      <c r="E946" s="365"/>
      <c r="F946" s="365"/>
      <c r="G946" s="365"/>
      <c r="H946" s="366"/>
      <c r="I946" s="366"/>
      <c r="J946" s="129"/>
      <c r="K946" s="129"/>
      <c r="L946" s="210"/>
      <c r="M946" s="129"/>
      <c r="N946" s="129"/>
      <c r="O946" s="129"/>
      <c r="P946" s="129"/>
      <c r="Q946" s="129"/>
      <c r="R946" s="129"/>
      <c r="S946" s="129"/>
      <c r="T946" s="129"/>
      <c r="U946" s="129"/>
      <c r="V946" s="133"/>
      <c r="W946" s="129"/>
      <c r="X946" s="129"/>
      <c r="Y946" s="129"/>
    </row>
    <row r="947" spans="1:25" s="360" customFormat="1">
      <c r="A947" s="129"/>
      <c r="B947" s="211" t="s">
        <v>171</v>
      </c>
      <c r="C947" s="146"/>
      <c r="D947" s="365"/>
      <c r="E947" s="365"/>
      <c r="F947" s="365"/>
      <c r="G947" s="365"/>
      <c r="H947" s="366"/>
      <c r="I947" s="366"/>
      <c r="J947" s="129"/>
      <c r="K947" s="129"/>
      <c r="L947" s="210"/>
      <c r="M947" s="129"/>
      <c r="N947" s="129"/>
      <c r="O947" s="129"/>
      <c r="P947" s="129"/>
      <c r="Q947" s="129"/>
      <c r="R947" s="129"/>
      <c r="S947" s="129"/>
      <c r="T947" s="129"/>
      <c r="U947" s="129"/>
      <c r="V947" s="133"/>
      <c r="W947" s="129"/>
      <c r="X947" s="129"/>
      <c r="Y947" s="129"/>
    </row>
    <row r="948" spans="1:25" s="360" customFormat="1">
      <c r="A948" s="129"/>
      <c r="B948" s="211"/>
      <c r="C948" s="146"/>
      <c r="D948" s="365"/>
      <c r="E948" s="365"/>
      <c r="F948" s="365"/>
      <c r="G948" s="365"/>
      <c r="H948" s="366"/>
      <c r="I948" s="366"/>
      <c r="J948" s="129"/>
      <c r="K948" s="129"/>
      <c r="L948" s="210"/>
      <c r="M948" s="129"/>
      <c r="N948" s="129"/>
      <c r="O948" s="129"/>
      <c r="P948" s="129"/>
      <c r="Q948" s="129"/>
      <c r="R948" s="129"/>
      <c r="S948" s="129"/>
      <c r="T948" s="129"/>
      <c r="U948" s="129"/>
      <c r="V948" s="133"/>
      <c r="W948" s="129"/>
      <c r="X948" s="129"/>
      <c r="Y948" s="129"/>
    </row>
    <row r="949" spans="1:25" s="360" customFormat="1" ht="15.95" customHeight="1">
      <c r="A949" s="129"/>
      <c r="B949" s="212" t="s">
        <v>173</v>
      </c>
      <c r="C949" s="170"/>
      <c r="D949" s="940"/>
      <c r="E949" s="940"/>
      <c r="F949" s="940"/>
      <c r="G949" s="170"/>
      <c r="H949" s="367" t="s">
        <v>172</v>
      </c>
      <c r="I949" s="366"/>
      <c r="J949" s="129"/>
      <c r="K949" s="129"/>
      <c r="L949" s="210"/>
      <c r="M949" s="129"/>
      <c r="N949" s="129"/>
      <c r="O949" s="129"/>
      <c r="P949" s="129"/>
      <c r="Q949" s="129"/>
      <c r="R949" s="129"/>
      <c r="S949" s="129"/>
      <c r="T949" s="129"/>
      <c r="U949" s="129"/>
      <c r="V949" s="133"/>
      <c r="W949" s="129"/>
      <c r="X949" s="129"/>
      <c r="Y949" s="129"/>
    </row>
    <row r="950" spans="1:25" s="360" customFormat="1">
      <c r="A950" s="129"/>
      <c r="B950" s="213" t="s">
        <v>164</v>
      </c>
      <c r="C950" s="129"/>
      <c r="D950" s="129"/>
      <c r="E950" s="129"/>
      <c r="F950" s="129"/>
      <c r="G950" s="129"/>
      <c r="H950" s="178"/>
      <c r="I950" s="129"/>
      <c r="J950" s="129"/>
      <c r="K950" s="129"/>
      <c r="L950" s="210"/>
      <c r="M950" s="129"/>
      <c r="N950" s="129"/>
      <c r="O950" s="129"/>
      <c r="P950" s="129"/>
      <c r="Q950" s="129"/>
      <c r="R950" s="129"/>
      <c r="S950" s="129"/>
      <c r="T950" s="129"/>
      <c r="U950" s="129"/>
      <c r="V950" s="133"/>
      <c r="W950" s="129"/>
      <c r="X950" s="129"/>
      <c r="Y950" s="129"/>
    </row>
    <row r="951" spans="1:25" s="360" customFormat="1">
      <c r="A951" s="139"/>
      <c r="B951" s="214" t="s">
        <v>110</v>
      </c>
      <c r="C951" s="129"/>
      <c r="D951" s="129"/>
      <c r="E951" s="129"/>
      <c r="F951" s="129"/>
      <c r="G951" s="129"/>
      <c r="H951" s="178"/>
      <c r="I951" s="129"/>
      <c r="J951" s="129"/>
      <c r="K951" s="129"/>
      <c r="L951" s="210"/>
      <c r="M951" s="129"/>
      <c r="N951" s="129"/>
      <c r="O951" s="129"/>
      <c r="P951" s="129"/>
      <c r="Q951" s="129"/>
      <c r="R951" s="129"/>
      <c r="S951" s="129"/>
      <c r="T951" s="129"/>
      <c r="U951" s="129"/>
      <c r="V951" s="129"/>
      <c r="W951" s="129"/>
      <c r="X951" s="129"/>
      <c r="Y951" s="129"/>
    </row>
    <row r="952" spans="1:25" s="360" customFormat="1">
      <c r="A952" s="139"/>
      <c r="B952" s="214" t="s">
        <v>165</v>
      </c>
      <c r="C952" s="129"/>
      <c r="D952" s="129"/>
      <c r="E952" s="129"/>
      <c r="F952" s="129"/>
      <c r="G952" s="129"/>
      <c r="H952" s="178"/>
      <c r="I952" s="129"/>
      <c r="J952" s="129"/>
      <c r="K952" s="129"/>
      <c r="L952" s="210"/>
      <c r="M952" s="129"/>
      <c r="N952" s="129"/>
      <c r="O952" s="129"/>
      <c r="P952" s="129"/>
      <c r="Q952" s="129"/>
      <c r="R952" s="129"/>
      <c r="S952" s="129"/>
      <c r="T952" s="129"/>
      <c r="U952" s="129"/>
      <c r="V952" s="129"/>
      <c r="W952" s="129"/>
      <c r="X952" s="129"/>
      <c r="Y952" s="129"/>
    </row>
    <row r="953" spans="1:25" s="154" customFormat="1">
      <c r="A953" s="147"/>
      <c r="B953" s="215" t="s">
        <v>166</v>
      </c>
      <c r="C953" s="148"/>
      <c r="D953" s="148"/>
      <c r="E953" s="148"/>
      <c r="F953" s="148"/>
      <c r="G953" s="148"/>
      <c r="H953" s="178"/>
      <c r="I953" s="149"/>
      <c r="J953" s="149"/>
      <c r="K953" s="149"/>
      <c r="L953" s="216"/>
      <c r="M953" s="149"/>
      <c r="N953" s="149"/>
      <c r="O953" s="149"/>
      <c r="P953" s="149"/>
      <c r="Q953" s="149"/>
      <c r="R953" s="149"/>
      <c r="S953" s="149"/>
      <c r="T953" s="149"/>
      <c r="U953" s="150"/>
      <c r="V953" s="149"/>
      <c r="W953" s="148"/>
      <c r="X953" s="148"/>
      <c r="Y953" s="148"/>
    </row>
    <row r="954" spans="1:25" s="154" customFormat="1">
      <c r="A954" s="147"/>
      <c r="B954" s="215" t="s">
        <v>167</v>
      </c>
      <c r="C954" s="148"/>
      <c r="D954" s="148"/>
      <c r="E954" s="148"/>
      <c r="F954" s="148"/>
      <c r="G954" s="148"/>
      <c r="H954" s="178"/>
      <c r="I954" s="135"/>
      <c r="J954" s="135"/>
      <c r="K954" s="135"/>
      <c r="L954" s="217"/>
      <c r="M954" s="135"/>
      <c r="N954" s="135"/>
      <c r="O954" s="135"/>
      <c r="P954" s="135"/>
      <c r="Q954" s="135"/>
      <c r="R954" s="135"/>
      <c r="S954" s="135"/>
      <c r="T954" s="135"/>
      <c r="U954" s="135"/>
      <c r="V954" s="149"/>
      <c r="W954" s="148"/>
      <c r="X954" s="148"/>
      <c r="Y954" s="148"/>
    </row>
    <row r="955" spans="1:25" s="154" customFormat="1">
      <c r="A955" s="148"/>
      <c r="B955" s="215" t="s">
        <v>169</v>
      </c>
      <c r="C955" s="148"/>
      <c r="D955" s="938" t="str">
        <f>$D$43</f>
        <v>(Specify Source)</v>
      </c>
      <c r="E955" s="938"/>
      <c r="F955" s="938"/>
      <c r="G955" s="148"/>
      <c r="H955" s="178"/>
      <c r="I955" s="148"/>
      <c r="J955" s="148"/>
      <c r="K955" s="148"/>
      <c r="L955" s="218"/>
      <c r="M955" s="148"/>
      <c r="N955" s="148"/>
      <c r="O955" s="148"/>
      <c r="P955" s="148"/>
      <c r="Q955" s="148"/>
      <c r="R955" s="148"/>
      <c r="S955" s="148"/>
      <c r="T955" s="148"/>
      <c r="U955" s="148"/>
      <c r="V955" s="135"/>
      <c r="W955" s="148"/>
      <c r="X955" s="148"/>
      <c r="Y955" s="148"/>
    </row>
    <row r="956" spans="1:25" s="154" customFormat="1">
      <c r="A956" s="147"/>
      <c r="B956" s="215" t="s">
        <v>168</v>
      </c>
      <c r="C956" s="148"/>
      <c r="D956" s="938" t="str">
        <f>$D$44</f>
        <v>(Specify Source)</v>
      </c>
      <c r="E956" s="938"/>
      <c r="F956" s="938"/>
      <c r="G956" s="148"/>
      <c r="H956" s="178"/>
      <c r="I956" s="135"/>
      <c r="J956" s="135"/>
      <c r="K956" s="135"/>
      <c r="L956" s="217"/>
      <c r="M956" s="135"/>
      <c r="N956" s="135"/>
      <c r="O956" s="135"/>
      <c r="P956" s="135"/>
      <c r="Q956" s="135"/>
      <c r="R956" s="135"/>
      <c r="S956" s="135"/>
      <c r="T956" s="135"/>
      <c r="U956" s="150"/>
      <c r="V956" s="149"/>
      <c r="W956" s="148"/>
      <c r="X956" s="148"/>
      <c r="Y956" s="148"/>
    </row>
    <row r="957" spans="1:25" s="154" customFormat="1">
      <c r="A957" s="151"/>
      <c r="B957" s="215" t="s">
        <v>168</v>
      </c>
      <c r="C957" s="148"/>
      <c r="D957" s="938" t="str">
        <f>$D$45</f>
        <v>(Specify Source)</v>
      </c>
      <c r="E957" s="938"/>
      <c r="F957" s="938"/>
      <c r="G957" s="148"/>
      <c r="H957" s="178"/>
      <c r="I957" s="148"/>
      <c r="J957" s="148"/>
      <c r="K957" s="148"/>
      <c r="L957" s="218"/>
      <c r="M957" s="148"/>
      <c r="N957" s="148"/>
      <c r="O957" s="148"/>
      <c r="P957" s="148"/>
      <c r="Q957" s="148"/>
      <c r="R957" s="148"/>
      <c r="S957" s="148"/>
      <c r="T957" s="148"/>
      <c r="U957" s="148"/>
      <c r="V957" s="152"/>
      <c r="W957" s="148"/>
      <c r="X957" s="148"/>
      <c r="Y957" s="148"/>
    </row>
    <row r="958" spans="1:25" s="154" customFormat="1">
      <c r="A958" s="147"/>
      <c r="B958" s="215" t="s">
        <v>168</v>
      </c>
      <c r="C958" s="148"/>
      <c r="D958" s="938" t="str">
        <f>$D$46</f>
        <v>(Specify Source)</v>
      </c>
      <c r="E958" s="938"/>
      <c r="F958" s="938"/>
      <c r="G958" s="148"/>
      <c r="H958" s="178"/>
      <c r="I958" s="153"/>
      <c r="J958" s="153"/>
      <c r="K958" s="153"/>
      <c r="L958" s="219"/>
      <c r="M958" s="153"/>
      <c r="N958" s="153"/>
      <c r="O958" s="153"/>
      <c r="P958" s="153"/>
      <c r="Q958" s="153"/>
      <c r="R958" s="153"/>
      <c r="S958" s="153"/>
      <c r="T958" s="153"/>
      <c r="V958" s="150"/>
      <c r="W958" s="148"/>
      <c r="X958" s="148"/>
      <c r="Y958" s="148"/>
    </row>
    <row r="959" spans="1:25" s="154" customFormat="1" ht="13.5" thickBot="1">
      <c r="A959" s="151"/>
      <c r="B959" s="220" t="s">
        <v>168</v>
      </c>
      <c r="C959" s="221"/>
      <c r="D959" s="939" t="str">
        <f>$D$47</f>
        <v>(Specify Source)</v>
      </c>
      <c r="E959" s="939"/>
      <c r="F959" s="939"/>
      <c r="G959" s="221"/>
      <c r="H959" s="227"/>
      <c r="I959" s="221"/>
      <c r="J959" s="221"/>
      <c r="K959" s="221"/>
      <c r="L959" s="222"/>
      <c r="M959" s="148"/>
      <c r="N959" s="148"/>
      <c r="O959" s="148"/>
      <c r="P959" s="148"/>
      <c r="Q959" s="148"/>
      <c r="R959" s="148"/>
      <c r="S959" s="148"/>
      <c r="T959" s="148"/>
      <c r="U959" s="148"/>
      <c r="W959" s="148"/>
      <c r="X959" s="148"/>
      <c r="Y959" s="148"/>
    </row>
    <row r="961" spans="1:25" ht="13.5" thickBot="1"/>
    <row r="962" spans="1:25">
      <c r="A962" s="27"/>
      <c r="B962" s="509" t="s">
        <v>156</v>
      </c>
      <c r="C962" s="357"/>
      <c r="D962" s="28"/>
      <c r="E962" s="28"/>
      <c r="F962" s="30"/>
      <c r="G962" s="30"/>
      <c r="H962" s="27"/>
      <c r="I962" s="27"/>
      <c r="J962" s="27"/>
      <c r="K962" s="27"/>
      <c r="L962" s="27"/>
      <c r="M962" s="27"/>
      <c r="N962" s="27"/>
      <c r="O962" s="27"/>
      <c r="P962" s="27"/>
      <c r="Q962" s="27"/>
      <c r="R962" s="27"/>
      <c r="S962" s="27"/>
      <c r="T962" s="27"/>
      <c r="U962" s="27"/>
      <c r="V962" s="27"/>
      <c r="W962" s="27"/>
      <c r="X962" s="27"/>
      <c r="Y962" s="27"/>
    </row>
    <row r="963" spans="1:25">
      <c r="A963" s="27"/>
      <c r="B963" s="512" t="s">
        <v>148</v>
      </c>
      <c r="E963" s="12"/>
      <c r="F963" s="28"/>
      <c r="G963" s="28"/>
      <c r="H963" s="27"/>
      <c r="I963" s="27"/>
      <c r="J963" s="27"/>
      <c r="K963" s="27"/>
      <c r="L963" s="27"/>
      <c r="M963" s="27"/>
      <c r="N963" s="27"/>
      <c r="O963" s="27"/>
      <c r="P963" s="27"/>
      <c r="Q963" s="27"/>
      <c r="R963" s="27"/>
      <c r="S963" s="27"/>
      <c r="T963" s="27"/>
      <c r="U963" s="27"/>
      <c r="V963" s="27"/>
      <c r="W963" s="27"/>
      <c r="X963" s="27"/>
      <c r="Y963" s="27"/>
    </row>
    <row r="964" spans="1:25" ht="13.5" thickBot="1">
      <c r="A964" s="27"/>
      <c r="B964" s="513" t="str">
        <f>'Unit Distribution'!B24</f>
        <v xml:space="preserve"> </v>
      </c>
      <c r="D964" s="12"/>
      <c r="E964" s="12"/>
      <c r="F964" s="28"/>
      <c r="G964" s="28"/>
      <c r="H964" s="27"/>
      <c r="I964" s="27"/>
      <c r="J964" s="27"/>
      <c r="K964" s="27"/>
      <c r="L964" s="27"/>
      <c r="M964" s="27"/>
      <c r="N964" s="27"/>
      <c r="O964" s="27"/>
      <c r="P964" s="27"/>
      <c r="Q964" s="27"/>
      <c r="R964" s="27"/>
      <c r="S964" s="27"/>
      <c r="T964" s="27"/>
      <c r="U964" s="27"/>
      <c r="V964" s="27"/>
      <c r="W964" s="27"/>
      <c r="X964" s="27"/>
      <c r="Y964" s="27"/>
    </row>
    <row r="965" spans="1:25">
      <c r="B965" s="189" t="s">
        <v>157</v>
      </c>
      <c r="C965" s="190"/>
      <c r="D965" s="191" t="s">
        <v>158</v>
      </c>
      <c r="E965" s="191"/>
      <c r="F965" s="191" t="s">
        <v>159</v>
      </c>
      <c r="G965" s="191"/>
      <c r="H965" s="191" t="s">
        <v>177</v>
      </c>
      <c r="I965" s="191"/>
      <c r="J965" s="191" t="s">
        <v>160</v>
      </c>
      <c r="K965" s="192"/>
      <c r="L965" s="193" t="s">
        <v>161</v>
      </c>
      <c r="M965" s="168"/>
      <c r="U965" s="32"/>
      <c r="V965" s="32"/>
      <c r="W965" s="27"/>
      <c r="X965" s="27"/>
      <c r="Y965" s="27"/>
    </row>
    <row r="966" spans="1:25">
      <c r="A966" s="27"/>
      <c r="B966" s="223" t="str">
        <f>$B$6</f>
        <v>HPD Loan</v>
      </c>
      <c r="C966" s="157"/>
      <c r="D966" s="179"/>
      <c r="E966" s="157"/>
      <c r="F966" s="172">
        <f>$F$6</f>
        <v>0</v>
      </c>
      <c r="G966" s="157"/>
      <c r="H966" s="780">
        <f>$H$6</f>
        <v>0</v>
      </c>
      <c r="I966" s="157"/>
      <c r="J966" s="172">
        <f>$J$6</f>
        <v>0</v>
      </c>
      <c r="K966" s="157"/>
      <c r="L966" s="194"/>
      <c r="M966" s="157"/>
      <c r="N966" s="165"/>
      <c r="O966" s="27"/>
      <c r="P966" s="27"/>
      <c r="Q966" s="27"/>
      <c r="R966" s="27"/>
      <c r="S966" s="27"/>
      <c r="T966" s="27"/>
      <c r="U966" s="29"/>
      <c r="V966" s="29"/>
      <c r="W966" s="27"/>
      <c r="X966" s="27"/>
      <c r="Y966" s="27"/>
    </row>
    <row r="967" spans="1:25">
      <c r="A967" s="31"/>
      <c r="B967" s="224" t="str">
        <f>$B$7</f>
        <v>HDC Tax Exempt Bonds</v>
      </c>
      <c r="C967" s="157"/>
      <c r="D967" s="179"/>
      <c r="E967" s="157"/>
      <c r="F967" s="172">
        <f>$F$7</f>
        <v>0</v>
      </c>
      <c r="G967" s="157"/>
      <c r="H967" s="780">
        <f>$H$7</f>
        <v>0</v>
      </c>
      <c r="I967" s="161"/>
      <c r="J967" s="172">
        <f>$J$7</f>
        <v>0</v>
      </c>
      <c r="K967" s="161"/>
      <c r="L967" s="194"/>
      <c r="M967" s="157"/>
      <c r="N967" s="167"/>
      <c r="O967" s="33"/>
      <c r="P967" s="33"/>
      <c r="Q967" s="33"/>
      <c r="R967" s="33"/>
      <c r="S967" s="33"/>
      <c r="T967" s="33"/>
      <c r="U967" s="34"/>
      <c r="V967" s="34"/>
      <c r="W967" s="27"/>
      <c r="X967" s="27"/>
      <c r="Y967" s="27"/>
    </row>
    <row r="968" spans="1:25">
      <c r="A968" s="27"/>
      <c r="B968" s="224" t="str">
        <f>$B$8</f>
        <v>HDC Loan</v>
      </c>
      <c r="C968" s="157"/>
      <c r="D968" s="179"/>
      <c r="E968" s="157"/>
      <c r="F968" s="172">
        <f>$F$8</f>
        <v>0</v>
      </c>
      <c r="G968" s="157"/>
      <c r="H968" s="780">
        <f>$H$8</f>
        <v>0</v>
      </c>
      <c r="I968" s="157"/>
      <c r="J968" s="172">
        <f>$J$8</f>
        <v>0</v>
      </c>
      <c r="K968" s="157"/>
      <c r="L968" s="194"/>
      <c r="M968" s="157"/>
      <c r="N968" s="167"/>
      <c r="O968" s="27"/>
      <c r="P968" s="27"/>
      <c r="Q968" s="27"/>
      <c r="R968" s="27"/>
      <c r="S968" s="27"/>
      <c r="T968" s="27"/>
      <c r="U968" s="27"/>
      <c r="V968" s="27"/>
      <c r="W968" s="27"/>
      <c r="X968" s="27"/>
      <c r="Y968" s="27"/>
    </row>
    <row r="969" spans="1:25">
      <c r="A969" s="35"/>
      <c r="B969" s="224" t="str">
        <f>$B$9</f>
        <v>Deferred Developer Fee</v>
      </c>
      <c r="C969" s="157"/>
      <c r="D969" s="179"/>
      <c r="E969" s="157"/>
      <c r="F969" s="172">
        <f>$F$9</f>
        <v>0</v>
      </c>
      <c r="G969" s="157"/>
      <c r="H969" s="780">
        <f>$H$9</f>
        <v>0</v>
      </c>
      <c r="I969" s="162"/>
      <c r="J969" s="172">
        <f>$J$9</f>
        <v>0</v>
      </c>
      <c r="K969" s="162"/>
      <c r="L969" s="194"/>
      <c r="M969" s="157"/>
      <c r="N969" s="167"/>
      <c r="O969" s="36"/>
      <c r="P969" s="36"/>
      <c r="Q969" s="36"/>
      <c r="R969" s="36"/>
      <c r="S969" s="36"/>
      <c r="T969" s="36"/>
      <c r="U969" s="36"/>
      <c r="V969" s="36"/>
      <c r="W969" s="27"/>
      <c r="X969" s="27"/>
      <c r="Y969" s="27"/>
    </row>
    <row r="970" spans="1:25">
      <c r="A970" s="31"/>
      <c r="B970" s="224" t="str">
        <f>$B$10</f>
        <v>Other (Specify)</v>
      </c>
      <c r="C970" s="157"/>
      <c r="D970" s="179"/>
      <c r="E970" s="157"/>
      <c r="F970" s="172">
        <f>$F$10</f>
        <v>0</v>
      </c>
      <c r="G970" s="157"/>
      <c r="H970" s="780">
        <f>$H$10</f>
        <v>0</v>
      </c>
      <c r="I970" s="162"/>
      <c r="J970" s="172">
        <f>$J$10</f>
        <v>0</v>
      </c>
      <c r="K970" s="162"/>
      <c r="L970" s="194"/>
      <c r="M970" s="157"/>
      <c r="N970" s="167"/>
      <c r="O970" s="36"/>
      <c r="P970" s="36"/>
      <c r="Q970" s="36"/>
      <c r="R970" s="36"/>
      <c r="S970" s="36"/>
      <c r="T970" s="36"/>
      <c r="U970" s="36"/>
      <c r="V970" s="36"/>
      <c r="W970" s="27"/>
      <c r="X970" s="27"/>
      <c r="Y970" s="27"/>
    </row>
    <row r="971" spans="1:25">
      <c r="A971" s="35"/>
      <c r="B971" s="224" t="str">
        <f>$B$11</f>
        <v>Other (Specify)</v>
      </c>
      <c r="C971" s="157"/>
      <c r="D971" s="179"/>
      <c r="E971" s="157"/>
      <c r="F971" s="172">
        <f>$F$11</f>
        <v>0</v>
      </c>
      <c r="G971" s="157"/>
      <c r="H971" s="780">
        <f>$H$11</f>
        <v>0</v>
      </c>
      <c r="I971" s="163"/>
      <c r="J971" s="172">
        <f>$J$11</f>
        <v>0</v>
      </c>
      <c r="K971" s="163"/>
      <c r="L971" s="194"/>
      <c r="M971" s="157"/>
      <c r="N971" s="167"/>
      <c r="O971" s="38"/>
      <c r="P971" s="38"/>
      <c r="Q971" s="38"/>
      <c r="R971" s="38"/>
      <c r="S971" s="38"/>
      <c r="T971" s="38"/>
      <c r="U971" s="38"/>
      <c r="V971" s="38"/>
      <c r="W971" s="27"/>
      <c r="X971" s="27"/>
      <c r="Y971" s="27"/>
    </row>
    <row r="972" spans="1:25">
      <c r="A972" s="31"/>
      <c r="B972" s="224" t="str">
        <f>$B$12</f>
        <v>Other (Specify)</v>
      </c>
      <c r="C972" s="157"/>
      <c r="D972" s="179"/>
      <c r="E972" s="157"/>
      <c r="F972" s="172">
        <f>$F$12</f>
        <v>0</v>
      </c>
      <c r="G972" s="157"/>
      <c r="H972" s="780">
        <f>$H$12</f>
        <v>0</v>
      </c>
      <c r="I972" s="162"/>
      <c r="J972" s="172">
        <f>$J$12</f>
        <v>0</v>
      </c>
      <c r="K972" s="162"/>
      <c r="L972" s="194"/>
      <c r="M972" s="157"/>
      <c r="N972" s="167"/>
      <c r="O972" s="36"/>
      <c r="P972" s="36"/>
      <c r="Q972" s="36"/>
      <c r="R972" s="36"/>
      <c r="S972" s="36"/>
      <c r="T972" s="36"/>
      <c r="U972" s="36"/>
      <c r="V972" s="36"/>
      <c r="W972" s="27"/>
      <c r="X972" s="27"/>
      <c r="Y972" s="27"/>
    </row>
    <row r="973" spans="1:25">
      <c r="A973" s="31"/>
      <c r="B973" s="224" t="str">
        <f>$B$13</f>
        <v>Other (Specify)</v>
      </c>
      <c r="C973" s="157"/>
      <c r="D973" s="179"/>
      <c r="E973" s="157"/>
      <c r="F973" s="172">
        <f>$F$13</f>
        <v>0</v>
      </c>
      <c r="G973" s="157"/>
      <c r="H973" s="780">
        <f>$H$13</f>
        <v>0</v>
      </c>
      <c r="I973" s="162"/>
      <c r="J973" s="172">
        <f>$J$13</f>
        <v>0</v>
      </c>
      <c r="K973" s="162"/>
      <c r="L973" s="194"/>
      <c r="M973" s="157"/>
      <c r="N973" s="167"/>
      <c r="O973" s="36"/>
      <c r="P973" s="36"/>
      <c r="Q973" s="36"/>
      <c r="R973" s="36"/>
      <c r="S973" s="36"/>
      <c r="T973" s="36"/>
      <c r="U973" s="36"/>
      <c r="V973" s="36"/>
      <c r="W973" s="36"/>
      <c r="X973" s="36"/>
      <c r="Y973" s="27"/>
    </row>
    <row r="974" spans="1:25" ht="13.5" thickBot="1">
      <c r="A974" s="35"/>
      <c r="B974" s="224" t="str">
        <f>$B$14</f>
        <v>Other (Specify)</v>
      </c>
      <c r="C974" s="157"/>
      <c r="D974" s="184"/>
      <c r="E974" s="157"/>
      <c r="F974" s="172">
        <f>$F$14</f>
        <v>0</v>
      </c>
      <c r="G974" s="157"/>
      <c r="H974" s="780">
        <f>$H$14</f>
        <v>0</v>
      </c>
      <c r="I974" s="162"/>
      <c r="J974" s="172">
        <f>$J$14</f>
        <v>0</v>
      </c>
      <c r="K974" s="162"/>
      <c r="L974" s="194"/>
      <c r="M974" s="157"/>
      <c r="N974" s="167"/>
      <c r="O974" s="36"/>
      <c r="P974" s="36"/>
      <c r="Q974" s="36"/>
      <c r="R974" s="36"/>
      <c r="S974" s="36"/>
      <c r="T974" s="36"/>
      <c r="U974" s="36"/>
      <c r="V974" s="36"/>
      <c r="W974" s="27"/>
      <c r="X974" s="27"/>
      <c r="Y974" s="27"/>
    </row>
    <row r="975" spans="1:25" ht="13.5" thickTop="1">
      <c r="A975" s="31"/>
      <c r="B975" s="225" t="str">
        <f>$B$15</f>
        <v>Total Construction Financing</v>
      </c>
      <c r="C975" s="156"/>
      <c r="D975" s="186">
        <f>SUM(D966:D974)</f>
        <v>0</v>
      </c>
      <c r="E975" s="156"/>
      <c r="F975" s="188"/>
      <c r="G975" s="156"/>
      <c r="H975" s="188"/>
      <c r="I975" s="164"/>
      <c r="J975" s="188"/>
      <c r="K975" s="164"/>
      <c r="L975" s="197"/>
      <c r="M975" s="157"/>
      <c r="N975" s="167"/>
      <c r="O975" s="36"/>
      <c r="P975" s="36"/>
      <c r="Q975" s="36"/>
      <c r="R975" s="36"/>
      <c r="S975" s="36"/>
      <c r="T975" s="36"/>
      <c r="U975" s="36"/>
      <c r="V975" s="36"/>
      <c r="W975" s="27"/>
      <c r="X975" s="27"/>
      <c r="Y975" s="27"/>
    </row>
    <row r="976" spans="1:25" s="360" customFormat="1">
      <c r="A976" s="136"/>
      <c r="B976" s="198"/>
      <c r="C976" s="129"/>
      <c r="D976" s="129"/>
      <c r="E976" s="129"/>
      <c r="F976" s="129"/>
      <c r="G976" s="129"/>
      <c r="H976" s="137"/>
      <c r="I976" s="137"/>
      <c r="J976" s="138"/>
      <c r="K976" s="137"/>
      <c r="L976" s="199"/>
      <c r="M976" s="137"/>
      <c r="N976" s="166"/>
      <c r="O976" s="137"/>
      <c r="P976" s="137"/>
      <c r="Q976" s="137"/>
      <c r="R976" s="137"/>
      <c r="S976" s="137"/>
      <c r="T976" s="137"/>
      <c r="U976" s="137"/>
      <c r="V976" s="137"/>
      <c r="W976" s="129"/>
      <c r="X976" s="129"/>
      <c r="Y976" s="129"/>
    </row>
    <row r="977" spans="1:25" s="360" customFormat="1">
      <c r="A977" s="139"/>
      <c r="B977" s="361" t="s">
        <v>162</v>
      </c>
      <c r="C977" s="362"/>
      <c r="D977" s="200"/>
      <c r="E977" s="200"/>
      <c r="F977" s="201"/>
      <c r="G977" s="201"/>
      <c r="H977" s="202"/>
      <c r="I977" s="202"/>
      <c r="J977" s="202"/>
      <c r="K977" s="202"/>
      <c r="L977" s="203"/>
      <c r="M977" s="27"/>
      <c r="N977" s="140"/>
      <c r="O977" s="140"/>
      <c r="P977" s="140"/>
      <c r="Q977" s="140"/>
      <c r="R977" s="140"/>
      <c r="S977" s="140"/>
      <c r="T977" s="140"/>
      <c r="U977" s="137"/>
      <c r="V977" s="140"/>
      <c r="W977" s="129"/>
      <c r="X977" s="129"/>
      <c r="Y977" s="129"/>
    </row>
    <row r="978" spans="1:25" s="360" customFormat="1">
      <c r="A978" s="139"/>
      <c r="B978" s="204" t="s">
        <v>148</v>
      </c>
      <c r="C978" s="363"/>
      <c r="D978" s="363"/>
      <c r="E978" s="122"/>
      <c r="F978" s="200"/>
      <c r="G978" s="200"/>
      <c r="H978" s="202"/>
      <c r="I978" s="202"/>
      <c r="J978" s="202"/>
      <c r="K978" s="202"/>
      <c r="L978" s="203"/>
      <c r="M978" s="27"/>
      <c r="N978" s="140"/>
      <c r="O978" s="140"/>
      <c r="P978" s="140"/>
      <c r="Q978" s="140"/>
      <c r="R978" s="140"/>
      <c r="S978" s="140"/>
      <c r="T978" s="140"/>
      <c r="U978" s="137"/>
      <c r="V978" s="140"/>
      <c r="W978" s="129"/>
      <c r="X978" s="129"/>
      <c r="Y978" s="129"/>
    </row>
    <row r="979" spans="1:25" s="360" customFormat="1">
      <c r="A979" s="139"/>
      <c r="B979" s="364" t="str">
        <f>B964</f>
        <v xml:space="preserve"> </v>
      </c>
      <c r="C979" s="363"/>
      <c r="D979" s="122"/>
      <c r="E979" s="122"/>
      <c r="F979" s="200"/>
      <c r="G979" s="200"/>
      <c r="H979" s="202"/>
      <c r="I979" s="202"/>
      <c r="J979" s="202"/>
      <c r="K979" s="202"/>
      <c r="L979" s="203"/>
      <c r="M979" s="27"/>
      <c r="N979" s="140"/>
      <c r="O979" s="140"/>
      <c r="P979" s="140"/>
      <c r="Q979" s="140"/>
      <c r="R979" s="140"/>
      <c r="S979" s="140"/>
      <c r="T979" s="140"/>
      <c r="U979" s="137"/>
      <c r="V979" s="140"/>
      <c r="W979" s="129"/>
      <c r="X979" s="129"/>
      <c r="Y979" s="129"/>
    </row>
    <row r="980" spans="1:25" s="360" customFormat="1">
      <c r="A980" s="139"/>
      <c r="B980" s="205" t="s">
        <v>157</v>
      </c>
      <c r="C980" s="158"/>
      <c r="D980" s="159" t="s">
        <v>158</v>
      </c>
      <c r="E980" s="159"/>
      <c r="F980" s="159" t="s">
        <v>159</v>
      </c>
      <c r="G980" s="159"/>
      <c r="H980" s="159" t="s">
        <v>177</v>
      </c>
      <c r="I980" s="159"/>
      <c r="J980" s="159" t="s">
        <v>160</v>
      </c>
      <c r="K980" s="160"/>
      <c r="L980" s="206" t="s">
        <v>161</v>
      </c>
      <c r="M980" s="168"/>
      <c r="N980" s="142"/>
      <c r="O980" s="142"/>
      <c r="P980" s="142"/>
      <c r="Q980" s="142"/>
      <c r="R980" s="142"/>
      <c r="S980" s="142"/>
      <c r="T980" s="142"/>
      <c r="U980" s="143"/>
      <c r="V980" s="142"/>
      <c r="W980" s="129"/>
      <c r="X980" s="129"/>
      <c r="Y980" s="129"/>
    </row>
    <row r="981" spans="1:25" s="360" customFormat="1">
      <c r="A981" s="139"/>
      <c r="B981" s="223" t="str">
        <f>$B$21</f>
        <v>HPD Loan</v>
      </c>
      <c r="C981" s="157"/>
      <c r="D981" s="180"/>
      <c r="E981" s="157"/>
      <c r="F981" s="171">
        <f>$F$21</f>
        <v>0</v>
      </c>
      <c r="G981" s="157"/>
      <c r="H981" s="780">
        <f>$H$21</f>
        <v>0</v>
      </c>
      <c r="I981" s="157"/>
      <c r="J981" s="171">
        <f>$J$21</f>
        <v>0</v>
      </c>
      <c r="K981" s="157"/>
      <c r="L981" s="194"/>
      <c r="M981" s="157"/>
      <c r="N981" s="135"/>
      <c r="O981" s="135"/>
      <c r="P981" s="135"/>
      <c r="Q981" s="135"/>
      <c r="R981" s="135"/>
      <c r="S981" s="135"/>
      <c r="T981" s="135"/>
      <c r="U981" s="135"/>
      <c r="V981" s="137"/>
      <c r="W981" s="129"/>
      <c r="X981" s="129"/>
      <c r="Y981" s="129"/>
    </row>
    <row r="982" spans="1:25" s="360" customFormat="1">
      <c r="A982" s="139"/>
      <c r="B982" s="223" t="str">
        <f>$B$22</f>
        <v>HDC Tax Exempt Bonds</v>
      </c>
      <c r="C982" s="157"/>
      <c r="D982" s="180"/>
      <c r="E982" s="157"/>
      <c r="F982" s="171">
        <f>$F$22</f>
        <v>0</v>
      </c>
      <c r="G982" s="157"/>
      <c r="H982" s="780">
        <f>$H$22</f>
        <v>0</v>
      </c>
      <c r="I982" s="161"/>
      <c r="J982" s="171">
        <f>$J$22</f>
        <v>0</v>
      </c>
      <c r="K982" s="161"/>
      <c r="L982" s="194"/>
      <c r="M982" s="157"/>
      <c r="N982" s="137"/>
      <c r="O982" s="137"/>
      <c r="P982" s="137"/>
      <c r="Q982" s="137"/>
      <c r="R982" s="137"/>
      <c r="S982" s="137"/>
      <c r="T982" s="137"/>
      <c r="U982" s="137"/>
      <c r="V982" s="137"/>
      <c r="W982" s="129"/>
      <c r="X982" s="129"/>
      <c r="Y982" s="129"/>
    </row>
    <row r="983" spans="1:25" s="360" customFormat="1">
      <c r="A983" s="136"/>
      <c r="B983" s="223" t="str">
        <f>$B$23</f>
        <v>HDC Loan</v>
      </c>
      <c r="C983" s="157"/>
      <c r="D983" s="180"/>
      <c r="E983" s="157"/>
      <c r="F983" s="171">
        <f>$F$23</f>
        <v>0</v>
      </c>
      <c r="G983" s="157"/>
      <c r="H983" s="780">
        <f>$H$23</f>
        <v>0</v>
      </c>
      <c r="I983" s="157"/>
      <c r="J983" s="171">
        <f>$J$23</f>
        <v>0</v>
      </c>
      <c r="K983" s="157"/>
      <c r="L983" s="194"/>
      <c r="M983" s="157"/>
      <c r="N983" s="137"/>
      <c r="O983" s="137"/>
      <c r="P983" s="137"/>
      <c r="Q983" s="137"/>
      <c r="R983" s="137"/>
      <c r="S983" s="137"/>
      <c r="T983" s="137"/>
      <c r="U983" s="137"/>
      <c r="V983" s="137"/>
      <c r="W983" s="129"/>
      <c r="X983" s="129"/>
      <c r="Y983" s="129"/>
    </row>
    <row r="984" spans="1:25" s="360" customFormat="1">
      <c r="A984" s="139"/>
      <c r="B984" s="223" t="str">
        <f>$B$24</f>
        <v>Deferred Developer Fee</v>
      </c>
      <c r="C984" s="157"/>
      <c r="D984" s="180"/>
      <c r="E984" s="157"/>
      <c r="F984" s="171">
        <f>$F$24</f>
        <v>0</v>
      </c>
      <c r="G984" s="157"/>
      <c r="H984" s="780">
        <f>$H$24</f>
        <v>0</v>
      </c>
      <c r="I984" s="162"/>
      <c r="J984" s="171">
        <f>$J$24</f>
        <v>0</v>
      </c>
      <c r="K984" s="162"/>
      <c r="L984" s="194"/>
      <c r="M984" s="157"/>
      <c r="N984" s="130"/>
      <c r="O984" s="130"/>
      <c r="P984" s="130"/>
      <c r="Q984" s="130"/>
      <c r="R984" s="130"/>
      <c r="S984" s="130"/>
      <c r="T984" s="130"/>
      <c r="U984" s="130"/>
      <c r="V984" s="130"/>
      <c r="W984" s="129"/>
      <c r="X984" s="129"/>
      <c r="Y984" s="129"/>
    </row>
    <row r="985" spans="1:25" s="360" customFormat="1">
      <c r="A985" s="136"/>
      <c r="B985" s="223" t="str">
        <f>$B$25</f>
        <v>Other (Specify)</v>
      </c>
      <c r="C985" s="157"/>
      <c r="D985" s="180"/>
      <c r="E985" s="157"/>
      <c r="F985" s="171">
        <f>$F$25</f>
        <v>0</v>
      </c>
      <c r="G985" s="157"/>
      <c r="H985" s="780">
        <f>$H$25</f>
        <v>0</v>
      </c>
      <c r="I985" s="162"/>
      <c r="J985" s="171">
        <f>$J$25</f>
        <v>0</v>
      </c>
      <c r="K985" s="162"/>
      <c r="L985" s="194"/>
      <c r="M985" s="157"/>
      <c r="N985" s="130"/>
      <c r="O985" s="130"/>
      <c r="P985" s="130"/>
      <c r="Q985" s="130"/>
      <c r="R985" s="130"/>
      <c r="S985" s="130"/>
      <c r="T985" s="130"/>
      <c r="U985" s="130"/>
      <c r="V985" s="130"/>
      <c r="W985" s="129"/>
      <c r="X985" s="129"/>
      <c r="Y985" s="129"/>
    </row>
    <row r="986" spans="1:25" s="360" customFormat="1" ht="14.1" customHeight="1">
      <c r="A986" s="129"/>
      <c r="B986" s="223" t="str">
        <f>$B$26</f>
        <v>Other (Specify)</v>
      </c>
      <c r="C986" s="157"/>
      <c r="D986" s="180"/>
      <c r="E986" s="157"/>
      <c r="F986" s="171">
        <f>$F$26</f>
        <v>0</v>
      </c>
      <c r="G986" s="157"/>
      <c r="H986" s="780">
        <f>$H$26</f>
        <v>0</v>
      </c>
      <c r="I986" s="163"/>
      <c r="J986" s="171">
        <f>$J$26</f>
        <v>0</v>
      </c>
      <c r="K986" s="163"/>
      <c r="L986" s="194"/>
      <c r="M986" s="157"/>
      <c r="N986" s="131"/>
      <c r="O986" s="131"/>
      <c r="P986" s="131"/>
      <c r="Q986" s="131"/>
      <c r="R986" s="131"/>
      <c r="S986" s="131"/>
      <c r="T986" s="131"/>
      <c r="U986" s="131"/>
      <c r="V986" s="131"/>
      <c r="W986" s="141"/>
      <c r="X986" s="141"/>
      <c r="Y986" s="141"/>
    </row>
    <row r="987" spans="1:25" s="360" customFormat="1">
      <c r="A987" s="144"/>
      <c r="B987" s="223" t="str">
        <f>$B$27</f>
        <v>Other (Specify)</v>
      </c>
      <c r="C987" s="157"/>
      <c r="D987" s="180"/>
      <c r="E987" s="157"/>
      <c r="F987" s="171">
        <f>$F$27</f>
        <v>0</v>
      </c>
      <c r="G987" s="157"/>
      <c r="H987" s="780">
        <f>$H$27</f>
        <v>0</v>
      </c>
      <c r="I987" s="162"/>
      <c r="J987" s="171">
        <f>$J$27</f>
        <v>0</v>
      </c>
      <c r="K987" s="162"/>
      <c r="L987" s="194"/>
      <c r="M987" s="157"/>
      <c r="N987" s="133"/>
      <c r="O987" s="133"/>
      <c r="P987" s="133"/>
      <c r="Q987" s="133"/>
      <c r="R987" s="133"/>
      <c r="S987" s="133"/>
      <c r="T987" s="133"/>
      <c r="U987" s="131"/>
      <c r="V987" s="131"/>
      <c r="W987" s="129"/>
      <c r="X987" s="129"/>
      <c r="Y987" s="129"/>
    </row>
    <row r="988" spans="1:25" s="360" customFormat="1" ht="15.95" customHeight="1">
      <c r="A988" s="144"/>
      <c r="B988" s="223" t="str">
        <f>$B$28</f>
        <v>Other (Specify)</v>
      </c>
      <c r="C988" s="157"/>
      <c r="D988" s="180"/>
      <c r="E988" s="157"/>
      <c r="F988" s="171">
        <f>$F$28</f>
        <v>0</v>
      </c>
      <c r="G988" s="157"/>
      <c r="H988" s="780">
        <f>$H$28</f>
        <v>0</v>
      </c>
      <c r="I988" s="162"/>
      <c r="J988" s="171">
        <f>$J$28</f>
        <v>0</v>
      </c>
      <c r="K988" s="162"/>
      <c r="L988" s="194"/>
      <c r="M988" s="157"/>
      <c r="N988" s="133"/>
      <c r="O988" s="133"/>
      <c r="P988" s="133"/>
      <c r="Q988" s="133"/>
      <c r="R988" s="133"/>
      <c r="S988" s="133"/>
      <c r="T988" s="133"/>
      <c r="U988" s="133"/>
      <c r="V988" s="133"/>
      <c r="W988" s="129"/>
      <c r="X988" s="129"/>
      <c r="Y988" s="129"/>
    </row>
    <row r="989" spans="1:25" s="360" customFormat="1" ht="14.1" customHeight="1" thickBot="1">
      <c r="A989" s="144"/>
      <c r="B989" s="223" t="str">
        <f>$B$29</f>
        <v>Other (Specify)</v>
      </c>
      <c r="C989" s="157"/>
      <c r="D989" s="185"/>
      <c r="E989" s="157"/>
      <c r="F989" s="171">
        <f>$F$29</f>
        <v>0</v>
      </c>
      <c r="G989" s="157"/>
      <c r="H989" s="780">
        <f>$H$29</f>
        <v>0</v>
      </c>
      <c r="I989" s="162"/>
      <c r="J989" s="171">
        <f>$J$29</f>
        <v>0</v>
      </c>
      <c r="K989" s="162"/>
      <c r="L989" s="194"/>
      <c r="M989" s="157"/>
      <c r="N989" s="133"/>
      <c r="O989" s="133"/>
      <c r="P989" s="133"/>
      <c r="Q989" s="133"/>
      <c r="R989" s="133"/>
      <c r="S989" s="133"/>
      <c r="T989" s="133"/>
      <c r="U989" s="133"/>
      <c r="V989" s="133"/>
      <c r="W989" s="129"/>
      <c r="X989" s="129"/>
      <c r="Y989" s="129"/>
    </row>
    <row r="990" spans="1:25" s="360" customFormat="1" ht="14.1" customHeight="1" thickTop="1">
      <c r="A990" s="139"/>
      <c r="B990" s="226" t="str">
        <f>$B$30</f>
        <v>Total Permanent Financing</v>
      </c>
      <c r="C990" s="156"/>
      <c r="D990" s="187">
        <f>SUM(D981:D989)</f>
        <v>0</v>
      </c>
      <c r="E990" s="156"/>
      <c r="F990" s="169"/>
      <c r="G990" s="156"/>
      <c r="H990" s="169"/>
      <c r="I990" s="164"/>
      <c r="J990" s="169"/>
      <c r="K990" s="164"/>
      <c r="L990" s="197"/>
      <c r="M990" s="157"/>
      <c r="N990" s="134"/>
      <c r="O990" s="134"/>
      <c r="P990" s="134"/>
      <c r="Q990" s="134"/>
      <c r="R990" s="134"/>
      <c r="S990" s="134"/>
      <c r="T990" s="134"/>
      <c r="U990" s="145"/>
      <c r="V990" s="134"/>
      <c r="W990" s="129"/>
      <c r="X990" s="129"/>
      <c r="Y990" s="129"/>
    </row>
    <row r="991" spans="1:25" s="360" customFormat="1" ht="14.1" customHeight="1">
      <c r="A991" s="139"/>
      <c r="B991" s="207"/>
      <c r="C991" s="157"/>
      <c r="D991" s="157"/>
      <c r="E991" s="157"/>
      <c r="F991" s="157"/>
      <c r="G991" s="157"/>
      <c r="H991" s="157"/>
      <c r="I991" s="162"/>
      <c r="J991" s="157"/>
      <c r="K991" s="162"/>
      <c r="L991" s="208"/>
      <c r="M991" s="157"/>
      <c r="N991" s="134"/>
      <c r="O991" s="134"/>
      <c r="P991" s="134"/>
      <c r="Q991" s="134"/>
      <c r="R991" s="134"/>
      <c r="S991" s="134"/>
      <c r="T991" s="134"/>
      <c r="U991" s="145"/>
      <c r="V991" s="134"/>
      <c r="W991" s="129"/>
      <c r="X991" s="129"/>
      <c r="Y991" s="129"/>
    </row>
    <row r="992" spans="1:25" s="360" customFormat="1" ht="15.95" customHeight="1">
      <c r="A992" s="129"/>
      <c r="B992" s="209" t="s">
        <v>163</v>
      </c>
      <c r="C992" s="146"/>
      <c r="D992" s="365"/>
      <c r="E992" s="365"/>
      <c r="F992" s="365"/>
      <c r="G992" s="365"/>
      <c r="H992" s="366"/>
      <c r="I992" s="366"/>
      <c r="J992" s="129"/>
      <c r="K992" s="129"/>
      <c r="L992" s="210"/>
      <c r="M992" s="129"/>
      <c r="N992" s="129"/>
      <c r="O992" s="129"/>
      <c r="P992" s="129"/>
      <c r="Q992" s="129"/>
      <c r="R992" s="129"/>
      <c r="S992" s="129"/>
      <c r="T992" s="129"/>
      <c r="U992" s="129"/>
      <c r="V992" s="133"/>
      <c r="W992" s="129"/>
      <c r="X992" s="129"/>
      <c r="Y992" s="129"/>
    </row>
    <row r="993" spans="1:25" s="360" customFormat="1" ht="15.95" customHeight="1">
      <c r="A993" s="129"/>
      <c r="B993" s="204" t="s">
        <v>148</v>
      </c>
      <c r="C993" s="146"/>
      <c r="D993" s="365"/>
      <c r="E993" s="365"/>
      <c r="F993" s="365"/>
      <c r="G993" s="365"/>
      <c r="H993" s="366"/>
      <c r="I993" s="366"/>
      <c r="J993" s="129"/>
      <c r="K993" s="129"/>
      <c r="L993" s="210"/>
      <c r="M993" s="129"/>
      <c r="N993" s="129"/>
      <c r="O993" s="129"/>
      <c r="P993" s="129"/>
      <c r="Q993" s="129"/>
      <c r="R993" s="129"/>
      <c r="S993" s="129"/>
      <c r="T993" s="129"/>
      <c r="U993" s="129"/>
      <c r="V993" s="133"/>
      <c r="W993" s="129"/>
      <c r="X993" s="129"/>
      <c r="Y993" s="129"/>
    </row>
    <row r="994" spans="1:25" s="360" customFormat="1" ht="15.95" customHeight="1">
      <c r="A994" s="129"/>
      <c r="B994" s="364" t="str">
        <f>B964</f>
        <v xml:space="preserve"> </v>
      </c>
      <c r="C994" s="146"/>
      <c r="D994" s="365"/>
      <c r="E994" s="365"/>
      <c r="F994" s="365"/>
      <c r="G994" s="365"/>
      <c r="H994" s="366"/>
      <c r="I994" s="366"/>
      <c r="J994" s="129"/>
      <c r="K994" s="129"/>
      <c r="L994" s="210"/>
      <c r="M994" s="129"/>
      <c r="N994" s="129"/>
      <c r="O994" s="129"/>
      <c r="P994" s="129"/>
      <c r="Q994" s="129"/>
      <c r="R994" s="129"/>
      <c r="S994" s="129"/>
      <c r="T994" s="129"/>
      <c r="U994" s="129"/>
      <c r="V994" s="133"/>
      <c r="W994" s="129"/>
      <c r="X994" s="129"/>
      <c r="Y994" s="129"/>
    </row>
    <row r="995" spans="1:25" s="360" customFormat="1">
      <c r="A995" s="129"/>
      <c r="B995" s="211" t="s">
        <v>171</v>
      </c>
      <c r="C995" s="146"/>
      <c r="D995" s="365"/>
      <c r="E995" s="365"/>
      <c r="F995" s="365"/>
      <c r="G995" s="365"/>
      <c r="H995" s="366"/>
      <c r="I995" s="366"/>
      <c r="J995" s="129"/>
      <c r="K995" s="129"/>
      <c r="L995" s="210"/>
      <c r="M995" s="129"/>
      <c r="N995" s="129"/>
      <c r="O995" s="129"/>
      <c r="P995" s="129"/>
      <c r="Q995" s="129"/>
      <c r="R995" s="129"/>
      <c r="S995" s="129"/>
      <c r="T995" s="129"/>
      <c r="U995" s="129"/>
      <c r="V995" s="133"/>
      <c r="W995" s="129"/>
      <c r="X995" s="129"/>
      <c r="Y995" s="129"/>
    </row>
    <row r="996" spans="1:25" s="360" customFormat="1">
      <c r="A996" s="129"/>
      <c r="B996" s="211"/>
      <c r="C996" s="146"/>
      <c r="D996" s="365"/>
      <c r="E996" s="365"/>
      <c r="F996" s="365"/>
      <c r="G996" s="365"/>
      <c r="H996" s="366"/>
      <c r="I996" s="366"/>
      <c r="J996" s="129"/>
      <c r="K996" s="129"/>
      <c r="L996" s="210"/>
      <c r="M996" s="129"/>
      <c r="N996" s="129"/>
      <c r="O996" s="129"/>
      <c r="P996" s="129"/>
      <c r="Q996" s="129"/>
      <c r="R996" s="129"/>
      <c r="S996" s="129"/>
      <c r="T996" s="129"/>
      <c r="U996" s="129"/>
      <c r="V996" s="133"/>
      <c r="W996" s="129"/>
      <c r="X996" s="129"/>
      <c r="Y996" s="129"/>
    </row>
    <row r="997" spans="1:25" s="360" customFormat="1" ht="15.95" customHeight="1">
      <c r="A997" s="129"/>
      <c r="B997" s="212" t="s">
        <v>173</v>
      </c>
      <c r="C997" s="170"/>
      <c r="D997" s="940"/>
      <c r="E997" s="940"/>
      <c r="F997" s="940"/>
      <c r="G997" s="170"/>
      <c r="H997" s="367" t="s">
        <v>172</v>
      </c>
      <c r="I997" s="366"/>
      <c r="J997" s="129"/>
      <c r="K997" s="129"/>
      <c r="L997" s="210"/>
      <c r="M997" s="129"/>
      <c r="N997" s="129"/>
      <c r="O997" s="129"/>
      <c r="P997" s="129"/>
      <c r="Q997" s="129"/>
      <c r="R997" s="129"/>
      <c r="S997" s="129"/>
      <c r="T997" s="129"/>
      <c r="U997" s="129"/>
      <c r="V997" s="133"/>
      <c r="W997" s="129"/>
      <c r="X997" s="129"/>
      <c r="Y997" s="129"/>
    </row>
    <row r="998" spans="1:25" s="360" customFormat="1">
      <c r="A998" s="129"/>
      <c r="B998" s="213" t="s">
        <v>164</v>
      </c>
      <c r="C998" s="129"/>
      <c r="D998" s="129"/>
      <c r="E998" s="129"/>
      <c r="F998" s="129"/>
      <c r="G998" s="129"/>
      <c r="H998" s="178"/>
      <c r="I998" s="129"/>
      <c r="J998" s="129"/>
      <c r="K998" s="129"/>
      <c r="L998" s="210"/>
      <c r="M998" s="129"/>
      <c r="N998" s="129"/>
      <c r="O998" s="129"/>
      <c r="P998" s="129"/>
      <c r="Q998" s="129"/>
      <c r="R998" s="129"/>
      <c r="S998" s="129"/>
      <c r="T998" s="129"/>
      <c r="U998" s="129"/>
      <c r="V998" s="133"/>
      <c r="W998" s="129"/>
      <c r="X998" s="129"/>
      <c r="Y998" s="129"/>
    </row>
    <row r="999" spans="1:25" s="360" customFormat="1">
      <c r="A999" s="139"/>
      <c r="B999" s="214" t="s">
        <v>110</v>
      </c>
      <c r="C999" s="129"/>
      <c r="D999" s="129"/>
      <c r="E999" s="129"/>
      <c r="F999" s="129"/>
      <c r="G999" s="129"/>
      <c r="H999" s="178"/>
      <c r="I999" s="129"/>
      <c r="J999" s="129"/>
      <c r="K999" s="129"/>
      <c r="L999" s="210"/>
      <c r="M999" s="129"/>
      <c r="N999" s="129"/>
      <c r="O999" s="129"/>
      <c r="P999" s="129"/>
      <c r="Q999" s="129"/>
      <c r="R999" s="129"/>
      <c r="S999" s="129"/>
      <c r="T999" s="129"/>
      <c r="U999" s="129"/>
      <c r="V999" s="129"/>
      <c r="W999" s="129"/>
      <c r="X999" s="129"/>
      <c r="Y999" s="129"/>
    </row>
    <row r="1000" spans="1:25" s="360" customFormat="1">
      <c r="A1000" s="139"/>
      <c r="B1000" s="214" t="s">
        <v>165</v>
      </c>
      <c r="C1000" s="129"/>
      <c r="D1000" s="129"/>
      <c r="E1000" s="129"/>
      <c r="F1000" s="129"/>
      <c r="G1000" s="129"/>
      <c r="H1000" s="178"/>
      <c r="I1000" s="129"/>
      <c r="J1000" s="129"/>
      <c r="K1000" s="129"/>
      <c r="L1000" s="210"/>
      <c r="M1000" s="129"/>
      <c r="N1000" s="129"/>
      <c r="O1000" s="129"/>
      <c r="P1000" s="129"/>
      <c r="Q1000" s="129"/>
      <c r="R1000" s="129"/>
      <c r="S1000" s="129"/>
      <c r="T1000" s="129"/>
      <c r="U1000" s="129"/>
      <c r="V1000" s="129"/>
      <c r="W1000" s="129"/>
      <c r="X1000" s="129"/>
      <c r="Y1000" s="129"/>
    </row>
    <row r="1001" spans="1:25" s="154" customFormat="1">
      <c r="A1001" s="147"/>
      <c r="B1001" s="215" t="s">
        <v>166</v>
      </c>
      <c r="C1001" s="148"/>
      <c r="D1001" s="148"/>
      <c r="E1001" s="148"/>
      <c r="F1001" s="148"/>
      <c r="G1001" s="148"/>
      <c r="H1001" s="178"/>
      <c r="I1001" s="149"/>
      <c r="J1001" s="149"/>
      <c r="K1001" s="149"/>
      <c r="L1001" s="216"/>
      <c r="M1001" s="149"/>
      <c r="N1001" s="149"/>
      <c r="O1001" s="149"/>
      <c r="P1001" s="149"/>
      <c r="Q1001" s="149"/>
      <c r="R1001" s="149"/>
      <c r="S1001" s="149"/>
      <c r="T1001" s="149"/>
      <c r="U1001" s="150"/>
      <c r="V1001" s="149"/>
      <c r="W1001" s="148"/>
      <c r="X1001" s="148"/>
      <c r="Y1001" s="148"/>
    </row>
    <row r="1002" spans="1:25" s="154" customFormat="1">
      <c r="A1002" s="147"/>
      <c r="B1002" s="215" t="s">
        <v>167</v>
      </c>
      <c r="C1002" s="148"/>
      <c r="D1002" s="148"/>
      <c r="E1002" s="148"/>
      <c r="F1002" s="148"/>
      <c r="G1002" s="148"/>
      <c r="H1002" s="178"/>
      <c r="I1002" s="135"/>
      <c r="J1002" s="135"/>
      <c r="K1002" s="135"/>
      <c r="L1002" s="217"/>
      <c r="M1002" s="135"/>
      <c r="N1002" s="135"/>
      <c r="O1002" s="135"/>
      <c r="P1002" s="135"/>
      <c r="Q1002" s="135"/>
      <c r="R1002" s="135"/>
      <c r="S1002" s="135"/>
      <c r="T1002" s="135"/>
      <c r="U1002" s="135"/>
      <c r="V1002" s="149"/>
      <c r="W1002" s="148"/>
      <c r="X1002" s="148"/>
      <c r="Y1002" s="148"/>
    </row>
    <row r="1003" spans="1:25" s="154" customFormat="1">
      <c r="A1003" s="148"/>
      <c r="B1003" s="215" t="s">
        <v>169</v>
      </c>
      <c r="C1003" s="148"/>
      <c r="D1003" s="938" t="str">
        <f>$D$43</f>
        <v>(Specify Source)</v>
      </c>
      <c r="E1003" s="938"/>
      <c r="F1003" s="938"/>
      <c r="G1003" s="148"/>
      <c r="H1003" s="178"/>
      <c r="I1003" s="148"/>
      <c r="J1003" s="148"/>
      <c r="K1003" s="148"/>
      <c r="L1003" s="218"/>
      <c r="M1003" s="148"/>
      <c r="N1003" s="148"/>
      <c r="O1003" s="148"/>
      <c r="P1003" s="148"/>
      <c r="Q1003" s="148"/>
      <c r="R1003" s="148"/>
      <c r="S1003" s="148"/>
      <c r="T1003" s="148"/>
      <c r="U1003" s="148"/>
      <c r="V1003" s="135"/>
      <c r="W1003" s="148"/>
      <c r="X1003" s="148"/>
      <c r="Y1003" s="148"/>
    </row>
    <row r="1004" spans="1:25" s="154" customFormat="1">
      <c r="A1004" s="147"/>
      <c r="B1004" s="215" t="s">
        <v>168</v>
      </c>
      <c r="C1004" s="148"/>
      <c r="D1004" s="938" t="str">
        <f>$D$44</f>
        <v>(Specify Source)</v>
      </c>
      <c r="E1004" s="938"/>
      <c r="F1004" s="938"/>
      <c r="G1004" s="148"/>
      <c r="H1004" s="178"/>
      <c r="I1004" s="135"/>
      <c r="J1004" s="135"/>
      <c r="K1004" s="135"/>
      <c r="L1004" s="217"/>
      <c r="M1004" s="135"/>
      <c r="N1004" s="135"/>
      <c r="O1004" s="135"/>
      <c r="P1004" s="135"/>
      <c r="Q1004" s="135"/>
      <c r="R1004" s="135"/>
      <c r="S1004" s="135"/>
      <c r="T1004" s="135"/>
      <c r="U1004" s="150"/>
      <c r="V1004" s="149"/>
      <c r="W1004" s="148"/>
      <c r="X1004" s="148"/>
      <c r="Y1004" s="148"/>
    </row>
    <row r="1005" spans="1:25" s="154" customFormat="1">
      <c r="A1005" s="151"/>
      <c r="B1005" s="215" t="s">
        <v>168</v>
      </c>
      <c r="C1005" s="148"/>
      <c r="D1005" s="938" t="str">
        <f>$D$45</f>
        <v>(Specify Source)</v>
      </c>
      <c r="E1005" s="938"/>
      <c r="F1005" s="938"/>
      <c r="G1005" s="148"/>
      <c r="H1005" s="178"/>
      <c r="I1005" s="148"/>
      <c r="J1005" s="148"/>
      <c r="K1005" s="148"/>
      <c r="L1005" s="218"/>
      <c r="M1005" s="148"/>
      <c r="N1005" s="148"/>
      <c r="O1005" s="148"/>
      <c r="P1005" s="148"/>
      <c r="Q1005" s="148"/>
      <c r="R1005" s="148"/>
      <c r="S1005" s="148"/>
      <c r="T1005" s="148"/>
      <c r="U1005" s="148"/>
      <c r="V1005" s="152"/>
      <c r="W1005" s="148"/>
      <c r="X1005" s="148"/>
      <c r="Y1005" s="148"/>
    </row>
    <row r="1006" spans="1:25" s="154" customFormat="1">
      <c r="A1006" s="147"/>
      <c r="B1006" s="215" t="s">
        <v>168</v>
      </c>
      <c r="C1006" s="148"/>
      <c r="D1006" s="938" t="str">
        <f>$D$46</f>
        <v>(Specify Source)</v>
      </c>
      <c r="E1006" s="938"/>
      <c r="F1006" s="938"/>
      <c r="G1006" s="148"/>
      <c r="H1006" s="178"/>
      <c r="I1006" s="153"/>
      <c r="J1006" s="153"/>
      <c r="K1006" s="153"/>
      <c r="L1006" s="219"/>
      <c r="M1006" s="153"/>
      <c r="N1006" s="153"/>
      <c r="O1006" s="153"/>
      <c r="P1006" s="153"/>
      <c r="Q1006" s="153"/>
      <c r="R1006" s="153"/>
      <c r="S1006" s="153"/>
      <c r="T1006" s="153"/>
      <c r="V1006" s="150"/>
      <c r="W1006" s="148"/>
      <c r="X1006" s="148"/>
      <c r="Y1006" s="148"/>
    </row>
    <row r="1007" spans="1:25" s="154" customFormat="1" ht="13.5" thickBot="1">
      <c r="A1007" s="151"/>
      <c r="B1007" s="220" t="s">
        <v>168</v>
      </c>
      <c r="C1007" s="221"/>
      <c r="D1007" s="939" t="str">
        <f>$D$47</f>
        <v>(Specify Source)</v>
      </c>
      <c r="E1007" s="939"/>
      <c r="F1007" s="939"/>
      <c r="G1007" s="221"/>
      <c r="H1007" s="227"/>
      <c r="I1007" s="221"/>
      <c r="J1007" s="221"/>
      <c r="K1007" s="221"/>
      <c r="L1007" s="222"/>
      <c r="M1007" s="148"/>
      <c r="N1007" s="148"/>
      <c r="O1007" s="148"/>
      <c r="P1007" s="148"/>
      <c r="Q1007" s="148"/>
      <c r="R1007" s="148"/>
      <c r="S1007" s="148"/>
      <c r="T1007" s="148"/>
      <c r="U1007" s="148"/>
      <c r="W1007" s="148"/>
      <c r="X1007" s="148"/>
      <c r="Y1007" s="148"/>
    </row>
  </sheetData>
  <sheetProtection algorithmName="SHA-512" hashValue="T5pb6F+kMNRcLFFOepmJMZh9Bo50TK3a/jg34jIdz34LZYezr/VQtwWOqshd8fo6h1vqx9T3baWIMZ4ETmGFqw==" saltValue="wWhJBVdW7k6hohtOEN8Leg==" spinCount="100000" sheet="1" objects="1" scenarios="1" selectLockedCells="1"/>
  <mergeCells count="126">
    <mergeCell ref="D95:F95"/>
    <mergeCell ref="D85:F85"/>
    <mergeCell ref="D133:F133"/>
    <mergeCell ref="D139:F139"/>
    <mergeCell ref="D91:F91"/>
    <mergeCell ref="D92:F92"/>
    <mergeCell ref="D93:F93"/>
    <mergeCell ref="D94:F94"/>
    <mergeCell ref="D181:F181"/>
    <mergeCell ref="D187:F187"/>
    <mergeCell ref="D188:F188"/>
    <mergeCell ref="D189:F189"/>
    <mergeCell ref="D140:F140"/>
    <mergeCell ref="D141:F141"/>
    <mergeCell ref="D142:F142"/>
    <mergeCell ref="D143:F143"/>
    <mergeCell ref="D236:F236"/>
    <mergeCell ref="D237:F237"/>
    <mergeCell ref="D238:F238"/>
    <mergeCell ref="D239:F239"/>
    <mergeCell ref="D190:F190"/>
    <mergeCell ref="D191:F191"/>
    <mergeCell ref="D229:F229"/>
    <mergeCell ref="D235:F235"/>
    <mergeCell ref="D286:F286"/>
    <mergeCell ref="D287:F287"/>
    <mergeCell ref="D325:F325"/>
    <mergeCell ref="D331:F331"/>
    <mergeCell ref="D277:F277"/>
    <mergeCell ref="D283:F283"/>
    <mergeCell ref="D284:F284"/>
    <mergeCell ref="D285:F285"/>
    <mergeCell ref="D373:F373"/>
    <mergeCell ref="D379:F379"/>
    <mergeCell ref="D380:F380"/>
    <mergeCell ref="D381:F381"/>
    <mergeCell ref="D332:F332"/>
    <mergeCell ref="D333:F333"/>
    <mergeCell ref="D334:F334"/>
    <mergeCell ref="D335:F335"/>
    <mergeCell ref="D421:F421"/>
    <mergeCell ref="D427:F427"/>
    <mergeCell ref="D428:F428"/>
    <mergeCell ref="D429:F429"/>
    <mergeCell ref="D382:F382"/>
    <mergeCell ref="D383:F383"/>
    <mergeCell ref="D476:F476"/>
    <mergeCell ref="D477:F477"/>
    <mergeCell ref="D478:F478"/>
    <mergeCell ref="D479:F479"/>
    <mergeCell ref="D430:F430"/>
    <mergeCell ref="D431:F431"/>
    <mergeCell ref="D469:F469"/>
    <mergeCell ref="D475:F475"/>
    <mergeCell ref="D526:F526"/>
    <mergeCell ref="D527:F527"/>
    <mergeCell ref="D565:F565"/>
    <mergeCell ref="D571:F571"/>
    <mergeCell ref="D517:F517"/>
    <mergeCell ref="D523:F523"/>
    <mergeCell ref="D524:F524"/>
    <mergeCell ref="D525:F525"/>
    <mergeCell ref="D613:F613"/>
    <mergeCell ref="D619:F619"/>
    <mergeCell ref="D620:F620"/>
    <mergeCell ref="D621:F621"/>
    <mergeCell ref="D572:F572"/>
    <mergeCell ref="D573:F573"/>
    <mergeCell ref="D574:F574"/>
    <mergeCell ref="D575:F575"/>
    <mergeCell ref="D668:F668"/>
    <mergeCell ref="D669:F669"/>
    <mergeCell ref="D670:F670"/>
    <mergeCell ref="D671:F671"/>
    <mergeCell ref="D622:F622"/>
    <mergeCell ref="D623:F623"/>
    <mergeCell ref="D661:F661"/>
    <mergeCell ref="D667:F667"/>
    <mergeCell ref="D718:F718"/>
    <mergeCell ref="D719:F719"/>
    <mergeCell ref="D757:F757"/>
    <mergeCell ref="D763:F763"/>
    <mergeCell ref="D709:F709"/>
    <mergeCell ref="D715:F715"/>
    <mergeCell ref="D716:F716"/>
    <mergeCell ref="D717:F717"/>
    <mergeCell ref="D805:F805"/>
    <mergeCell ref="D811:F811"/>
    <mergeCell ref="D812:F812"/>
    <mergeCell ref="D813:F813"/>
    <mergeCell ref="D764:F764"/>
    <mergeCell ref="D765:F765"/>
    <mergeCell ref="D766:F766"/>
    <mergeCell ref="D767:F767"/>
    <mergeCell ref="D860:F860"/>
    <mergeCell ref="D861:F861"/>
    <mergeCell ref="D862:F862"/>
    <mergeCell ref="D863:F863"/>
    <mergeCell ref="D814:F814"/>
    <mergeCell ref="D815:F815"/>
    <mergeCell ref="D853:F853"/>
    <mergeCell ref="D859:F859"/>
    <mergeCell ref="D1005:F1005"/>
    <mergeCell ref="D956:F956"/>
    <mergeCell ref="D957:F957"/>
    <mergeCell ref="D958:F958"/>
    <mergeCell ref="D959:F959"/>
    <mergeCell ref="D1006:F1006"/>
    <mergeCell ref="D1007:F1007"/>
    <mergeCell ref="D37:F37"/>
    <mergeCell ref="D43:F43"/>
    <mergeCell ref="D44:F44"/>
    <mergeCell ref="D45:F45"/>
    <mergeCell ref="D46:F46"/>
    <mergeCell ref="D47:F47"/>
    <mergeCell ref="D997:F997"/>
    <mergeCell ref="D1003:F1003"/>
    <mergeCell ref="D910:F910"/>
    <mergeCell ref="D911:F911"/>
    <mergeCell ref="D949:F949"/>
    <mergeCell ref="D955:F955"/>
    <mergeCell ref="D901:F901"/>
    <mergeCell ref="D907:F907"/>
    <mergeCell ref="D908:F908"/>
    <mergeCell ref="D909:F909"/>
    <mergeCell ref="D1004:F1004"/>
  </mergeCells>
  <phoneticPr fontId="0" type="noConversion"/>
  <dataValidations count="1">
    <dataValidation type="list" allowBlank="1" showInputMessage="1" showErrorMessage="1" errorTitle="Source Type" error="Please select from drop down list" sqref="F6:F15 F21:F30" xr:uid="{A90FF3C4-B0EE-4163-AB60-8F115CC35072}">
      <formula1>$AS$3:$AS$4</formula1>
    </dataValidation>
  </dataValidations>
  <pageMargins left="0.75" right="0.5" top="0.5" bottom="0.5" header="0.5" footer="0.5"/>
  <pageSetup scale="80" orientation="landscape" r:id="rId1"/>
  <headerFooter alignWithMargins="0"/>
  <rowBreaks count="20" manualBreakCount="20">
    <brk id="49" max="11" man="1"/>
    <brk id="97" max="11" man="1"/>
    <brk id="145" max="11" man="1"/>
    <brk id="193" max="11" man="1"/>
    <brk id="241" max="11" man="1"/>
    <brk id="289" max="11" man="1"/>
    <brk id="337" max="11" man="1"/>
    <brk id="385" max="11" man="1"/>
    <brk id="433" max="11" man="1"/>
    <brk id="481" max="11" man="1"/>
    <brk id="529" max="11" man="1"/>
    <brk id="577" max="11" man="1"/>
    <brk id="625" max="11" man="1"/>
    <brk id="673" max="11" man="1"/>
    <brk id="721" max="11" man="1"/>
    <brk id="769" max="11" man="1"/>
    <brk id="817" max="11" man="1"/>
    <brk id="865" max="11" man="1"/>
    <brk id="913" max="11" man="1"/>
    <brk id="961" max="1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BD427-9142-4FF7-9752-94062A2B7DBC}">
  <dimension ref="A1:AW26"/>
  <sheetViews>
    <sheetView showGridLines="0" showRowColHeaders="0" zoomScaleNormal="100" workbookViewId="0">
      <selection activeCell="C11" sqref="C11"/>
    </sheetView>
  </sheetViews>
  <sheetFormatPr defaultRowHeight="12.75"/>
  <cols>
    <col min="1" max="1" width="6.85546875" customWidth="1"/>
    <col min="2" max="2" width="1.7109375" customWidth="1"/>
    <col min="3" max="3" width="39.5703125" customWidth="1"/>
    <col min="4" max="4" width="1.7109375" customWidth="1"/>
    <col min="5" max="5" width="12.7109375" customWidth="1"/>
    <col min="6" max="6" width="1.7109375" customWidth="1"/>
    <col min="7" max="7" width="17.7109375" bestFit="1" customWidth="1"/>
    <col min="8" max="8" width="1.7109375" style="770" customWidth="1"/>
    <col min="9" max="9" width="17.7109375" bestFit="1" customWidth="1"/>
    <col min="10" max="10" width="1.7109375" style="770" customWidth="1"/>
    <col min="11" max="11" width="17.7109375" bestFit="1" customWidth="1"/>
    <col min="12" max="12" width="1.7109375" style="770" customWidth="1"/>
    <col min="13" max="13" width="17.7109375" bestFit="1" customWidth="1"/>
    <col min="14" max="14" width="1.7109375" style="770" customWidth="1"/>
    <col min="15" max="15" width="17.7109375" bestFit="1" customWidth="1"/>
    <col min="16" max="16" width="1.7109375" style="770" customWidth="1"/>
    <col min="17" max="17" width="17.7109375" bestFit="1" customWidth="1"/>
    <col min="18" max="18" width="1.7109375" style="770" customWidth="1"/>
    <col min="19" max="19" width="17.7109375" bestFit="1" customWidth="1"/>
    <col min="20" max="20" width="1.7109375" style="770" customWidth="1"/>
    <col min="21" max="21" width="17.7109375" bestFit="1" customWidth="1"/>
    <col min="22" max="22" width="1.7109375" style="770" customWidth="1"/>
    <col min="23" max="23" width="17.7109375" bestFit="1" customWidth="1"/>
    <col min="24" max="24" width="1.7109375" style="770" customWidth="1"/>
    <col min="25" max="25" width="17.7109375" bestFit="1" customWidth="1"/>
    <col min="26" max="26" width="1.7109375" style="770" customWidth="1"/>
    <col min="27" max="27" width="17.7109375" bestFit="1" customWidth="1"/>
    <col min="28" max="28" width="1.7109375" style="770" customWidth="1"/>
    <col min="29" max="29" width="17.7109375" bestFit="1" customWidth="1"/>
    <col min="30" max="30" width="1.7109375" style="770" customWidth="1"/>
    <col min="31" max="31" width="17.7109375" bestFit="1" customWidth="1"/>
    <col min="32" max="32" width="1.7109375" style="770" customWidth="1"/>
    <col min="33" max="33" width="17.7109375" bestFit="1" customWidth="1"/>
    <col min="34" max="34" width="1.7109375" style="770" customWidth="1"/>
    <col min="35" max="35" width="17.7109375" customWidth="1"/>
    <col min="36" max="36" width="1.7109375" style="770" customWidth="1"/>
    <col min="37" max="37" width="17.7109375" bestFit="1" customWidth="1"/>
    <col min="38" max="38" width="1.7109375" style="770" customWidth="1"/>
    <col min="39" max="39" width="17.7109375" bestFit="1" customWidth="1"/>
    <col min="40" max="40" width="1.7109375" style="770" customWidth="1"/>
    <col min="41" max="41" width="17.7109375" bestFit="1" customWidth="1"/>
    <col min="42" max="42" width="1.7109375" style="770" customWidth="1"/>
    <col min="43" max="43" width="17.7109375" bestFit="1" customWidth="1"/>
    <col min="44" max="44" width="1.7109375" style="770" customWidth="1"/>
    <col min="45" max="45" width="17.7109375" bestFit="1" customWidth="1"/>
    <col min="46" max="46" width="1.7109375" style="770" customWidth="1"/>
    <col min="47" max="47" width="17.7109375" bestFit="1" customWidth="1"/>
    <col min="48" max="48" width="9.140625" style="477"/>
  </cols>
  <sheetData>
    <row r="1" spans="1:49">
      <c r="A1" s="40" t="s">
        <v>346</v>
      </c>
      <c r="B1" s="40"/>
    </row>
    <row r="3" spans="1:49">
      <c r="G3" s="234" t="s">
        <v>152</v>
      </c>
      <c r="H3" s="771"/>
      <c r="I3" s="234" t="s">
        <v>129</v>
      </c>
      <c r="J3" s="776"/>
      <c r="K3" s="234" t="s">
        <v>130</v>
      </c>
      <c r="L3" s="776"/>
      <c r="M3" s="234" t="s">
        <v>131</v>
      </c>
      <c r="N3" s="776"/>
      <c r="O3" s="234" t="s">
        <v>132</v>
      </c>
      <c r="P3" s="776"/>
      <c r="Q3" s="234" t="s">
        <v>133</v>
      </c>
      <c r="R3" s="776"/>
      <c r="S3" s="234" t="s">
        <v>134</v>
      </c>
      <c r="T3" s="776"/>
      <c r="U3" s="234" t="s">
        <v>135</v>
      </c>
      <c r="V3" s="776"/>
      <c r="W3" s="234" t="s">
        <v>136</v>
      </c>
      <c r="X3" s="776"/>
      <c r="Y3" s="234" t="s">
        <v>137</v>
      </c>
      <c r="Z3" s="776"/>
      <c r="AA3" s="234" t="s">
        <v>138</v>
      </c>
      <c r="AB3" s="776"/>
      <c r="AC3" s="234" t="s">
        <v>139</v>
      </c>
      <c r="AD3" s="776"/>
      <c r="AE3" s="234" t="s">
        <v>140</v>
      </c>
      <c r="AF3" s="776"/>
      <c r="AG3" s="234" t="s">
        <v>141</v>
      </c>
      <c r="AH3" s="776"/>
      <c r="AI3" s="234" t="s">
        <v>142</v>
      </c>
      <c r="AJ3" s="776"/>
      <c r="AK3" s="234" t="s">
        <v>143</v>
      </c>
      <c r="AL3" s="776"/>
      <c r="AM3" s="234" t="s">
        <v>144</v>
      </c>
      <c r="AN3" s="776"/>
      <c r="AO3" s="234" t="s">
        <v>145</v>
      </c>
      <c r="AP3" s="776"/>
      <c r="AQ3" s="234" t="s">
        <v>146</v>
      </c>
      <c r="AR3" s="776"/>
      <c r="AS3" s="234" t="s">
        <v>147</v>
      </c>
      <c r="AT3" s="776"/>
      <c r="AU3" s="234" t="s">
        <v>148</v>
      </c>
      <c r="AV3" s="777"/>
      <c r="AW3" s="77"/>
    </row>
    <row r="4" spans="1:49">
      <c r="G4" s="75"/>
      <c r="H4" s="771"/>
      <c r="I4" s="234" t="str">
        <f>'Unit Distribution'!B5</f>
        <v xml:space="preserve"> </v>
      </c>
      <c r="J4" s="776"/>
      <c r="K4" s="234" t="str">
        <f>'Unit Distribution'!B6</f>
        <v xml:space="preserve"> </v>
      </c>
      <c r="L4" s="776"/>
      <c r="M4" s="234" t="str">
        <f>'Unit Distribution'!B7</f>
        <v xml:space="preserve"> </v>
      </c>
      <c r="N4" s="776"/>
      <c r="O4" s="234" t="str">
        <f>'Unit Distribution'!B8</f>
        <v xml:space="preserve"> </v>
      </c>
      <c r="P4" s="776"/>
      <c r="Q4" s="234" t="str">
        <f>'Unit Distribution'!B9</f>
        <v xml:space="preserve"> </v>
      </c>
      <c r="R4" s="776"/>
      <c r="S4" s="234" t="str">
        <f>'Unit Distribution'!B10</f>
        <v xml:space="preserve"> </v>
      </c>
      <c r="T4" s="776"/>
      <c r="U4" s="234" t="str">
        <f>'Unit Distribution'!B11</f>
        <v xml:space="preserve"> </v>
      </c>
      <c r="V4" s="776"/>
      <c r="W4" s="234" t="str">
        <f>'Unit Distribution'!B12</f>
        <v xml:space="preserve"> </v>
      </c>
      <c r="X4" s="776"/>
      <c r="Y4" s="234" t="str">
        <f>'Unit Distribution'!B13</f>
        <v xml:space="preserve"> </v>
      </c>
      <c r="Z4" s="776"/>
      <c r="AA4" s="234" t="str">
        <f>'Unit Distribution'!B14</f>
        <v xml:space="preserve"> </v>
      </c>
      <c r="AB4" s="776"/>
      <c r="AC4" s="234" t="str">
        <f>'Unit Distribution'!B15</f>
        <v xml:space="preserve"> </v>
      </c>
      <c r="AD4" s="776"/>
      <c r="AE4" s="234" t="str">
        <f>'Unit Distribution'!B16</f>
        <v xml:space="preserve"> </v>
      </c>
      <c r="AF4" s="776"/>
      <c r="AG4" s="234" t="str">
        <f>'Unit Distribution'!B17</f>
        <v xml:space="preserve"> </v>
      </c>
      <c r="AH4" s="776"/>
      <c r="AI4" s="234" t="str">
        <f>'Unit Distribution'!B18</f>
        <v xml:space="preserve"> </v>
      </c>
      <c r="AJ4" s="776"/>
      <c r="AK4" s="234" t="str">
        <f>'Unit Distribution'!B19</f>
        <v xml:space="preserve"> </v>
      </c>
      <c r="AL4" s="776"/>
      <c r="AM4" s="234" t="str">
        <f>'Unit Distribution'!B20</f>
        <v xml:space="preserve"> </v>
      </c>
      <c r="AN4" s="776"/>
      <c r="AO4" s="234" t="str">
        <f>'Unit Distribution'!B21</f>
        <v xml:space="preserve"> </v>
      </c>
      <c r="AP4" s="776"/>
      <c r="AQ4" s="234" t="str">
        <f>'Unit Distribution'!B22</f>
        <v xml:space="preserve"> </v>
      </c>
      <c r="AR4" s="776"/>
      <c r="AS4" s="234" t="str">
        <f>'Unit Distribution'!B23</f>
        <v xml:space="preserve"> </v>
      </c>
      <c r="AT4" s="776"/>
      <c r="AU4" s="234" t="str">
        <f>'Unit Distribution'!B24</f>
        <v xml:space="preserve"> </v>
      </c>
      <c r="AV4" s="777"/>
      <c r="AW4" s="77"/>
    </row>
    <row r="6" spans="1:49">
      <c r="C6" t="s">
        <v>181</v>
      </c>
      <c r="E6" s="39"/>
      <c r="F6" s="39"/>
      <c r="G6" s="246">
        <f>SUM(I6:AU6)</f>
        <v>0</v>
      </c>
      <c r="H6" s="772"/>
      <c r="I6" s="470"/>
      <c r="K6" s="470"/>
      <c r="M6" s="470"/>
      <c r="O6" s="470"/>
      <c r="Q6" s="470"/>
      <c r="S6" s="470"/>
      <c r="U6" s="470"/>
      <c r="W6" s="470"/>
      <c r="Y6" s="470"/>
      <c r="AA6" s="470"/>
      <c r="AC6" s="470"/>
      <c r="AE6" s="470"/>
      <c r="AG6" s="470"/>
      <c r="AI6" s="470"/>
      <c r="AK6" s="470"/>
      <c r="AM6" s="470"/>
      <c r="AO6" s="470"/>
      <c r="AQ6" s="470"/>
      <c r="AS6" s="470"/>
      <c r="AU6" s="470"/>
    </row>
    <row r="7" spans="1:49" ht="42" customHeight="1">
      <c r="C7" s="228" t="s">
        <v>182</v>
      </c>
      <c r="D7" s="228"/>
      <c r="E7" s="235"/>
      <c r="F7" s="235"/>
      <c r="G7" s="246">
        <f>SUM(I7:AU7)</f>
        <v>0</v>
      </c>
      <c r="H7" s="773"/>
      <c r="I7" s="404"/>
      <c r="J7" s="773"/>
      <c r="K7" s="404"/>
      <c r="L7" s="773"/>
      <c r="M7" s="404"/>
      <c r="N7" s="773"/>
      <c r="O7" s="404"/>
      <c r="P7" s="773"/>
      <c r="Q7" s="404"/>
      <c r="R7" s="773"/>
      <c r="S7" s="404"/>
      <c r="T7" s="773"/>
      <c r="U7" s="404"/>
      <c r="V7" s="773"/>
      <c r="W7" s="404"/>
      <c r="X7" s="773"/>
      <c r="Y7" s="404"/>
      <c r="Z7" s="773"/>
      <c r="AA7" s="404"/>
      <c r="AB7" s="773"/>
      <c r="AC7" s="404"/>
      <c r="AD7" s="773"/>
      <c r="AE7" s="404"/>
      <c r="AF7" s="773"/>
      <c r="AG7" s="404"/>
      <c r="AH7" s="773"/>
      <c r="AI7" s="404"/>
      <c r="AJ7" s="773"/>
      <c r="AK7" s="404"/>
      <c r="AL7" s="773"/>
      <c r="AM7" s="404"/>
      <c r="AN7" s="773"/>
      <c r="AO7" s="404"/>
      <c r="AP7" s="773"/>
      <c r="AQ7" s="404"/>
      <c r="AR7" s="773"/>
      <c r="AS7" s="404"/>
      <c r="AT7" s="773"/>
      <c r="AU7" s="404"/>
    </row>
    <row r="8" spans="1:49" s="40" customFormat="1" ht="13.5" thickBot="1">
      <c r="C8" s="40" t="s">
        <v>183</v>
      </c>
      <c r="E8" s="236"/>
      <c r="F8" s="236"/>
      <c r="G8" s="247">
        <f>SUM(I8:AU8)</f>
        <v>0</v>
      </c>
      <c r="H8" s="774"/>
      <c r="I8" s="245">
        <f t="shared" ref="I8:AU8" si="0">SUM(I6:I7)</f>
        <v>0</v>
      </c>
      <c r="J8" s="774"/>
      <c r="K8" s="245">
        <f t="shared" si="0"/>
        <v>0</v>
      </c>
      <c r="L8" s="774"/>
      <c r="M8" s="245">
        <f t="shared" si="0"/>
        <v>0</v>
      </c>
      <c r="N8" s="774"/>
      <c r="O8" s="245">
        <f t="shared" si="0"/>
        <v>0</v>
      </c>
      <c r="P8" s="774"/>
      <c r="Q8" s="245">
        <f t="shared" si="0"/>
        <v>0</v>
      </c>
      <c r="R8" s="774"/>
      <c r="S8" s="245">
        <f t="shared" si="0"/>
        <v>0</v>
      </c>
      <c r="T8" s="774"/>
      <c r="U8" s="245">
        <f t="shared" si="0"/>
        <v>0</v>
      </c>
      <c r="V8" s="774"/>
      <c r="W8" s="245">
        <f t="shared" si="0"/>
        <v>0</v>
      </c>
      <c r="X8" s="774"/>
      <c r="Y8" s="245">
        <f t="shared" si="0"/>
        <v>0</v>
      </c>
      <c r="Z8" s="774"/>
      <c r="AA8" s="245">
        <f t="shared" si="0"/>
        <v>0</v>
      </c>
      <c r="AB8" s="774"/>
      <c r="AC8" s="245">
        <f t="shared" si="0"/>
        <v>0</v>
      </c>
      <c r="AD8" s="774"/>
      <c r="AE8" s="245">
        <f t="shared" si="0"/>
        <v>0</v>
      </c>
      <c r="AF8" s="774"/>
      <c r="AG8" s="245">
        <f t="shared" si="0"/>
        <v>0</v>
      </c>
      <c r="AH8" s="774"/>
      <c r="AI8" s="245">
        <f t="shared" si="0"/>
        <v>0</v>
      </c>
      <c r="AJ8" s="774"/>
      <c r="AK8" s="245">
        <f t="shared" si="0"/>
        <v>0</v>
      </c>
      <c r="AL8" s="774"/>
      <c r="AM8" s="245">
        <f t="shared" si="0"/>
        <v>0</v>
      </c>
      <c r="AN8" s="774"/>
      <c r="AO8" s="245">
        <f t="shared" si="0"/>
        <v>0</v>
      </c>
      <c r="AP8" s="774"/>
      <c r="AQ8" s="245">
        <f t="shared" si="0"/>
        <v>0</v>
      </c>
      <c r="AR8" s="774"/>
      <c r="AS8" s="245">
        <f t="shared" si="0"/>
        <v>0</v>
      </c>
      <c r="AT8" s="774"/>
      <c r="AU8" s="245">
        <f t="shared" si="0"/>
        <v>0</v>
      </c>
      <c r="AV8" s="476"/>
    </row>
    <row r="9" spans="1:49" s="40" customFormat="1" ht="13.5" thickTop="1">
      <c r="G9" s="248"/>
      <c r="H9" s="775"/>
      <c r="I9" s="231"/>
      <c r="J9" s="775"/>
      <c r="K9" s="231"/>
      <c r="L9" s="775"/>
      <c r="M9" s="231"/>
      <c r="N9" s="775"/>
      <c r="O9" s="231"/>
      <c r="P9" s="775"/>
      <c r="Q9" s="231"/>
      <c r="R9" s="775"/>
      <c r="S9" s="231"/>
      <c r="T9" s="775"/>
      <c r="U9" s="231"/>
      <c r="V9" s="775"/>
      <c r="W9" s="231"/>
      <c r="X9" s="775"/>
      <c r="Y9" s="231"/>
      <c r="Z9" s="775"/>
      <c r="AA9" s="231"/>
      <c r="AB9" s="775"/>
      <c r="AC9" s="231"/>
      <c r="AD9" s="775"/>
      <c r="AE9" s="231"/>
      <c r="AF9" s="775"/>
      <c r="AG9" s="231"/>
      <c r="AH9" s="775"/>
      <c r="AI9" s="231"/>
      <c r="AJ9" s="775"/>
      <c r="AK9" s="231"/>
      <c r="AL9" s="775"/>
      <c r="AM9" s="231"/>
      <c r="AN9" s="775"/>
      <c r="AO9" s="231"/>
      <c r="AP9" s="775"/>
      <c r="AQ9" s="231"/>
      <c r="AR9" s="775"/>
      <c r="AS9" s="231"/>
      <c r="AT9" s="775"/>
      <c r="AU9" s="231"/>
      <c r="AV9" s="476"/>
    </row>
    <row r="10" spans="1:49" ht="25.5">
      <c r="C10" s="229" t="s">
        <v>184</v>
      </c>
      <c r="E10" s="243" t="s">
        <v>213</v>
      </c>
      <c r="F10" s="233"/>
      <c r="G10" s="249"/>
      <c r="H10" s="772"/>
      <c r="I10" s="61"/>
      <c r="J10" s="772"/>
      <c r="K10" s="61"/>
      <c r="L10" s="772"/>
      <c r="M10" s="61"/>
      <c r="N10" s="772"/>
      <c r="O10" s="61"/>
      <c r="P10" s="772"/>
      <c r="Q10" s="61"/>
      <c r="R10" s="772"/>
      <c r="S10" s="61"/>
      <c r="T10" s="772"/>
      <c r="U10" s="61"/>
      <c r="V10" s="772"/>
      <c r="W10" s="61"/>
      <c r="X10" s="772"/>
      <c r="Y10" s="61"/>
      <c r="Z10" s="772"/>
      <c r="AA10" s="61"/>
      <c r="AB10" s="772"/>
      <c r="AC10" s="61"/>
      <c r="AD10" s="772"/>
      <c r="AE10" s="61"/>
      <c r="AF10" s="772"/>
      <c r="AG10" s="61"/>
      <c r="AH10" s="772"/>
      <c r="AI10" s="61"/>
      <c r="AJ10" s="772"/>
      <c r="AK10" s="61"/>
      <c r="AL10" s="772"/>
      <c r="AM10" s="61"/>
      <c r="AN10" s="772"/>
      <c r="AO10" s="61"/>
      <c r="AP10" s="772"/>
      <c r="AQ10" s="61"/>
      <c r="AR10" s="772"/>
      <c r="AS10" s="61"/>
      <c r="AT10" s="772"/>
      <c r="AU10" s="61"/>
    </row>
    <row r="11" spans="1:49">
      <c r="A11" s="55" t="s">
        <v>186</v>
      </c>
      <c r="B11" s="55"/>
      <c r="C11" s="230" t="s">
        <v>185</v>
      </c>
      <c r="D11" s="229"/>
      <c r="E11" s="899" t="s">
        <v>201</v>
      </c>
      <c r="F11" s="237"/>
      <c r="G11" s="246">
        <f>SUM(I11:AU11)</f>
        <v>0</v>
      </c>
      <c r="H11" s="773"/>
      <c r="I11" s="406"/>
      <c r="J11" s="773"/>
      <c r="K11" s="406"/>
      <c r="L11" s="773"/>
      <c r="M11" s="406"/>
      <c r="N11" s="773"/>
      <c r="O11" s="406"/>
      <c r="P11" s="773"/>
      <c r="Q11" s="406"/>
      <c r="R11" s="773"/>
      <c r="S11" s="406"/>
      <c r="T11" s="773"/>
      <c r="U11" s="406"/>
      <c r="V11" s="773"/>
      <c r="W11" s="406"/>
      <c r="X11" s="773"/>
      <c r="Y11" s="406"/>
      <c r="Z11" s="773"/>
      <c r="AA11" s="406"/>
      <c r="AB11" s="773"/>
      <c r="AC11" s="406"/>
      <c r="AD11" s="773"/>
      <c r="AE11" s="406"/>
      <c r="AF11" s="773"/>
      <c r="AG11" s="406"/>
      <c r="AH11" s="773"/>
      <c r="AI11" s="406"/>
      <c r="AJ11" s="773"/>
      <c r="AK11" s="406"/>
      <c r="AL11" s="773"/>
      <c r="AM11" s="406"/>
      <c r="AN11" s="773"/>
      <c r="AO11" s="406"/>
      <c r="AP11" s="773"/>
      <c r="AQ11" s="406"/>
      <c r="AR11" s="773"/>
      <c r="AS11" s="406"/>
      <c r="AT11" s="773"/>
      <c r="AU11" s="406"/>
    </row>
    <row r="12" spans="1:49">
      <c r="A12" s="55" t="s">
        <v>187</v>
      </c>
      <c r="B12" s="55"/>
      <c r="C12" s="230" t="s">
        <v>185</v>
      </c>
      <c r="D12" s="232"/>
      <c r="E12" s="899" t="s">
        <v>201</v>
      </c>
      <c r="F12" s="237"/>
      <c r="G12" s="246">
        <f t="shared" ref="G12:G23" si="1">SUM(I12:AU12)</f>
        <v>0</v>
      </c>
      <c r="H12" s="773"/>
      <c r="I12" s="406"/>
      <c r="J12" s="773"/>
      <c r="K12" s="406"/>
      <c r="L12" s="773"/>
      <c r="M12" s="406"/>
      <c r="N12" s="773"/>
      <c r="O12" s="406"/>
      <c r="P12" s="773"/>
      <c r="Q12" s="406"/>
      <c r="R12" s="773"/>
      <c r="S12" s="406"/>
      <c r="T12" s="773"/>
      <c r="U12" s="406"/>
      <c r="V12" s="773"/>
      <c r="W12" s="406"/>
      <c r="X12" s="773"/>
      <c r="Y12" s="406"/>
      <c r="Z12" s="773"/>
      <c r="AA12" s="406"/>
      <c r="AB12" s="773"/>
      <c r="AC12" s="406"/>
      <c r="AD12" s="773"/>
      <c r="AE12" s="406"/>
      <c r="AF12" s="773"/>
      <c r="AG12" s="406"/>
      <c r="AH12" s="773"/>
      <c r="AI12" s="406"/>
      <c r="AJ12" s="773"/>
      <c r="AK12" s="406"/>
      <c r="AL12" s="773"/>
      <c r="AM12" s="406"/>
      <c r="AN12" s="773"/>
      <c r="AO12" s="406"/>
      <c r="AP12" s="773"/>
      <c r="AQ12" s="406"/>
      <c r="AR12" s="773"/>
      <c r="AS12" s="406"/>
      <c r="AT12" s="773"/>
      <c r="AU12" s="406"/>
    </row>
    <row r="13" spans="1:49">
      <c r="A13" s="55" t="s">
        <v>188</v>
      </c>
      <c r="B13" s="55"/>
      <c r="C13" s="230" t="s">
        <v>185</v>
      </c>
      <c r="D13" s="232"/>
      <c r="E13" s="899" t="s">
        <v>201</v>
      </c>
      <c r="F13" s="237"/>
      <c r="G13" s="246">
        <f t="shared" si="1"/>
        <v>0</v>
      </c>
      <c r="H13" s="773"/>
      <c r="I13" s="406"/>
      <c r="J13" s="773"/>
      <c r="K13" s="406"/>
      <c r="L13" s="773"/>
      <c r="M13" s="406"/>
      <c r="N13" s="773"/>
      <c r="O13" s="406"/>
      <c r="P13" s="773"/>
      <c r="Q13" s="406"/>
      <c r="R13" s="773"/>
      <c r="S13" s="406"/>
      <c r="T13" s="773"/>
      <c r="U13" s="406"/>
      <c r="V13" s="773"/>
      <c r="W13" s="406"/>
      <c r="X13" s="773"/>
      <c r="Y13" s="406"/>
      <c r="Z13" s="773"/>
      <c r="AA13" s="406"/>
      <c r="AB13" s="773"/>
      <c r="AC13" s="406"/>
      <c r="AD13" s="773"/>
      <c r="AE13" s="406"/>
      <c r="AF13" s="773"/>
      <c r="AG13" s="406"/>
      <c r="AH13" s="773"/>
      <c r="AI13" s="406"/>
      <c r="AJ13" s="773"/>
      <c r="AK13" s="406"/>
      <c r="AL13" s="773"/>
      <c r="AM13" s="406"/>
      <c r="AN13" s="773"/>
      <c r="AO13" s="406"/>
      <c r="AP13" s="773"/>
      <c r="AQ13" s="406"/>
      <c r="AR13" s="773"/>
      <c r="AS13" s="406"/>
      <c r="AT13" s="773"/>
      <c r="AU13" s="406"/>
    </row>
    <row r="14" spans="1:49">
      <c r="A14" s="55" t="s">
        <v>189</v>
      </c>
      <c r="B14" s="55"/>
      <c r="C14" s="230" t="s">
        <v>185</v>
      </c>
      <c r="D14" s="232"/>
      <c r="E14" s="899" t="s">
        <v>201</v>
      </c>
      <c r="F14" s="237"/>
      <c r="G14" s="246">
        <f t="shared" si="1"/>
        <v>0</v>
      </c>
      <c r="H14" s="773"/>
      <c r="I14" s="406"/>
      <c r="J14" s="773"/>
      <c r="K14" s="406"/>
      <c r="L14" s="773"/>
      <c r="M14" s="406"/>
      <c r="N14" s="773"/>
      <c r="O14" s="406"/>
      <c r="P14" s="773"/>
      <c r="Q14" s="406"/>
      <c r="R14" s="773"/>
      <c r="S14" s="406"/>
      <c r="T14" s="773"/>
      <c r="U14" s="406"/>
      <c r="V14" s="773"/>
      <c r="W14" s="406"/>
      <c r="X14" s="773"/>
      <c r="Y14" s="406"/>
      <c r="Z14" s="773"/>
      <c r="AA14" s="406"/>
      <c r="AB14" s="773"/>
      <c r="AC14" s="406"/>
      <c r="AD14" s="773"/>
      <c r="AE14" s="406"/>
      <c r="AF14" s="773"/>
      <c r="AG14" s="406"/>
      <c r="AH14" s="773"/>
      <c r="AI14" s="406"/>
      <c r="AJ14" s="773"/>
      <c r="AK14" s="406"/>
      <c r="AL14" s="773"/>
      <c r="AM14" s="406"/>
      <c r="AN14" s="773"/>
      <c r="AO14" s="406"/>
      <c r="AP14" s="773"/>
      <c r="AQ14" s="406"/>
      <c r="AR14" s="773"/>
      <c r="AS14" s="406"/>
      <c r="AT14" s="773"/>
      <c r="AU14" s="406"/>
    </row>
    <row r="15" spans="1:49">
      <c r="A15" s="55" t="s">
        <v>190</v>
      </c>
      <c r="B15" s="55"/>
      <c r="C15" s="230" t="s">
        <v>185</v>
      </c>
      <c r="D15" s="232"/>
      <c r="E15" s="899" t="s">
        <v>201</v>
      </c>
      <c r="F15" s="237"/>
      <c r="G15" s="246">
        <f t="shared" si="1"/>
        <v>0</v>
      </c>
      <c r="H15" s="773"/>
      <c r="I15" s="406"/>
      <c r="J15" s="773"/>
      <c r="K15" s="406"/>
      <c r="L15" s="773"/>
      <c r="M15" s="406"/>
      <c r="N15" s="773"/>
      <c r="O15" s="406"/>
      <c r="P15" s="773"/>
      <c r="Q15" s="406"/>
      <c r="R15" s="773"/>
      <c r="S15" s="406"/>
      <c r="T15" s="773"/>
      <c r="U15" s="406"/>
      <c r="V15" s="773"/>
      <c r="W15" s="406"/>
      <c r="X15" s="773"/>
      <c r="Y15" s="406"/>
      <c r="Z15" s="773"/>
      <c r="AA15" s="406"/>
      <c r="AB15" s="773"/>
      <c r="AC15" s="406"/>
      <c r="AD15" s="773"/>
      <c r="AE15" s="406"/>
      <c r="AF15" s="773"/>
      <c r="AG15" s="406"/>
      <c r="AH15" s="773"/>
      <c r="AI15" s="406"/>
      <c r="AJ15" s="773"/>
      <c r="AK15" s="406"/>
      <c r="AL15" s="773"/>
      <c r="AM15" s="406"/>
      <c r="AN15" s="773"/>
      <c r="AO15" s="406"/>
      <c r="AP15" s="773"/>
      <c r="AQ15" s="406"/>
      <c r="AR15" s="773"/>
      <c r="AS15" s="406"/>
      <c r="AT15" s="773"/>
      <c r="AU15" s="406"/>
    </row>
    <row r="16" spans="1:49">
      <c r="A16" s="55" t="s">
        <v>191</v>
      </c>
      <c r="B16" s="55"/>
      <c r="C16" s="230" t="s">
        <v>185</v>
      </c>
      <c r="D16" s="232"/>
      <c r="E16" s="899" t="s">
        <v>201</v>
      </c>
      <c r="F16" s="237"/>
      <c r="G16" s="246">
        <f t="shared" si="1"/>
        <v>0</v>
      </c>
      <c r="H16" s="773"/>
      <c r="I16" s="406"/>
      <c r="J16" s="773"/>
      <c r="K16" s="406"/>
      <c r="L16" s="773"/>
      <c r="M16" s="406"/>
      <c r="N16" s="773"/>
      <c r="O16" s="406"/>
      <c r="P16" s="773"/>
      <c r="Q16" s="406"/>
      <c r="R16" s="773"/>
      <c r="S16" s="406"/>
      <c r="T16" s="773"/>
      <c r="U16" s="406"/>
      <c r="V16" s="773"/>
      <c r="W16" s="406"/>
      <c r="X16" s="773"/>
      <c r="Y16" s="406"/>
      <c r="Z16" s="773"/>
      <c r="AA16" s="406"/>
      <c r="AB16" s="773"/>
      <c r="AC16" s="406"/>
      <c r="AD16" s="773"/>
      <c r="AE16" s="406"/>
      <c r="AF16" s="773"/>
      <c r="AG16" s="406"/>
      <c r="AH16" s="773"/>
      <c r="AI16" s="406"/>
      <c r="AJ16" s="773"/>
      <c r="AK16" s="406"/>
      <c r="AL16" s="773"/>
      <c r="AM16" s="406"/>
      <c r="AN16" s="773"/>
      <c r="AO16" s="406"/>
      <c r="AP16" s="773"/>
      <c r="AQ16" s="406"/>
      <c r="AR16" s="773"/>
      <c r="AS16" s="406"/>
      <c r="AT16" s="773"/>
      <c r="AU16" s="406"/>
    </row>
    <row r="17" spans="1:48">
      <c r="A17" s="55" t="s">
        <v>192</v>
      </c>
      <c r="B17" s="55"/>
      <c r="C17" s="230" t="s">
        <v>185</v>
      </c>
      <c r="D17" s="232"/>
      <c r="E17" s="899" t="s">
        <v>201</v>
      </c>
      <c r="F17" s="237"/>
      <c r="G17" s="246">
        <f t="shared" si="1"/>
        <v>0</v>
      </c>
      <c r="H17" s="773"/>
      <c r="I17" s="406"/>
      <c r="J17" s="773"/>
      <c r="K17" s="406"/>
      <c r="L17" s="773"/>
      <c r="M17" s="406"/>
      <c r="N17" s="773"/>
      <c r="O17" s="406"/>
      <c r="P17" s="773"/>
      <c r="Q17" s="406"/>
      <c r="R17" s="773"/>
      <c r="S17" s="406"/>
      <c r="T17" s="773"/>
      <c r="U17" s="406"/>
      <c r="V17" s="773"/>
      <c r="W17" s="406"/>
      <c r="X17" s="773"/>
      <c r="Y17" s="406"/>
      <c r="Z17" s="773"/>
      <c r="AA17" s="406"/>
      <c r="AB17" s="773"/>
      <c r="AC17" s="406"/>
      <c r="AD17" s="773"/>
      <c r="AE17" s="406"/>
      <c r="AF17" s="773"/>
      <c r="AG17" s="406"/>
      <c r="AH17" s="773"/>
      <c r="AI17" s="406"/>
      <c r="AJ17" s="773"/>
      <c r="AK17" s="406"/>
      <c r="AL17" s="773"/>
      <c r="AM17" s="406"/>
      <c r="AN17" s="773"/>
      <c r="AO17" s="406"/>
      <c r="AP17" s="773"/>
      <c r="AQ17" s="406"/>
      <c r="AR17" s="773"/>
      <c r="AS17" s="406"/>
      <c r="AT17" s="773"/>
      <c r="AU17" s="406"/>
    </row>
    <row r="18" spans="1:48">
      <c r="A18" s="55" t="s">
        <v>193</v>
      </c>
      <c r="B18" s="55"/>
      <c r="C18" s="230" t="s">
        <v>185</v>
      </c>
      <c r="D18" s="232"/>
      <c r="E18" s="899" t="s">
        <v>201</v>
      </c>
      <c r="F18" s="237"/>
      <c r="G18" s="246">
        <f t="shared" si="1"/>
        <v>0</v>
      </c>
      <c r="H18" s="773"/>
      <c r="I18" s="406"/>
      <c r="J18" s="773"/>
      <c r="K18" s="406"/>
      <c r="L18" s="773"/>
      <c r="M18" s="406"/>
      <c r="N18" s="773"/>
      <c r="O18" s="406"/>
      <c r="P18" s="773"/>
      <c r="Q18" s="406"/>
      <c r="R18" s="773"/>
      <c r="S18" s="406"/>
      <c r="T18" s="773"/>
      <c r="U18" s="406"/>
      <c r="V18" s="773"/>
      <c r="W18" s="406"/>
      <c r="X18" s="773"/>
      <c r="Y18" s="406"/>
      <c r="Z18" s="773"/>
      <c r="AA18" s="406"/>
      <c r="AB18" s="773"/>
      <c r="AC18" s="406"/>
      <c r="AD18" s="773"/>
      <c r="AE18" s="406"/>
      <c r="AF18" s="773"/>
      <c r="AG18" s="406"/>
      <c r="AH18" s="773"/>
      <c r="AI18" s="406"/>
      <c r="AJ18" s="773"/>
      <c r="AK18" s="406"/>
      <c r="AL18" s="773"/>
      <c r="AM18" s="406"/>
      <c r="AN18" s="773"/>
      <c r="AO18" s="406"/>
      <c r="AP18" s="773"/>
      <c r="AQ18" s="406"/>
      <c r="AR18" s="773"/>
      <c r="AS18" s="406"/>
      <c r="AT18" s="773"/>
      <c r="AU18" s="406"/>
    </row>
    <row r="19" spans="1:48">
      <c r="A19" s="55" t="s">
        <v>194</v>
      </c>
      <c r="B19" s="55"/>
      <c r="C19" s="230" t="s">
        <v>185</v>
      </c>
      <c r="D19" s="232"/>
      <c r="E19" s="899" t="s">
        <v>201</v>
      </c>
      <c r="F19" s="237"/>
      <c r="G19" s="246">
        <f t="shared" si="1"/>
        <v>0</v>
      </c>
      <c r="H19" s="773"/>
      <c r="I19" s="406"/>
      <c r="J19" s="773"/>
      <c r="K19" s="406"/>
      <c r="L19" s="773"/>
      <c r="M19" s="406"/>
      <c r="N19" s="773"/>
      <c r="O19" s="406"/>
      <c r="P19" s="773"/>
      <c r="Q19" s="406"/>
      <c r="R19" s="773"/>
      <c r="S19" s="406"/>
      <c r="T19" s="773"/>
      <c r="U19" s="406"/>
      <c r="V19" s="773"/>
      <c r="W19" s="406"/>
      <c r="X19" s="773"/>
      <c r="Y19" s="406"/>
      <c r="Z19" s="773"/>
      <c r="AA19" s="406"/>
      <c r="AB19" s="773"/>
      <c r="AC19" s="406"/>
      <c r="AD19" s="773"/>
      <c r="AE19" s="406"/>
      <c r="AF19" s="773"/>
      <c r="AG19" s="406"/>
      <c r="AH19" s="773"/>
      <c r="AI19" s="406"/>
      <c r="AJ19" s="773"/>
      <c r="AK19" s="406"/>
      <c r="AL19" s="773"/>
      <c r="AM19" s="406"/>
      <c r="AN19" s="773"/>
      <c r="AO19" s="406"/>
      <c r="AP19" s="773"/>
      <c r="AQ19" s="406"/>
      <c r="AR19" s="773"/>
      <c r="AS19" s="406"/>
      <c r="AT19" s="773"/>
      <c r="AU19" s="406"/>
    </row>
    <row r="20" spans="1:48">
      <c r="A20" s="55" t="s">
        <v>195</v>
      </c>
      <c r="B20" s="55"/>
      <c r="C20" s="230" t="s">
        <v>185</v>
      </c>
      <c r="D20" s="232"/>
      <c r="E20" s="899" t="s">
        <v>201</v>
      </c>
      <c r="F20" s="237"/>
      <c r="G20" s="246">
        <f t="shared" si="1"/>
        <v>0</v>
      </c>
      <c r="H20" s="773"/>
      <c r="I20" s="406"/>
      <c r="J20" s="773"/>
      <c r="K20" s="406"/>
      <c r="L20" s="773"/>
      <c r="M20" s="406"/>
      <c r="N20" s="773"/>
      <c r="O20" s="406"/>
      <c r="P20" s="773"/>
      <c r="Q20" s="406"/>
      <c r="R20" s="773"/>
      <c r="S20" s="406"/>
      <c r="T20" s="773"/>
      <c r="U20" s="406"/>
      <c r="V20" s="773"/>
      <c r="W20" s="406"/>
      <c r="X20" s="773"/>
      <c r="Y20" s="406"/>
      <c r="Z20" s="773"/>
      <c r="AA20" s="406"/>
      <c r="AB20" s="773"/>
      <c r="AC20" s="406"/>
      <c r="AD20" s="773"/>
      <c r="AE20" s="406"/>
      <c r="AF20" s="773"/>
      <c r="AG20" s="406"/>
      <c r="AH20" s="773"/>
      <c r="AI20" s="406"/>
      <c r="AJ20" s="773"/>
      <c r="AK20" s="406"/>
      <c r="AL20" s="773"/>
      <c r="AM20" s="406"/>
      <c r="AN20" s="773"/>
      <c r="AO20" s="406"/>
      <c r="AP20" s="773"/>
      <c r="AQ20" s="406"/>
      <c r="AR20" s="773"/>
      <c r="AS20" s="406"/>
      <c r="AT20" s="773"/>
      <c r="AU20" s="406"/>
    </row>
    <row r="21" spans="1:48">
      <c r="A21" s="55" t="s">
        <v>196</v>
      </c>
      <c r="B21" s="55"/>
      <c r="C21" s="230" t="s">
        <v>185</v>
      </c>
      <c r="D21" s="232"/>
      <c r="E21" s="899" t="s">
        <v>201</v>
      </c>
      <c r="F21" s="237"/>
      <c r="G21" s="246">
        <f t="shared" si="1"/>
        <v>0</v>
      </c>
      <c r="H21" s="773"/>
      <c r="I21" s="406"/>
      <c r="J21" s="773"/>
      <c r="K21" s="406"/>
      <c r="L21" s="773"/>
      <c r="M21" s="406"/>
      <c r="N21" s="773"/>
      <c r="O21" s="406"/>
      <c r="P21" s="773"/>
      <c r="Q21" s="406"/>
      <c r="R21" s="773"/>
      <c r="S21" s="406"/>
      <c r="T21" s="773"/>
      <c r="U21" s="406"/>
      <c r="V21" s="773"/>
      <c r="W21" s="406"/>
      <c r="X21" s="773"/>
      <c r="Y21" s="406"/>
      <c r="Z21" s="773"/>
      <c r="AA21" s="406"/>
      <c r="AB21" s="773"/>
      <c r="AC21" s="406"/>
      <c r="AD21" s="773"/>
      <c r="AE21" s="406"/>
      <c r="AF21" s="773"/>
      <c r="AG21" s="406"/>
      <c r="AH21" s="773"/>
      <c r="AI21" s="406"/>
      <c r="AJ21" s="773"/>
      <c r="AK21" s="406"/>
      <c r="AL21" s="773"/>
      <c r="AM21" s="406"/>
      <c r="AN21" s="773"/>
      <c r="AO21" s="406"/>
      <c r="AP21" s="773"/>
      <c r="AQ21" s="406"/>
      <c r="AR21" s="773"/>
      <c r="AS21" s="406"/>
      <c r="AT21" s="773"/>
      <c r="AU21" s="406"/>
    </row>
    <row r="22" spans="1:48">
      <c r="A22" s="55" t="s">
        <v>197</v>
      </c>
      <c r="B22" s="55"/>
      <c r="C22" s="230" t="s">
        <v>185</v>
      </c>
      <c r="D22" s="232"/>
      <c r="E22" s="899" t="s">
        <v>201</v>
      </c>
      <c r="F22" s="237"/>
      <c r="G22" s="246">
        <f t="shared" si="1"/>
        <v>0</v>
      </c>
      <c r="H22" s="773"/>
      <c r="I22" s="406"/>
      <c r="J22" s="773"/>
      <c r="K22" s="406"/>
      <c r="L22" s="773"/>
      <c r="M22" s="406"/>
      <c r="N22" s="773"/>
      <c r="O22" s="406"/>
      <c r="P22" s="773"/>
      <c r="Q22" s="406"/>
      <c r="R22" s="773"/>
      <c r="S22" s="406"/>
      <c r="T22" s="773"/>
      <c r="U22" s="406"/>
      <c r="V22" s="773"/>
      <c r="W22" s="406"/>
      <c r="X22" s="773"/>
      <c r="Y22" s="406"/>
      <c r="Z22" s="773"/>
      <c r="AA22" s="406"/>
      <c r="AB22" s="773"/>
      <c r="AC22" s="406"/>
      <c r="AD22" s="773"/>
      <c r="AE22" s="406"/>
      <c r="AF22" s="773"/>
      <c r="AG22" s="406"/>
      <c r="AH22" s="773"/>
      <c r="AI22" s="406"/>
      <c r="AJ22" s="773"/>
      <c r="AK22" s="406"/>
      <c r="AL22" s="773"/>
      <c r="AM22" s="406"/>
      <c r="AN22" s="773"/>
      <c r="AO22" s="406"/>
      <c r="AP22" s="773"/>
      <c r="AQ22" s="406"/>
      <c r="AR22" s="773"/>
      <c r="AS22" s="406"/>
      <c r="AT22" s="773"/>
      <c r="AU22" s="406"/>
    </row>
    <row r="23" spans="1:48">
      <c r="A23" s="55" t="s">
        <v>198</v>
      </c>
      <c r="B23" s="55"/>
      <c r="C23" s="230" t="s">
        <v>185</v>
      </c>
      <c r="D23" s="232"/>
      <c r="E23" s="899" t="s">
        <v>201</v>
      </c>
      <c r="F23" s="237"/>
      <c r="G23" s="246">
        <f t="shared" si="1"/>
        <v>0</v>
      </c>
      <c r="H23" s="773"/>
      <c r="I23" s="406"/>
      <c r="J23" s="773"/>
      <c r="K23" s="406"/>
      <c r="L23" s="773"/>
      <c r="M23" s="406"/>
      <c r="N23" s="773"/>
      <c r="O23" s="406"/>
      <c r="P23" s="773"/>
      <c r="Q23" s="406"/>
      <c r="R23" s="773"/>
      <c r="S23" s="406"/>
      <c r="T23" s="773"/>
      <c r="U23" s="406"/>
      <c r="V23" s="773"/>
      <c r="W23" s="406"/>
      <c r="X23" s="773"/>
      <c r="Y23" s="406"/>
      <c r="Z23" s="773"/>
      <c r="AA23" s="406"/>
      <c r="AB23" s="773"/>
      <c r="AC23" s="406"/>
      <c r="AD23" s="773"/>
      <c r="AE23" s="406"/>
      <c r="AF23" s="773"/>
      <c r="AG23" s="406"/>
      <c r="AH23" s="773"/>
      <c r="AI23" s="406"/>
      <c r="AJ23" s="773"/>
      <c r="AK23" s="406"/>
      <c r="AL23" s="773"/>
      <c r="AM23" s="406"/>
      <c r="AN23" s="773"/>
      <c r="AO23" s="406"/>
      <c r="AP23" s="773"/>
      <c r="AQ23" s="406"/>
      <c r="AR23" s="773"/>
      <c r="AS23" s="406"/>
      <c r="AT23" s="773"/>
      <c r="AU23" s="406"/>
    </row>
    <row r="24" spans="1:48">
      <c r="A24" s="55" t="s">
        <v>199</v>
      </c>
      <c r="B24" s="55"/>
      <c r="C24" s="230" t="s">
        <v>185</v>
      </c>
      <c r="D24" s="232"/>
      <c r="E24" s="899" t="s">
        <v>201</v>
      </c>
      <c r="F24" s="237"/>
      <c r="G24" s="246">
        <f>SUM(I24:AU24)</f>
        <v>0</v>
      </c>
      <c r="H24" s="773"/>
      <c r="I24" s="406"/>
      <c r="J24" s="773"/>
      <c r="K24" s="406"/>
      <c r="L24" s="773"/>
      <c r="M24" s="406"/>
      <c r="N24" s="773"/>
      <c r="O24" s="406"/>
      <c r="P24" s="773"/>
      <c r="Q24" s="406"/>
      <c r="R24" s="773"/>
      <c r="S24" s="406"/>
      <c r="T24" s="773"/>
      <c r="U24" s="406"/>
      <c r="V24" s="773"/>
      <c r="W24" s="406"/>
      <c r="X24" s="773"/>
      <c r="Y24" s="406"/>
      <c r="Z24" s="773"/>
      <c r="AA24" s="406"/>
      <c r="AB24" s="773"/>
      <c r="AC24" s="406"/>
      <c r="AD24" s="773"/>
      <c r="AE24" s="406"/>
      <c r="AF24" s="773"/>
      <c r="AG24" s="406"/>
      <c r="AH24" s="773"/>
      <c r="AI24" s="406"/>
      <c r="AJ24" s="773"/>
      <c r="AK24" s="406"/>
      <c r="AL24" s="773"/>
      <c r="AM24" s="406"/>
      <c r="AN24" s="773"/>
      <c r="AO24" s="406"/>
      <c r="AP24" s="773"/>
      <c r="AQ24" s="406"/>
      <c r="AR24" s="773"/>
      <c r="AS24" s="406"/>
      <c r="AT24" s="773"/>
      <c r="AU24" s="406"/>
    </row>
    <row r="25" spans="1:48" s="40" customFormat="1" ht="13.5" thickBot="1">
      <c r="C25" s="40" t="s">
        <v>200</v>
      </c>
      <c r="G25" s="245">
        <f>SUM(I25:AU25)</f>
        <v>0</v>
      </c>
      <c r="H25" s="774"/>
      <c r="I25" s="245">
        <f>SUM(I11:I24)</f>
        <v>0</v>
      </c>
      <c r="J25" s="774"/>
      <c r="K25" s="245">
        <f>SUM(K11:K24)</f>
        <v>0</v>
      </c>
      <c r="L25" s="774"/>
      <c r="M25" s="245">
        <f>SUM(M11:M24)</f>
        <v>0</v>
      </c>
      <c r="N25" s="774"/>
      <c r="O25" s="245">
        <f>SUM(O11:O24)</f>
        <v>0</v>
      </c>
      <c r="P25" s="774"/>
      <c r="Q25" s="245">
        <f>SUM(Q11:Q24)</f>
        <v>0</v>
      </c>
      <c r="R25" s="774"/>
      <c r="S25" s="245">
        <f>SUM(S11:S24)</f>
        <v>0</v>
      </c>
      <c r="T25" s="774"/>
      <c r="U25" s="245">
        <f>SUM(U11:U24)</f>
        <v>0</v>
      </c>
      <c r="V25" s="774"/>
      <c r="W25" s="245">
        <f>SUM(W11:W24)</f>
        <v>0</v>
      </c>
      <c r="X25" s="774"/>
      <c r="Y25" s="245">
        <f>SUM(Y11:Y24)</f>
        <v>0</v>
      </c>
      <c r="Z25" s="774"/>
      <c r="AA25" s="245">
        <f>SUM(AA11:AA24)</f>
        <v>0</v>
      </c>
      <c r="AB25" s="774"/>
      <c r="AC25" s="245">
        <f>SUM(AC11:AC24)</f>
        <v>0</v>
      </c>
      <c r="AD25" s="774"/>
      <c r="AE25" s="245">
        <f>SUM(AE11:AE24)</f>
        <v>0</v>
      </c>
      <c r="AF25" s="774"/>
      <c r="AG25" s="245">
        <f>SUM(AG11:AG24)</f>
        <v>0</v>
      </c>
      <c r="AH25" s="774"/>
      <c r="AI25" s="245">
        <f>SUM(AI11:AI24)</f>
        <v>0</v>
      </c>
      <c r="AJ25" s="774"/>
      <c r="AK25" s="245">
        <f>SUM(AK11:AK24)</f>
        <v>0</v>
      </c>
      <c r="AL25" s="774"/>
      <c r="AM25" s="245">
        <f>SUM(AM11:AM24)</f>
        <v>0</v>
      </c>
      <c r="AN25" s="774"/>
      <c r="AO25" s="245">
        <f>SUM(AO11:AO24)</f>
        <v>0</v>
      </c>
      <c r="AP25" s="774"/>
      <c r="AQ25" s="245">
        <f>SUM(AQ11:AQ24)</f>
        <v>0</v>
      </c>
      <c r="AR25" s="774"/>
      <c r="AS25" s="245">
        <f>SUM(AS11:AS24)</f>
        <v>0</v>
      </c>
      <c r="AT25" s="774"/>
      <c r="AU25" s="245">
        <f>SUM(AU11:AU24)</f>
        <v>0</v>
      </c>
      <c r="AV25" s="476"/>
    </row>
    <row r="26" spans="1:48" ht="13.5" thickTop="1"/>
  </sheetData>
  <sheetProtection algorithmName="SHA-512" hashValue="L6HhqMg45kppCLxoIInkNh/yTL+MFeHJC1ehcR9b4hrsBDyA97MKPilYTo9iYuA9Ee/Rrk9YmFOtGxo4R/l7NA==" saltValue="KuhQV8QIVlAZi2JYnpUEyA==" spinCount="100000" sheet="1" objects="1" scenarios="1" selectLockedCells="1"/>
  <phoneticPr fontId="22" type="noConversion"/>
  <pageMargins left="0.75" right="0.75" top="1" bottom="1" header="0.5" footer="0.5"/>
  <pageSetup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4C7FA-B7D4-47D4-8F98-212CBB28759E}">
  <dimension ref="A1:V13"/>
  <sheetViews>
    <sheetView showGridLines="0" showRowColHeaders="0" zoomScaleNormal="100" workbookViewId="0">
      <pane xSplit="2" ySplit="4" topLeftCell="K5" activePane="bottomRight" state="frozen"/>
      <selection pane="topRight" activeCell="C1" sqref="C1"/>
      <selection pane="bottomLeft" activeCell="A4" sqref="A4"/>
      <selection pane="bottomRight" activeCell="A3" sqref="A3"/>
    </sheetView>
  </sheetViews>
  <sheetFormatPr defaultRowHeight="12.75"/>
  <cols>
    <col min="1" max="1" width="23.7109375" bestFit="1" customWidth="1"/>
    <col min="2" max="2" width="18.42578125" customWidth="1"/>
    <col min="3" max="22" width="18.42578125" style="855" customWidth="1"/>
  </cols>
  <sheetData>
    <row r="1" spans="1:22">
      <c r="A1" s="40" t="s">
        <v>347</v>
      </c>
      <c r="B1" s="40"/>
    </row>
    <row r="2" spans="1:22">
      <c r="A2" s="40"/>
      <c r="B2" s="40"/>
    </row>
    <row r="3" spans="1:22">
      <c r="B3" s="855" t="s">
        <v>152</v>
      </c>
      <c r="C3" s="855" t="s">
        <v>129</v>
      </c>
      <c r="D3" s="855" t="s">
        <v>130</v>
      </c>
      <c r="E3" s="855" t="s">
        <v>131</v>
      </c>
      <c r="F3" s="855" t="s">
        <v>132</v>
      </c>
      <c r="G3" s="855" t="s">
        <v>133</v>
      </c>
      <c r="H3" s="855" t="s">
        <v>134</v>
      </c>
      <c r="I3" s="855" t="s">
        <v>135</v>
      </c>
      <c r="J3" s="855" t="s">
        <v>136</v>
      </c>
      <c r="K3" s="855" t="s">
        <v>137</v>
      </c>
      <c r="L3" s="855" t="s">
        <v>138</v>
      </c>
      <c r="M3" s="855" t="s">
        <v>139</v>
      </c>
      <c r="N3" s="855" t="s">
        <v>140</v>
      </c>
      <c r="O3" s="855" t="s">
        <v>141</v>
      </c>
      <c r="P3" s="855" t="s">
        <v>142</v>
      </c>
      <c r="Q3" s="855" t="s">
        <v>143</v>
      </c>
      <c r="R3" s="855" t="s">
        <v>144</v>
      </c>
      <c r="S3" s="855" t="s">
        <v>145</v>
      </c>
      <c r="T3" s="855" t="s">
        <v>146</v>
      </c>
      <c r="U3" s="855" t="s">
        <v>147</v>
      </c>
      <c r="V3" s="855" t="s">
        <v>148</v>
      </c>
    </row>
    <row r="4" spans="1:22">
      <c r="C4" s="855" t="str">
        <f>'Unit Distribution'!$B5</f>
        <v xml:space="preserve"> </v>
      </c>
      <c r="D4" s="855" t="str">
        <f>'Unit Distribution'!$B6</f>
        <v xml:space="preserve"> </v>
      </c>
      <c r="E4" s="855" t="str">
        <f>'Unit Distribution'!$B7</f>
        <v xml:space="preserve"> </v>
      </c>
      <c r="F4" s="855" t="str">
        <f>'Unit Distribution'!$B8</f>
        <v xml:space="preserve"> </v>
      </c>
      <c r="G4" s="855" t="str">
        <f>'Unit Distribution'!$B9</f>
        <v xml:space="preserve"> </v>
      </c>
      <c r="H4" s="855" t="str">
        <f>'Unit Distribution'!$B10</f>
        <v xml:space="preserve"> </v>
      </c>
      <c r="I4" s="855" t="str">
        <f>'Unit Distribution'!$B11</f>
        <v xml:space="preserve"> </v>
      </c>
      <c r="J4" s="855" t="str">
        <f>'Unit Distribution'!$B12</f>
        <v xml:space="preserve"> </v>
      </c>
      <c r="K4" s="855" t="str">
        <f>'Unit Distribution'!$B13</f>
        <v xml:space="preserve"> </v>
      </c>
      <c r="L4" s="855" t="str">
        <f>'Unit Distribution'!$B14</f>
        <v xml:space="preserve"> </v>
      </c>
      <c r="M4" s="855" t="str">
        <f>'Unit Distribution'!$B15</f>
        <v xml:space="preserve"> </v>
      </c>
      <c r="N4" s="855" t="str">
        <f>'Unit Distribution'!$B16</f>
        <v xml:space="preserve"> </v>
      </c>
      <c r="O4" s="855" t="str">
        <f>'Unit Distribution'!$B17</f>
        <v xml:space="preserve"> </v>
      </c>
      <c r="P4" s="855" t="str">
        <f>'Unit Distribution'!$B18</f>
        <v xml:space="preserve"> </v>
      </c>
      <c r="Q4" s="855" t="str">
        <f>'Unit Distribution'!$B19</f>
        <v xml:space="preserve"> </v>
      </c>
      <c r="R4" s="855" t="str">
        <f>'Unit Distribution'!$B20</f>
        <v xml:space="preserve"> </v>
      </c>
      <c r="S4" s="855" t="str">
        <f>'Unit Distribution'!$B21</f>
        <v xml:space="preserve"> </v>
      </c>
      <c r="T4" s="855" t="str">
        <f>'Unit Distribution'!$B22</f>
        <v xml:space="preserve"> </v>
      </c>
      <c r="U4" s="855" t="str">
        <f>'Unit Distribution'!$B23</f>
        <v xml:space="preserve"> </v>
      </c>
      <c r="V4" s="855" t="str">
        <f>'Unit Distribution'!$B24</f>
        <v xml:space="preserve"> </v>
      </c>
    </row>
    <row r="5" spans="1:22">
      <c r="A5" s="856" t="s">
        <v>211</v>
      </c>
      <c r="B5" s="857">
        <f>SUM(C5:V5)</f>
        <v>0</v>
      </c>
      <c r="C5" s="858">
        <f>'Development Budget'!J51</f>
        <v>0</v>
      </c>
      <c r="D5" s="858">
        <f>'Development Budget'!N51</f>
        <v>0</v>
      </c>
      <c r="E5" s="858">
        <f>'Development Budget'!R51</f>
        <v>0</v>
      </c>
      <c r="F5" s="858">
        <f>'Development Budget'!V51</f>
        <v>0</v>
      </c>
      <c r="G5" s="858">
        <f>'Development Budget'!Z51</f>
        <v>0</v>
      </c>
      <c r="H5" s="858">
        <f>'Development Budget'!AD51</f>
        <v>0</v>
      </c>
      <c r="I5" s="858">
        <f>'Development Budget'!AH51</f>
        <v>0</v>
      </c>
      <c r="J5" s="858">
        <f>'Development Budget'!AL51</f>
        <v>0</v>
      </c>
      <c r="K5" s="858">
        <f>'Development Budget'!AP51</f>
        <v>0</v>
      </c>
      <c r="L5" s="858">
        <f>'Development Budget'!AT51</f>
        <v>0</v>
      </c>
      <c r="M5" s="858">
        <f>'Development Budget'!AX51</f>
        <v>0</v>
      </c>
      <c r="N5" s="858">
        <f>'Development Budget'!BB51</f>
        <v>0</v>
      </c>
      <c r="O5" s="858">
        <f>'Development Budget'!BF51</f>
        <v>0</v>
      </c>
      <c r="P5" s="858">
        <f>'Development Budget'!BJ51</f>
        <v>0</v>
      </c>
      <c r="Q5" s="858">
        <f>'Development Budget'!BN51</f>
        <v>0</v>
      </c>
      <c r="R5" s="858">
        <f>'Development Budget'!BR51</f>
        <v>0</v>
      </c>
      <c r="S5" s="858">
        <f>'Development Budget'!BV51</f>
        <v>0</v>
      </c>
      <c r="T5" s="858">
        <f>'Development Budget'!BZ51</f>
        <v>0</v>
      </c>
      <c r="U5" s="858">
        <f>'Development Budget'!CD51</f>
        <v>0</v>
      </c>
      <c r="V5" s="858">
        <f>'Development Budget'!CH51</f>
        <v>0</v>
      </c>
    </row>
    <row r="6" spans="1:22" s="77" customFormat="1">
      <c r="A6" s="77" t="s">
        <v>348</v>
      </c>
      <c r="B6" s="353">
        <f t="shared" ref="B6:B13" si="0">SUM(C6:V6)</f>
        <v>0</v>
      </c>
      <c r="C6" s="885">
        <f>Equity!I6</f>
        <v>0</v>
      </c>
      <c r="D6" s="885">
        <f>Equity!K6</f>
        <v>0</v>
      </c>
      <c r="E6" s="885">
        <f>Equity!M6</f>
        <v>0</v>
      </c>
      <c r="F6" s="885">
        <f>Equity!O6</f>
        <v>0</v>
      </c>
      <c r="G6" s="885">
        <f>Equity!Q6</f>
        <v>0</v>
      </c>
      <c r="H6" s="885">
        <f>Equity!S6</f>
        <v>0</v>
      </c>
      <c r="I6" s="885">
        <f>Equity!U6</f>
        <v>0</v>
      </c>
      <c r="J6" s="885">
        <f>Equity!W6</f>
        <v>0</v>
      </c>
      <c r="K6" s="885">
        <f>Equity!Y6</f>
        <v>0</v>
      </c>
      <c r="L6" s="885">
        <f>Equity!AA6</f>
        <v>0</v>
      </c>
      <c r="M6" s="885">
        <f>Equity!AC6</f>
        <v>0</v>
      </c>
      <c r="N6" s="885">
        <f>Equity!AE6</f>
        <v>0</v>
      </c>
      <c r="O6" s="885">
        <f>Equity!AG6</f>
        <v>0</v>
      </c>
      <c r="P6" s="885">
        <f>Equity!AI6</f>
        <v>0</v>
      </c>
      <c r="Q6" s="885">
        <f>Equity!AK6</f>
        <v>0</v>
      </c>
      <c r="R6" s="885">
        <f>Equity!AM6</f>
        <v>0</v>
      </c>
      <c r="S6" s="885">
        <f>Equity!AO6</f>
        <v>0</v>
      </c>
      <c r="T6" s="885">
        <f>Equity!AQ6</f>
        <v>0</v>
      </c>
      <c r="U6" s="885">
        <f>Equity!AS6</f>
        <v>0</v>
      </c>
      <c r="V6" s="885">
        <f>Equity!AU6</f>
        <v>0</v>
      </c>
    </row>
    <row r="7" spans="1:22">
      <c r="A7" s="856" t="s">
        <v>349</v>
      </c>
      <c r="B7" s="857">
        <f t="shared" si="0"/>
        <v>0</v>
      </c>
      <c r="C7" s="858">
        <f>Equity!I7</f>
        <v>0</v>
      </c>
      <c r="D7" s="858">
        <f>Equity!K7</f>
        <v>0</v>
      </c>
      <c r="E7" s="858">
        <f>Equity!M7</f>
        <v>0</v>
      </c>
      <c r="F7" s="858">
        <f>Equity!O7</f>
        <v>0</v>
      </c>
      <c r="G7" s="858">
        <f>Equity!Q7</f>
        <v>0</v>
      </c>
      <c r="H7" s="858">
        <f>Equity!S7</f>
        <v>0</v>
      </c>
      <c r="I7" s="858">
        <f>Equity!U7</f>
        <v>0</v>
      </c>
      <c r="J7" s="858">
        <f>Equity!W7</f>
        <v>0</v>
      </c>
      <c r="K7" s="858">
        <f>Equity!Y7</f>
        <v>0</v>
      </c>
      <c r="L7" s="858">
        <f>Equity!AA7</f>
        <v>0</v>
      </c>
      <c r="M7" s="858">
        <f>Equity!AC7</f>
        <v>0</v>
      </c>
      <c r="N7" s="858">
        <f>Equity!AE7</f>
        <v>0</v>
      </c>
      <c r="O7" s="858">
        <f>Equity!AG7</f>
        <v>0</v>
      </c>
      <c r="P7" s="858">
        <f>Equity!AI7</f>
        <v>0</v>
      </c>
      <c r="Q7" s="858">
        <f>Equity!AK7</f>
        <v>0</v>
      </c>
      <c r="R7" s="858">
        <f>Equity!AM7</f>
        <v>0</v>
      </c>
      <c r="S7" s="858">
        <f>Equity!AO7</f>
        <v>0</v>
      </c>
      <c r="T7" s="858">
        <f>Equity!AQ7</f>
        <v>0</v>
      </c>
      <c r="U7" s="858">
        <f>Equity!AS7</f>
        <v>0</v>
      </c>
      <c r="V7" s="858">
        <f>Equity!AU7</f>
        <v>0</v>
      </c>
    </row>
    <row r="8" spans="1:22" s="886" customFormat="1">
      <c r="A8" s="886" t="s">
        <v>350</v>
      </c>
      <c r="B8" s="887">
        <f t="shared" si="0"/>
        <v>0</v>
      </c>
      <c r="C8" s="888">
        <f>Financing!D78-'Sources-Uses'!C5</f>
        <v>0</v>
      </c>
      <c r="D8" s="888">
        <f>Financing!D126-'Sources-Uses'!D5</f>
        <v>0</v>
      </c>
      <c r="E8" s="888">
        <f>Financing!D174-'Sources-Uses'!E5</f>
        <v>0</v>
      </c>
      <c r="F8" s="888">
        <f>Financing!D222-'Sources-Uses'!F5</f>
        <v>0</v>
      </c>
      <c r="G8" s="888">
        <f>Financing!D270-'Sources-Uses'!G5</f>
        <v>0</v>
      </c>
      <c r="H8" s="888">
        <f>Financing!D318-'Sources-Uses'!H5</f>
        <v>0</v>
      </c>
      <c r="I8" s="888">
        <f>Financing!D366-'Sources-Uses'!I5</f>
        <v>0</v>
      </c>
      <c r="J8" s="888">
        <f>Financing!D414-'Sources-Uses'!J5</f>
        <v>0</v>
      </c>
      <c r="K8" s="888">
        <f>Financing!D462-K5</f>
        <v>0</v>
      </c>
      <c r="L8" s="888">
        <f>Financing!D510-'Sources-Uses'!L5</f>
        <v>0</v>
      </c>
      <c r="M8" s="888">
        <f>Financing!D558-'Sources-Uses'!M5</f>
        <v>0</v>
      </c>
      <c r="N8" s="888">
        <f>Financing!D606-'Sources-Uses'!N5</f>
        <v>0</v>
      </c>
      <c r="O8" s="888">
        <f>Financing!D654-'Sources-Uses'!O5</f>
        <v>0</v>
      </c>
      <c r="P8" s="888">
        <f>Financing!D702-'Sources-Uses'!P5</f>
        <v>0</v>
      </c>
      <c r="Q8" s="888">
        <f>Financing!D750-'Sources-Uses'!Q5</f>
        <v>0</v>
      </c>
      <c r="R8" s="888">
        <f>Financing!D798-'Sources-Uses'!R5</f>
        <v>0</v>
      </c>
      <c r="S8" s="888">
        <f>Financing!D846-'Sources-Uses'!S5</f>
        <v>0</v>
      </c>
      <c r="T8" s="888">
        <f>Financing!D894-'Sources-Uses'!T5</f>
        <v>0</v>
      </c>
      <c r="U8" s="888">
        <f>Financing!D942-'Sources-Uses'!U5</f>
        <v>0</v>
      </c>
      <c r="V8" s="888">
        <f>Financing!D990-'Sources-Uses'!V5</f>
        <v>0</v>
      </c>
    </row>
    <row r="9" spans="1:22" s="40" customFormat="1">
      <c r="A9" s="859" t="s">
        <v>351</v>
      </c>
      <c r="B9" s="857">
        <f t="shared" si="0"/>
        <v>0</v>
      </c>
      <c r="C9" s="860">
        <f>SUM(C5:C8)</f>
        <v>0</v>
      </c>
      <c r="D9" s="860">
        <f t="shared" ref="D9:V9" si="1">SUM(D5:D8)</f>
        <v>0</v>
      </c>
      <c r="E9" s="860">
        <f t="shared" si="1"/>
        <v>0</v>
      </c>
      <c r="F9" s="860">
        <f t="shared" si="1"/>
        <v>0</v>
      </c>
      <c r="G9" s="860">
        <f t="shared" si="1"/>
        <v>0</v>
      </c>
      <c r="H9" s="860">
        <f t="shared" si="1"/>
        <v>0</v>
      </c>
      <c r="I9" s="860">
        <f t="shared" si="1"/>
        <v>0</v>
      </c>
      <c r="J9" s="860">
        <f t="shared" si="1"/>
        <v>0</v>
      </c>
      <c r="K9" s="860">
        <f t="shared" si="1"/>
        <v>0</v>
      </c>
      <c r="L9" s="860">
        <f t="shared" si="1"/>
        <v>0</v>
      </c>
      <c r="M9" s="860">
        <f t="shared" si="1"/>
        <v>0</v>
      </c>
      <c r="N9" s="860">
        <f t="shared" si="1"/>
        <v>0</v>
      </c>
      <c r="O9" s="860">
        <f t="shared" si="1"/>
        <v>0</v>
      </c>
      <c r="P9" s="860">
        <f t="shared" si="1"/>
        <v>0</v>
      </c>
      <c r="Q9" s="860">
        <f t="shared" si="1"/>
        <v>0</v>
      </c>
      <c r="R9" s="860">
        <f t="shared" si="1"/>
        <v>0</v>
      </c>
      <c r="S9" s="860">
        <f t="shared" si="1"/>
        <v>0</v>
      </c>
      <c r="T9" s="860">
        <f t="shared" si="1"/>
        <v>0</v>
      </c>
      <c r="U9" s="860">
        <f t="shared" si="1"/>
        <v>0</v>
      </c>
      <c r="V9" s="860">
        <f t="shared" si="1"/>
        <v>0</v>
      </c>
    </row>
    <row r="10" spans="1:22" s="77" customFormat="1">
      <c r="C10" s="885"/>
      <c r="D10" s="885"/>
      <c r="E10" s="885"/>
      <c r="F10" s="885"/>
      <c r="G10" s="885"/>
      <c r="H10" s="885"/>
      <c r="I10" s="885"/>
      <c r="J10" s="885"/>
      <c r="K10" s="885"/>
      <c r="L10" s="885"/>
      <c r="M10" s="885"/>
      <c r="N10" s="885"/>
      <c r="O10" s="885"/>
      <c r="P10" s="885"/>
      <c r="Q10" s="885"/>
      <c r="R10" s="885"/>
      <c r="S10" s="885"/>
      <c r="T10" s="885"/>
      <c r="U10" s="885"/>
      <c r="V10" s="885"/>
    </row>
    <row r="11" spans="1:22" s="40" customFormat="1">
      <c r="A11" s="859" t="s">
        <v>352</v>
      </c>
      <c r="B11" s="857">
        <f t="shared" si="0"/>
        <v>0</v>
      </c>
      <c r="C11" s="860">
        <f>'Development Budget'!J71</f>
        <v>0</v>
      </c>
      <c r="D11" s="860">
        <f>'Development Budget'!N71</f>
        <v>0</v>
      </c>
      <c r="E11" s="860">
        <f>'Development Budget'!R71</f>
        <v>0</v>
      </c>
      <c r="F11" s="860">
        <f>'Development Budget'!V71</f>
        <v>0</v>
      </c>
      <c r="G11" s="860">
        <f>'Development Budget'!Z71</f>
        <v>0</v>
      </c>
      <c r="H11" s="860">
        <f>'Development Budget'!AD71</f>
        <v>0</v>
      </c>
      <c r="I11" s="860">
        <f>'Development Budget'!AH71</f>
        <v>0</v>
      </c>
      <c r="J11" s="860">
        <f>'Development Budget'!AL71</f>
        <v>0</v>
      </c>
      <c r="K11" s="860">
        <f>'Development Budget'!AP71</f>
        <v>0</v>
      </c>
      <c r="L11" s="860">
        <f>'Development Budget'!AT71</f>
        <v>0</v>
      </c>
      <c r="M11" s="860">
        <f>'Development Budget'!AX71</f>
        <v>0</v>
      </c>
      <c r="N11" s="860">
        <f>'Development Budget'!BB71</f>
        <v>0</v>
      </c>
      <c r="O11" s="860">
        <f>'Development Budget'!BF71</f>
        <v>0</v>
      </c>
      <c r="P11" s="860">
        <f>'Development Budget'!BJ71</f>
        <v>0</v>
      </c>
      <c r="Q11" s="860">
        <f>'Development Budget'!BN71</f>
        <v>0</v>
      </c>
      <c r="R11" s="860">
        <f>'Development Budget'!BR71</f>
        <v>0</v>
      </c>
      <c r="S11" s="860">
        <f>'Development Budget'!BV71</f>
        <v>0</v>
      </c>
      <c r="T11" s="860">
        <f>'Development Budget'!BZ71</f>
        <v>0</v>
      </c>
      <c r="U11" s="860">
        <f>'Development Budget'!CD71</f>
        <v>0</v>
      </c>
      <c r="V11" s="860">
        <f>'Development Budget'!CH71</f>
        <v>0</v>
      </c>
    </row>
    <row r="12" spans="1:22" s="77" customFormat="1">
      <c r="C12" s="885"/>
      <c r="D12" s="885"/>
      <c r="E12" s="885"/>
      <c r="F12" s="885"/>
      <c r="G12" s="885"/>
      <c r="H12" s="885"/>
      <c r="I12" s="885"/>
      <c r="J12" s="885"/>
      <c r="K12" s="885"/>
      <c r="L12" s="885"/>
      <c r="M12" s="885"/>
      <c r="N12" s="885"/>
      <c r="O12" s="885"/>
      <c r="P12" s="885"/>
      <c r="Q12" s="885"/>
      <c r="R12" s="885"/>
      <c r="S12" s="885"/>
      <c r="T12" s="885"/>
      <c r="U12" s="885"/>
      <c r="V12" s="885"/>
    </row>
    <row r="13" spans="1:22" s="40" customFormat="1">
      <c r="A13" s="859" t="s">
        <v>353</v>
      </c>
      <c r="B13" s="857">
        <f t="shared" si="0"/>
        <v>0</v>
      </c>
      <c r="C13" s="860">
        <f>C9-C11</f>
        <v>0</v>
      </c>
      <c r="D13" s="860">
        <f t="shared" ref="D13:V13" si="2">D9-D11</f>
        <v>0</v>
      </c>
      <c r="E13" s="860">
        <f t="shared" si="2"/>
        <v>0</v>
      </c>
      <c r="F13" s="860">
        <f t="shared" si="2"/>
        <v>0</v>
      </c>
      <c r="G13" s="860">
        <f t="shared" si="2"/>
        <v>0</v>
      </c>
      <c r="H13" s="860">
        <f t="shared" si="2"/>
        <v>0</v>
      </c>
      <c r="I13" s="860">
        <f t="shared" si="2"/>
        <v>0</v>
      </c>
      <c r="J13" s="860">
        <f t="shared" si="2"/>
        <v>0</v>
      </c>
      <c r="K13" s="860">
        <f t="shared" si="2"/>
        <v>0</v>
      </c>
      <c r="L13" s="860">
        <f t="shared" si="2"/>
        <v>0</v>
      </c>
      <c r="M13" s="860">
        <f t="shared" si="2"/>
        <v>0</v>
      </c>
      <c r="N13" s="860">
        <f t="shared" si="2"/>
        <v>0</v>
      </c>
      <c r="O13" s="860">
        <f t="shared" si="2"/>
        <v>0</v>
      </c>
      <c r="P13" s="860">
        <f t="shared" si="2"/>
        <v>0</v>
      </c>
      <c r="Q13" s="860">
        <f t="shared" si="2"/>
        <v>0</v>
      </c>
      <c r="R13" s="860">
        <f t="shared" si="2"/>
        <v>0</v>
      </c>
      <c r="S13" s="860">
        <f t="shared" si="2"/>
        <v>0</v>
      </c>
      <c r="T13" s="860">
        <f t="shared" si="2"/>
        <v>0</v>
      </c>
      <c r="U13" s="860">
        <f t="shared" si="2"/>
        <v>0</v>
      </c>
      <c r="V13" s="860">
        <f t="shared" si="2"/>
        <v>0</v>
      </c>
    </row>
  </sheetData>
  <sheetProtection algorithmName="SHA-512" hashValue="FZzCEBJGCL566JqdaiJ7HTGN8XulA9r6Px4p09Nx6eiiOteWKxgQ9JqR0HXQRDJdKt8Ir5NMkAVdr0LESE/6Ag==" saltValue="xSS3Xpw3eymkH7TpMY5FxQ==" spinCount="100000" sheet="1" objects="1" scenarios="1" selectLockedCells="1"/>
  <phoneticPr fontId="22" type="noConversion"/>
  <pageMargins left="0.75" right="0.75" top="1" bottom="1" header="0.5" footer="0.5"/>
  <pageSetup orientation="portrait" verticalDpi="1200" r:id="rId1"/>
  <headerFooter alignWithMargins="0"/>
  <colBreaks count="1" manualBreakCount="1">
    <brk id="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16</vt:i4>
      </vt:variant>
    </vt:vector>
  </HeadingPairs>
  <TitlesOfParts>
    <vt:vector size="31" baseType="lpstr">
      <vt:lpstr>Cover</vt:lpstr>
      <vt:lpstr>Applicant Information</vt:lpstr>
      <vt:lpstr>Building Information</vt:lpstr>
      <vt:lpstr>Unit Distribution</vt:lpstr>
      <vt:lpstr>Development Budget</vt:lpstr>
      <vt:lpstr>Qualified Basis Analysis</vt:lpstr>
      <vt:lpstr>Financing</vt:lpstr>
      <vt:lpstr>Equity</vt:lpstr>
      <vt:lpstr>Sources-Uses</vt:lpstr>
      <vt:lpstr>M&amp;O</vt:lpstr>
      <vt:lpstr>Cash Flow</vt:lpstr>
      <vt:lpstr>Aggregate Basis Calc</vt:lpstr>
      <vt:lpstr>Submission Page</vt:lpstr>
      <vt:lpstr>Exhibit Checklist</vt:lpstr>
      <vt:lpstr>XML Data Output</vt:lpstr>
      <vt:lpstr>'Applicant Information'!Print_Area</vt:lpstr>
      <vt:lpstr>'Building Information'!Print_Area</vt:lpstr>
      <vt:lpstr>'Cash Flow'!Print_Area</vt:lpstr>
      <vt:lpstr>Cover!Print_Area</vt:lpstr>
      <vt:lpstr>'Development Budget'!Print_Area</vt:lpstr>
      <vt:lpstr>'Exhibit Checklist'!Print_Area</vt:lpstr>
      <vt:lpstr>Financing!Print_Area</vt:lpstr>
      <vt:lpstr>'M&amp;O'!Print_Area</vt:lpstr>
      <vt:lpstr>'Qualified Basis Analysis'!Print_Area</vt:lpstr>
      <vt:lpstr>'Submission Page'!Print_Area</vt:lpstr>
      <vt:lpstr>'Unit Distribution'!Print_Area</vt:lpstr>
      <vt:lpstr>'Development Budget'!Print_Titles</vt:lpstr>
      <vt:lpstr>Equity!Print_Titles</vt:lpstr>
      <vt:lpstr>'Qualified Basis Analysis'!Print_Titles</vt:lpstr>
      <vt:lpstr>'Sources-Uses'!Print_Titles</vt:lpstr>
      <vt:lpstr>'Unit Distribution'!Print_Titles</vt:lpstr>
    </vt:vector>
  </TitlesOfParts>
  <Company>HPD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NYC</dc:creator>
  <cp:lastModifiedBy>Chen, Jin Xiu (HPD)</cp:lastModifiedBy>
  <cp:lastPrinted>2009-10-30T16:28:47Z</cp:lastPrinted>
  <dcterms:created xsi:type="dcterms:W3CDTF">2001-08-16T14:33:38Z</dcterms:created>
  <dcterms:modified xsi:type="dcterms:W3CDTF">2025-10-01T14:53:15Z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ba276f-0474-4e48-a2bc-69b0eb22318c_Enabled">
    <vt:lpwstr>true</vt:lpwstr>
  </property>
  <property fmtid="{D5CDD505-2E9C-101B-9397-08002B2CF9AE}" pid="3" name="MSIP_Label_ebba276f-0474-4e48-a2bc-69b0eb22318c_SetDate">
    <vt:lpwstr>2025-10-01T14:41:16Z</vt:lpwstr>
  </property>
  <property fmtid="{D5CDD505-2E9C-101B-9397-08002B2CF9AE}" pid="4" name="MSIP_Label_ebba276f-0474-4e48-a2bc-69b0eb22318c_Method">
    <vt:lpwstr>Privileged</vt:lpwstr>
  </property>
  <property fmtid="{D5CDD505-2E9C-101B-9397-08002B2CF9AE}" pid="5" name="MSIP_Label_ebba276f-0474-4e48-a2bc-69b0eb22318c_Name">
    <vt:lpwstr>Non-Restricted-Main</vt:lpwstr>
  </property>
  <property fmtid="{D5CDD505-2E9C-101B-9397-08002B2CF9AE}" pid="6" name="MSIP_Label_ebba276f-0474-4e48-a2bc-69b0eb22318c_SiteId">
    <vt:lpwstr>32f56fc7-5f81-4e22-a95b-15da66513bef</vt:lpwstr>
  </property>
  <property fmtid="{D5CDD505-2E9C-101B-9397-08002B2CF9AE}" pid="7" name="MSIP_Label_ebba276f-0474-4e48-a2bc-69b0eb22318c_ActionId">
    <vt:lpwstr>a9263038-b9b4-4d63-9417-2e106772af20</vt:lpwstr>
  </property>
  <property fmtid="{D5CDD505-2E9C-101B-9397-08002B2CF9AE}" pid="8" name="MSIP_Label_ebba276f-0474-4e48-a2bc-69b0eb22318c_ContentBits">
    <vt:lpwstr>0</vt:lpwstr>
  </property>
  <property fmtid="{D5CDD505-2E9C-101B-9397-08002B2CF9AE}" pid="9" name="MSIP_Label_ebba276f-0474-4e48-a2bc-69b0eb22318c_Tag">
    <vt:lpwstr>10, 0, 1, 1</vt:lpwstr>
  </property>
</Properties>
</file>