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PTT\RPTT TY2024 Report\Annual Report 2024\"/>
    </mc:Choice>
  </mc:AlternateContent>
  <xr:revisionPtr revIDLastSave="0" documentId="13_ncr:1_{60D82201-AA11-4650-A599-1FD57472336D}" xr6:coauthVersionLast="47" xr6:coauthVersionMax="47" xr10:uidLastSave="{00000000-0000-0000-0000-000000000000}"/>
  <bookViews>
    <workbookView xWindow="-120" yWindow="-120" windowWidth="24240" windowHeight="13140" tabRatio="935" firstSheet="1" activeTab="7" xr2:uid="{00000000-000D-0000-FFFF-FFFF00000000}"/>
  </bookViews>
  <sheets>
    <sheet name="1. by Transaction Type" sheetId="13" r:id="rId1"/>
    <sheet name="2. Revenue Usage" sheetId="11" r:id="rId2"/>
    <sheet name="3. Sale Price x Prop Type" sheetId="3" r:id="rId3"/>
    <sheet name="4. Boro x Prop Type" sheetId="10" r:id="rId4"/>
    <sheet name="5. Sale Price x Prop (Entities)" sheetId="9" r:id="rId5"/>
    <sheet name="6. Boro x Prop Type (Entities)" sheetId="4" r:id="rId6"/>
    <sheet name="7. Comm by Prop Type YoY" sheetId="15" r:id="rId7"/>
    <sheet name="8.Top Transactions" sheetId="16" r:id="rId8"/>
    <sheet name="9.Historical by Prop Type" sheetId="17" r:id="rId9"/>
    <sheet name="10. Historical-Res" sheetId="12" r:id="rId10"/>
  </sheets>
  <definedNames>
    <definedName name="_AMO_UniqueIdentifier" hidden="1">"'4e5b8a2c-c503-4d67-a848-f4fa6b88ac20'"</definedName>
    <definedName name="_xlnm.Print_Area" localSheetId="0">'1. by Transaction Type'!$A$1:$F$24</definedName>
    <definedName name="_xlnm.Print_Area" localSheetId="9">'10. Historical-Res'!$A$1:$F$57</definedName>
    <definedName name="_xlnm.Print_Area" localSheetId="2">'3. Sale Price x Prop Type'!$A$8:$F$76</definedName>
    <definedName name="_xlnm.Print_Area" localSheetId="3">'4. Boro x Prop Type'!$A$8:$F$66</definedName>
    <definedName name="_xlnm.Print_Area" localSheetId="4">'5. Sale Price x Prop (Entities)'!$A$9:$H$68</definedName>
    <definedName name="_xlnm.Print_Area" localSheetId="5">'6. Boro x Prop Type (Entities)'!$A$9:$H$62</definedName>
    <definedName name="_xlnm.Print_Area" localSheetId="6">'7. Comm by Prop Type YoY'!$A$1:$F$64</definedName>
    <definedName name="_xlnm.Print_Titles" localSheetId="2">'3. Sale Price x Prop Type'!$1:$7</definedName>
    <definedName name="_xlnm.Print_Titles" localSheetId="3">'4. Boro x Prop Type'!$1:$7</definedName>
    <definedName name="_xlnm.Print_Titles" localSheetId="4">'5. Sale Price x Prop (Entities)'!$1:$8</definedName>
    <definedName name="_xlnm.Print_Titles" localSheetId="5">'6. Boro x Prop Type (Entities)'!$1:$8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15" l="1"/>
  <c r="C45" i="15"/>
  <c r="B45" i="15"/>
  <c r="E26" i="15"/>
  <c r="C26" i="15"/>
  <c r="B26" i="15"/>
  <c r="D52" i="4"/>
  <c r="E52" i="4" s="1"/>
  <c r="B54" i="4"/>
  <c r="E54" i="4"/>
  <c r="E53" i="4"/>
  <c r="E50" i="4"/>
  <c r="C56" i="4"/>
  <c r="C54" i="4"/>
  <c r="C53" i="4"/>
  <c r="C52" i="4"/>
  <c r="C51" i="4"/>
  <c r="C50" i="4"/>
  <c r="G54" i="4"/>
  <c r="D54" i="4"/>
  <c r="G53" i="4"/>
  <c r="D53" i="4"/>
  <c r="B53" i="4"/>
  <c r="G52" i="4"/>
  <c r="B52" i="4"/>
  <c r="G51" i="4"/>
  <c r="D51" i="4"/>
  <c r="E51" i="4" s="1"/>
  <c r="B51" i="4"/>
  <c r="G50" i="4"/>
  <c r="G56" i="4" s="1"/>
  <c r="D50" i="4"/>
  <c r="B50" i="4"/>
  <c r="B56" i="4" s="1"/>
  <c r="E41" i="4"/>
  <c r="E40" i="4"/>
  <c r="E39" i="4"/>
  <c r="E38" i="4"/>
  <c r="E37" i="4"/>
  <c r="C43" i="4"/>
  <c r="C41" i="4"/>
  <c r="C40" i="4"/>
  <c r="C39" i="4"/>
  <c r="C38" i="4"/>
  <c r="C37" i="4"/>
  <c r="G43" i="4"/>
  <c r="D43" i="4"/>
  <c r="E43" i="4" s="1"/>
  <c r="B43" i="4"/>
  <c r="E29" i="4"/>
  <c r="E28" i="4"/>
  <c r="E27" i="4"/>
  <c r="E26" i="4"/>
  <c r="E25" i="4"/>
  <c r="C31" i="4"/>
  <c r="C29" i="4"/>
  <c r="C28" i="4"/>
  <c r="C27" i="4"/>
  <c r="C26" i="4"/>
  <c r="C25" i="4"/>
  <c r="G31" i="4"/>
  <c r="D31" i="4"/>
  <c r="E31" i="4" s="1"/>
  <c r="B31" i="4"/>
  <c r="E17" i="4"/>
  <c r="E16" i="4"/>
  <c r="E15" i="4"/>
  <c r="E14" i="4"/>
  <c r="E13" i="4"/>
  <c r="C19" i="4"/>
  <c r="C17" i="4"/>
  <c r="C16" i="4"/>
  <c r="C15" i="4"/>
  <c r="C14" i="4"/>
  <c r="C13" i="4"/>
  <c r="G19" i="4"/>
  <c r="D19" i="4"/>
  <c r="E19" i="4" s="1"/>
  <c r="B19" i="4"/>
  <c r="E63" i="9"/>
  <c r="E61" i="9"/>
  <c r="E60" i="9"/>
  <c r="E59" i="9"/>
  <c r="E58" i="9"/>
  <c r="E57" i="9"/>
  <c r="E56" i="9"/>
  <c r="E55" i="9"/>
  <c r="C63" i="9"/>
  <c r="C61" i="9"/>
  <c r="C60" i="9"/>
  <c r="C59" i="9"/>
  <c r="C58" i="9"/>
  <c r="C57" i="9"/>
  <c r="C56" i="9"/>
  <c r="C55" i="9"/>
  <c r="G61" i="9"/>
  <c r="D61" i="9"/>
  <c r="B61" i="9"/>
  <c r="G60" i="9"/>
  <c r="D60" i="9"/>
  <c r="B60" i="9"/>
  <c r="G59" i="9"/>
  <c r="D59" i="9"/>
  <c r="B59" i="9"/>
  <c r="G58" i="9"/>
  <c r="G63" i="9" s="1"/>
  <c r="D58" i="9"/>
  <c r="B58" i="9"/>
  <c r="G57" i="9"/>
  <c r="D57" i="9"/>
  <c r="B57" i="9"/>
  <c r="G56" i="9"/>
  <c r="D56" i="9"/>
  <c r="B56" i="9"/>
  <c r="G55" i="9"/>
  <c r="D55" i="9"/>
  <c r="D63" i="9" s="1"/>
  <c r="B55" i="9"/>
  <c r="B63" i="9" s="1"/>
  <c r="E47" i="9"/>
  <c r="E46" i="9"/>
  <c r="E45" i="9"/>
  <c r="E44" i="9"/>
  <c r="E43" i="9"/>
  <c r="E42" i="9"/>
  <c r="E41" i="9"/>
  <c r="C49" i="9"/>
  <c r="C47" i="9"/>
  <c r="C46" i="9"/>
  <c r="C45" i="9"/>
  <c r="C44" i="9"/>
  <c r="C43" i="9"/>
  <c r="C42" i="9"/>
  <c r="C41" i="9"/>
  <c r="G49" i="9"/>
  <c r="D49" i="9"/>
  <c r="E49" i="9" s="1"/>
  <c r="B49" i="9"/>
  <c r="E35" i="9"/>
  <c r="E33" i="9"/>
  <c r="E32" i="9"/>
  <c r="E31" i="9"/>
  <c r="E30" i="9"/>
  <c r="E29" i="9"/>
  <c r="E28" i="9"/>
  <c r="E27" i="9"/>
  <c r="C35" i="9"/>
  <c r="C33" i="9"/>
  <c r="C32" i="9"/>
  <c r="C31" i="9"/>
  <c r="C30" i="9"/>
  <c r="C29" i="9"/>
  <c r="C28" i="9"/>
  <c r="C27" i="9"/>
  <c r="G35" i="9"/>
  <c r="D35" i="9"/>
  <c r="B35" i="9"/>
  <c r="E21" i="9"/>
  <c r="E19" i="9"/>
  <c r="E18" i="9"/>
  <c r="E17" i="9"/>
  <c r="E16" i="9"/>
  <c r="E15" i="9"/>
  <c r="E14" i="9"/>
  <c r="E13" i="9"/>
  <c r="C21" i="9"/>
  <c r="C19" i="9"/>
  <c r="C18" i="9"/>
  <c r="C17" i="9"/>
  <c r="C16" i="9"/>
  <c r="C15" i="9"/>
  <c r="C14" i="9"/>
  <c r="C13" i="9"/>
  <c r="G21" i="9"/>
  <c r="D21" i="9"/>
  <c r="B21" i="9"/>
  <c r="E64" i="10"/>
  <c r="C64" i="10"/>
  <c r="B64" i="10"/>
  <c r="E63" i="10"/>
  <c r="C63" i="10"/>
  <c r="B63" i="10"/>
  <c r="B66" i="10" s="1"/>
  <c r="E62" i="10"/>
  <c r="C62" i="10"/>
  <c r="B62" i="10"/>
  <c r="E61" i="10"/>
  <c r="C61" i="10"/>
  <c r="B61" i="10"/>
  <c r="E60" i="10"/>
  <c r="E66" i="10" s="1"/>
  <c r="C60" i="10"/>
  <c r="C66" i="10" s="1"/>
  <c r="B60" i="10"/>
  <c r="E54" i="10"/>
  <c r="C54" i="10"/>
  <c r="B54" i="10"/>
  <c r="E42" i="10"/>
  <c r="C42" i="10"/>
  <c r="B42" i="10"/>
  <c r="E30" i="10"/>
  <c r="C30" i="10"/>
  <c r="B30" i="10"/>
  <c r="E18" i="10"/>
  <c r="C18" i="10"/>
  <c r="B18" i="10"/>
  <c r="E74" i="3"/>
  <c r="C74" i="3"/>
  <c r="B74" i="3"/>
  <c r="E73" i="3"/>
  <c r="C73" i="3"/>
  <c r="B73" i="3"/>
  <c r="E72" i="3"/>
  <c r="C72" i="3"/>
  <c r="B72" i="3"/>
  <c r="E71" i="3"/>
  <c r="E76" i="3" s="1"/>
  <c r="C71" i="3"/>
  <c r="B71" i="3"/>
  <c r="E70" i="3"/>
  <c r="C70" i="3"/>
  <c r="B70" i="3"/>
  <c r="E69" i="3"/>
  <c r="C69" i="3"/>
  <c r="B69" i="3"/>
  <c r="E68" i="3"/>
  <c r="C68" i="3"/>
  <c r="C76" i="3" s="1"/>
  <c r="B68" i="3"/>
  <c r="B76" i="3" s="1"/>
  <c r="E62" i="3"/>
  <c r="C62" i="3"/>
  <c r="B62" i="3"/>
  <c r="E48" i="3"/>
  <c r="C48" i="3"/>
  <c r="B48" i="3"/>
  <c r="E34" i="3"/>
  <c r="C34" i="3"/>
  <c r="B34" i="3"/>
  <c r="E20" i="3"/>
  <c r="C20" i="3"/>
  <c r="B20" i="3"/>
  <c r="E15" i="11"/>
  <c r="D15" i="11"/>
  <c r="C15" i="11"/>
  <c r="B15" i="11"/>
  <c r="E10" i="11"/>
  <c r="E23" i="13"/>
  <c r="C23" i="13"/>
  <c r="B23" i="13"/>
  <c r="E18" i="13"/>
  <c r="C18" i="13"/>
  <c r="B18" i="13"/>
  <c r="E13" i="13"/>
  <c r="C13" i="13"/>
  <c r="E12" i="13"/>
  <c r="C12" i="13"/>
  <c r="B12" i="13"/>
  <c r="E11" i="13"/>
  <c r="C11" i="13"/>
  <c r="B11" i="13"/>
  <c r="B13" i="13" s="1"/>
  <c r="D18" i="11"/>
  <c r="B51" i="15"/>
  <c r="F64" i="15"/>
  <c r="F62" i="15"/>
  <c r="E62" i="15"/>
  <c r="F61" i="15"/>
  <c r="E61" i="15"/>
  <c r="F60" i="15"/>
  <c r="E60" i="15"/>
  <c r="F59" i="15"/>
  <c r="E59" i="15"/>
  <c r="F58" i="15"/>
  <c r="E58" i="15"/>
  <c r="F57" i="15"/>
  <c r="E57" i="15"/>
  <c r="F56" i="15"/>
  <c r="E56" i="15"/>
  <c r="F55" i="15"/>
  <c r="E55" i="15"/>
  <c r="F54" i="15"/>
  <c r="E54" i="15"/>
  <c r="F53" i="15"/>
  <c r="E53" i="15"/>
  <c r="F52" i="15"/>
  <c r="E52" i="15"/>
  <c r="F51" i="15"/>
  <c r="E51" i="15"/>
  <c r="D64" i="15"/>
  <c r="B52" i="15"/>
  <c r="C52" i="15"/>
  <c r="D52" i="15"/>
  <c r="B53" i="15"/>
  <c r="C53" i="15"/>
  <c r="D53" i="15"/>
  <c r="B54" i="15"/>
  <c r="C54" i="15"/>
  <c r="D54" i="15"/>
  <c r="B55" i="15"/>
  <c r="C55" i="15"/>
  <c r="D55" i="15"/>
  <c r="B56" i="15"/>
  <c r="C56" i="15"/>
  <c r="D56" i="15"/>
  <c r="B57" i="15"/>
  <c r="C57" i="15"/>
  <c r="D57" i="15"/>
  <c r="B58" i="15"/>
  <c r="C58" i="15"/>
  <c r="D58" i="15"/>
  <c r="B59" i="15"/>
  <c r="C59" i="15"/>
  <c r="D59" i="15"/>
  <c r="B60" i="15"/>
  <c r="C60" i="15"/>
  <c r="D60" i="15"/>
  <c r="B61" i="15"/>
  <c r="C61" i="15"/>
  <c r="D61" i="15"/>
  <c r="B62" i="15"/>
  <c r="C62" i="15"/>
  <c r="D62" i="15"/>
  <c r="D51" i="15"/>
  <c r="C51" i="15"/>
  <c r="B64" i="15"/>
  <c r="C64" i="15"/>
  <c r="E64" i="15"/>
  <c r="D56" i="4" l="1"/>
  <c r="E56" i="4" s="1"/>
</calcChain>
</file>

<file path=xl/sharedStrings.xml><?xml version="1.0" encoding="utf-8"?>
<sst xmlns="http://schemas.openxmlformats.org/spreadsheetml/2006/main" count="653" uniqueCount="137">
  <si>
    <t>1-3 FAMILY</t>
  </si>
  <si>
    <t>Median</t>
  </si>
  <si>
    <t>Total</t>
  </si>
  <si>
    <t>Manhattan</t>
  </si>
  <si>
    <t>Bronx</t>
  </si>
  <si>
    <t>Brooklyn</t>
  </si>
  <si>
    <t>Queens</t>
  </si>
  <si>
    <t>Staten Island</t>
  </si>
  <si>
    <t>Transactions</t>
  </si>
  <si>
    <t>$500K-$1M</t>
  </si>
  <si>
    <t>$1M-$2M</t>
  </si>
  <si>
    <t>$2M-$5M</t>
  </si>
  <si>
    <t>$5M-$15M</t>
  </si>
  <si>
    <t>$15M-$20M</t>
  </si>
  <si>
    <t>More than $20M</t>
  </si>
  <si>
    <t>Borough</t>
  </si>
  <si>
    <t>Taxable Consideration</t>
  </si>
  <si>
    <t>RPTT Liability</t>
  </si>
  <si>
    <t>Transaction Type</t>
  </si>
  <si>
    <t>Table 1</t>
  </si>
  <si>
    <t>All Transactions</t>
  </si>
  <si>
    <t>$500K or less</t>
  </si>
  <si>
    <t>ALL RESIDENTIAL PROPERTY TYPES</t>
  </si>
  <si>
    <t>Number</t>
  </si>
  <si>
    <t xml:space="preserve">Total </t>
  </si>
  <si>
    <t>Table 2</t>
  </si>
  <si>
    <t xml:space="preserve">All Transactions </t>
  </si>
  <si>
    <t>Year</t>
  </si>
  <si>
    <t>Revenue Usage</t>
  </si>
  <si>
    <t>General Fund</t>
  </si>
  <si>
    <r>
      <t>NYC Transit Authority</t>
    </r>
    <r>
      <rPr>
        <b/>
        <vertAlign val="superscript"/>
        <sz val="11"/>
        <color rgb="FF000000"/>
        <rFont val="Arial"/>
        <family val="2"/>
      </rPr>
      <t>2</t>
    </r>
  </si>
  <si>
    <t>Non-Timeshare Transactions</t>
  </si>
  <si>
    <t xml:space="preserve">   Residential</t>
  </si>
  <si>
    <t xml:space="preserve">   Commercial</t>
  </si>
  <si>
    <t>Timeshare Transactions</t>
  </si>
  <si>
    <t xml:space="preserve">   Total</t>
  </si>
  <si>
    <t>Total                   ($ millions)</t>
  </si>
  <si>
    <r>
      <rPr>
        <b/>
        <sz val="10"/>
        <color rgb="FF000000"/>
        <rFont val="Arial"/>
        <family val="2"/>
      </rPr>
      <t>Percent of All Transactions</t>
    </r>
    <r>
      <rPr>
        <sz val="12"/>
        <color rgb="FF000000"/>
        <rFont val="Arial"/>
        <family val="2"/>
      </rPr>
      <t>²</t>
    </r>
  </si>
  <si>
    <t>COMMERCIAL</t>
  </si>
  <si>
    <t>ALL PROPERTY TYPES</t>
  </si>
  <si>
    <t>RESIDENTIAL</t>
  </si>
  <si>
    <t>4-10 Family Rentals</t>
  </si>
  <si>
    <t>Rentals</t>
  </si>
  <si>
    <t>Office Buildings</t>
  </si>
  <si>
    <t>Store Buildings</t>
  </si>
  <si>
    <t>Commercial Condos</t>
  </si>
  <si>
    <t>Garages</t>
  </si>
  <si>
    <t>Vacant Land</t>
  </si>
  <si>
    <t>Commercial Coops</t>
  </si>
  <si>
    <t>Culture/Health/Hotel/Recreation</t>
  </si>
  <si>
    <t>Other Commercial</t>
  </si>
  <si>
    <t>Industrial buildings</t>
  </si>
  <si>
    <t>Property Type</t>
  </si>
  <si>
    <t xml:space="preserve">Year-Over-Year Change </t>
  </si>
  <si>
    <r>
      <t>Percent of All Consideration</t>
    </r>
    <r>
      <rPr>
        <sz val="12"/>
        <color rgb="FF000000"/>
        <rFont val="Arial"/>
        <family val="2"/>
      </rPr>
      <t>²</t>
    </r>
  </si>
  <si>
    <t>Percent of All Consideration²</t>
  </si>
  <si>
    <t>REAL PROPERTY TRANSFER TAX</t>
  </si>
  <si>
    <t>DISTRIBUTION BY TRANSACTION TYPE AND TIMESHARE STATUS</t>
  </si>
  <si>
    <t>DISTRIBUTION OF COMMERCIAL LIABILITY BY REVENUE USAGE</t>
  </si>
  <si>
    <t>Table 3</t>
  </si>
  <si>
    <t>DISTRIBUTION BY TAXABLE CONSIDERATION AND PROPERTY TYPE</t>
  </si>
  <si>
    <t>(EXCLUDING TIMESHARE TRANSACTIONS)</t>
  </si>
  <si>
    <t>Table 4</t>
  </si>
  <si>
    <t>DISTRIBUTION BY BOROUGH AND PROPERTY TYPE</t>
  </si>
  <si>
    <t>Table 5</t>
  </si>
  <si>
    <t>Table 6</t>
  </si>
  <si>
    <t>Table 7</t>
  </si>
  <si>
    <t>REAL PROPERTY TRANSFER TAX ON COMMERCIAL PURCHASES BY PROPERTY TYPE</t>
  </si>
  <si>
    <t>YEAR-OVER-YEAR COMPARISON</t>
  </si>
  <si>
    <t>Table 8</t>
  </si>
  <si>
    <t>TAXABLE CONSIDERATION AND LIABILITY BY PROPERTY TYPE</t>
  </si>
  <si>
    <t>1. Most residential transfers involve individuals, but a significant number involve legal entities.  This table includes only transactions</t>
  </si>
  <si>
    <t xml:space="preserve">   number.</t>
  </si>
  <si>
    <t xml:space="preserve">   where the grantee was an entity, such as a trust, limited-liability company, or any other business, using an employer identification</t>
  </si>
  <si>
    <t>2. All transactions and their related consideration are shown in Table 3.</t>
  </si>
  <si>
    <r>
      <t>REAL PROPERTY TRANSFER TAX ON RESIDENTIAL PURCHASES BY ENTITIES</t>
    </r>
    <r>
      <rPr>
        <b/>
        <vertAlign val="superscript"/>
        <sz val="10.199999999999999"/>
        <rFont val="Arial"/>
        <family val="2"/>
      </rPr>
      <t>1</t>
    </r>
  </si>
  <si>
    <r>
      <t xml:space="preserve">Total                   </t>
    </r>
    <r>
      <rPr>
        <b/>
        <sz val="10"/>
        <color rgb="FF000000"/>
        <rFont val="Arial Narrow"/>
        <family val="2"/>
      </rPr>
      <t>(millions)</t>
    </r>
  </si>
  <si>
    <r>
      <t xml:space="preserve"> RPTT Liability</t>
    </r>
    <r>
      <rPr>
        <sz val="11"/>
        <color theme="1"/>
        <rFont val="Arial"/>
        <family val="2"/>
      </rPr>
      <t xml:space="preserve"> (millions)</t>
    </r>
  </si>
  <si>
    <r>
      <t>Total                   (</t>
    </r>
    <r>
      <rPr>
        <b/>
        <sz val="11"/>
        <color rgb="FF000000"/>
        <rFont val="Arial Narrow"/>
        <family val="2"/>
      </rPr>
      <t>millions)</t>
    </r>
  </si>
  <si>
    <r>
      <t xml:space="preserve">Total                   </t>
    </r>
    <r>
      <rPr>
        <b/>
        <sz val="11"/>
        <color rgb="FF000000"/>
        <rFont val="Arial Narrow"/>
        <family val="2"/>
      </rPr>
      <t>(millions)</t>
    </r>
  </si>
  <si>
    <r>
      <rPr>
        <b/>
        <sz val="11"/>
        <color theme="1"/>
        <rFont val="Arial"/>
        <family val="2"/>
      </rPr>
      <t>Total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(millions)</t>
    </r>
  </si>
  <si>
    <t>2. All transactions and their related consideration are shown in Table 4.</t>
  </si>
  <si>
    <t>Mixed-use 1-3 Family Homes</t>
  </si>
  <si>
    <t>Residential Transactions</t>
  </si>
  <si>
    <t>Dedicated to General Fund Only</t>
  </si>
  <si>
    <t>Commercial Transactions</t>
  </si>
  <si>
    <t>COOPERATIVES</t>
  </si>
  <si>
    <t>CONDOMINIUMS</t>
  </si>
  <si>
    <t>TOP RESIDENTIAL AND COMMERCIAL TRANSACTIONS</t>
  </si>
  <si>
    <t>Street</t>
  </si>
  <si>
    <t>RPTT              Liability</t>
  </si>
  <si>
    <t>Central Park South</t>
  </si>
  <si>
    <t>Condominium</t>
  </si>
  <si>
    <t>Madison Avenue</t>
  </si>
  <si>
    <t>Fifth Avenue</t>
  </si>
  <si>
    <t>Park Avenue</t>
  </si>
  <si>
    <t>West 57th Street</t>
  </si>
  <si>
    <t>1-3 Family Home</t>
  </si>
  <si>
    <t>Hotel</t>
  </si>
  <si>
    <t>Large Rentals</t>
  </si>
  <si>
    <t>Commercial Condominium</t>
  </si>
  <si>
    <t>Office Building</t>
  </si>
  <si>
    <t>Broadway</t>
  </si>
  <si>
    <t>1. Transaction involved multiple properties</t>
  </si>
  <si>
    <t>Table 9</t>
  </si>
  <si>
    <t>1-3 FAMILY HOMES</t>
  </si>
  <si>
    <t>Table 10</t>
  </si>
  <si>
    <t>TAXABLE CONSIDERATION AND LIABILITY BY RESIDENTIAL PROPERTY TYPE</t>
  </si>
  <si>
    <t>BASED ON TAXABLE CONSIDERATION</t>
  </si>
  <si>
    <t>CALENDAR YEAR 2024</t>
  </si>
  <si>
    <r>
      <t>Dedicated to General Fund and NYC Transit Authority</t>
    </r>
    <r>
      <rPr>
        <vertAlign val="superscript"/>
        <sz val="11"/>
        <color rgb="FF000000"/>
        <rFont val="Arial"/>
        <family val="2"/>
      </rPr>
      <t>1</t>
    </r>
  </si>
  <si>
    <t>Central Park South1</t>
  </si>
  <si>
    <t>Park Avenue1</t>
  </si>
  <si>
    <t>West 11 Street</t>
  </si>
  <si>
    <t>West 18th Street</t>
  </si>
  <si>
    <t>East 73 Street</t>
  </si>
  <si>
    <t>East 67th Street</t>
  </si>
  <si>
    <t>Cooperatives</t>
  </si>
  <si>
    <t>Morton Street</t>
  </si>
  <si>
    <t>Lafayette Street</t>
  </si>
  <si>
    <t xml:space="preserve">5th Avenue </t>
  </si>
  <si>
    <t>Central Park West</t>
  </si>
  <si>
    <t>5 Avenue1</t>
  </si>
  <si>
    <t>Dekalb Avenue1</t>
  </si>
  <si>
    <t>Exchange Place1</t>
  </si>
  <si>
    <t>7 Avenue</t>
  </si>
  <si>
    <t>Broad Street</t>
  </si>
  <si>
    <t>Maiden Lane</t>
  </si>
  <si>
    <t>West 56th Street</t>
  </si>
  <si>
    <t>8 Avenue</t>
  </si>
  <si>
    <t>Amesterdam Avenue1</t>
  </si>
  <si>
    <t>146th Avenue1</t>
  </si>
  <si>
    <t>Fulton Street</t>
  </si>
  <si>
    <t>Avenue Of The Americas</t>
  </si>
  <si>
    <t>12 Street1</t>
  </si>
  <si>
    <t>Dekalb Avenue</t>
  </si>
  <si>
    <t>2015 - 2024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</si>
</sst>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#,##0.0,,"/>
    <numFmt numFmtId="165" formatCode="&quot;$&quot;#,##0.0,,"/>
    <numFmt numFmtId="166" formatCode="&quot;$&quot;#,##0"/>
    <numFmt numFmtId="167" formatCode="_(* #,##0_);_(* \(#,##0\);_(* &quot;-&quot;??_);_(@_)"/>
    <numFmt numFmtId="168" formatCode="#################################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3399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3399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sz val="9"/>
      <color rgb="FF000000"/>
      <name val="Arial"/>
      <family val="2"/>
    </font>
    <font>
      <sz val="9.5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i/>
      <sz val="11"/>
      <color rgb="FF0070C0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vertAlign val="superscript"/>
      <sz val="10.199999999999999"/>
      <name val="Arial"/>
      <family val="2"/>
    </font>
    <font>
      <i/>
      <sz val="11"/>
      <color rgb="FFFF0000"/>
      <name val="Arial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.5"/>
      <name val="Arial"/>
      <family val="2"/>
    </font>
    <font>
      <b/>
      <sz val="10"/>
      <name val="Arial"/>
      <family val="2"/>
    </font>
    <font>
      <vertAlign val="superscript"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0" borderId="0"/>
    <xf numFmtId="0" fontId="23" fillId="0" borderId="0"/>
    <xf numFmtId="0" fontId="24" fillId="0" borderId="0"/>
    <xf numFmtId="0" fontId="20" fillId="0" borderId="0"/>
    <xf numFmtId="0" fontId="20" fillId="0" borderId="0"/>
    <xf numFmtId="0" fontId="30" fillId="0" borderId="0"/>
    <xf numFmtId="0" fontId="20" fillId="0" borderId="0"/>
    <xf numFmtId="0" fontId="31" fillId="0" borderId="0"/>
    <xf numFmtId="0" fontId="20" fillId="0" borderId="0"/>
    <xf numFmtId="0" fontId="32" fillId="0" borderId="0"/>
    <xf numFmtId="0" fontId="33" fillId="0" borderId="0"/>
    <xf numFmtId="0" fontId="32" fillId="0" borderId="0"/>
    <xf numFmtId="43" fontId="32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275">
    <xf numFmtId="0" fontId="0" fillId="0" borderId="0" xfId="0"/>
    <xf numFmtId="0" fontId="8" fillId="0" borderId="0" xfId="0" applyFont="1"/>
    <xf numFmtId="0" fontId="11" fillId="0" borderId="6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8" fillId="0" borderId="8" xfId="0" applyFont="1" applyBorder="1"/>
    <xf numFmtId="0" fontId="11" fillId="0" borderId="5" xfId="0" applyFont="1" applyBorder="1" applyAlignment="1">
      <alignment horizontal="right" wrapText="1"/>
    </xf>
    <xf numFmtId="0" fontId="8" fillId="0" borderId="10" xfId="0" applyFont="1" applyBorder="1"/>
    <xf numFmtId="0" fontId="11" fillId="0" borderId="5" xfId="0" applyFont="1" applyBorder="1" applyAlignment="1">
      <alignment horizontal="left" wrapText="1"/>
    </xf>
    <xf numFmtId="0" fontId="19" fillId="0" borderId="0" xfId="0" applyFont="1" applyAlignment="1">
      <alignment horizontal="left"/>
    </xf>
    <xf numFmtId="0" fontId="11" fillId="0" borderId="4" xfId="0" applyFont="1" applyBorder="1" applyAlignment="1">
      <alignment horizontal="left" wrapText="1"/>
    </xf>
    <xf numFmtId="167" fontId="11" fillId="0" borderId="5" xfId="1" applyNumberFormat="1" applyFont="1" applyBorder="1" applyAlignment="1"/>
    <xf numFmtId="165" fontId="13" fillId="0" borderId="2" xfId="1" applyNumberFormat="1" applyFont="1" applyBorder="1" applyAlignment="1" applyProtection="1">
      <alignment horizontal="right"/>
    </xf>
    <xf numFmtId="165" fontId="13" fillId="0" borderId="3" xfId="1" applyNumberFormat="1" applyFont="1" applyBorder="1" applyAlignment="1" applyProtection="1">
      <alignment horizontal="right"/>
    </xf>
    <xf numFmtId="3" fontId="8" fillId="0" borderId="0" xfId="0" applyNumberFormat="1" applyFont="1"/>
    <xf numFmtId="0" fontId="7" fillId="0" borderId="0" xfId="0" applyFont="1" applyAlignment="1">
      <alignment wrapText="1"/>
    </xf>
    <xf numFmtId="0" fontId="11" fillId="0" borderId="10" xfId="0" applyFont="1" applyBorder="1" applyAlignment="1">
      <alignment horizontal="left" wrapText="1"/>
    </xf>
    <xf numFmtId="0" fontId="11" fillId="0" borderId="8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11" xfId="0" applyFont="1" applyBorder="1" applyAlignment="1">
      <alignment horizontal="left" wrapText="1"/>
    </xf>
    <xf numFmtId="0" fontId="8" fillId="0" borderId="1" xfId="0" applyFont="1" applyBorder="1"/>
    <xf numFmtId="0" fontId="5" fillId="0" borderId="0" xfId="0" applyFont="1" applyAlignment="1">
      <alignment horizontal="right"/>
    </xf>
    <xf numFmtId="0" fontId="5" fillId="0" borderId="9" xfId="0" applyFont="1" applyBorder="1"/>
    <xf numFmtId="0" fontId="8" fillId="0" borderId="9" xfId="0" applyFont="1" applyBorder="1"/>
    <xf numFmtId="3" fontId="9" fillId="0" borderId="1" xfId="0" applyNumberFormat="1" applyFont="1" applyBorder="1" applyAlignment="1">
      <alignment wrapText="1"/>
    </xf>
    <xf numFmtId="165" fontId="12" fillId="0" borderId="0" xfId="1" applyNumberFormat="1" applyFont="1" applyFill="1" applyBorder="1" applyAlignment="1" applyProtection="1"/>
    <xf numFmtId="9" fontId="9" fillId="0" borderId="0" xfId="2" applyFont="1" applyFill="1" applyBorder="1" applyAlignment="1">
      <alignment wrapText="1"/>
    </xf>
    <xf numFmtId="9" fontId="9" fillId="0" borderId="9" xfId="2" applyFont="1" applyFill="1" applyBorder="1" applyAlignment="1">
      <alignment wrapText="1"/>
    </xf>
    <xf numFmtId="164" fontId="12" fillId="0" borderId="0" xfId="1" applyNumberFormat="1" applyFont="1" applyFill="1" applyBorder="1" applyAlignment="1" applyProtection="1"/>
    <xf numFmtId="3" fontId="9" fillId="0" borderId="9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3" fontId="11" fillId="0" borderId="5" xfId="0" applyNumberFormat="1" applyFont="1" applyBorder="1" applyAlignment="1">
      <alignment wrapText="1"/>
    </xf>
    <xf numFmtId="165" fontId="13" fillId="0" borderId="2" xfId="1" applyNumberFormat="1" applyFont="1" applyFill="1" applyBorder="1" applyAlignment="1" applyProtection="1"/>
    <xf numFmtId="0" fontId="11" fillId="0" borderId="0" xfId="0" applyFont="1" applyAlignment="1">
      <alignment horizontal="left" wrapText="1"/>
    </xf>
    <xf numFmtId="3" fontId="11" fillId="0" borderId="0" xfId="0" applyNumberFormat="1" applyFont="1" applyAlignment="1">
      <alignment wrapText="1"/>
    </xf>
    <xf numFmtId="165" fontId="13" fillId="0" borderId="0" xfId="1" applyNumberFormat="1" applyFont="1" applyFill="1" applyBorder="1" applyAlignment="1" applyProtection="1"/>
    <xf numFmtId="166" fontId="11" fillId="0" borderId="0" xfId="0" applyNumberFormat="1" applyFont="1" applyAlignment="1">
      <alignment wrapText="1"/>
    </xf>
    <xf numFmtId="0" fontId="14" fillId="0" borderId="0" xfId="0" applyFont="1" applyAlignment="1">
      <alignment horizontal="left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center"/>
    </xf>
    <xf numFmtId="165" fontId="12" fillId="0" borderId="0" xfId="1" applyNumberFormat="1" applyFont="1" applyFill="1" applyBorder="1" applyProtection="1"/>
    <xf numFmtId="164" fontId="12" fillId="0" borderId="0" xfId="1" applyNumberFormat="1" applyFont="1" applyFill="1" applyBorder="1" applyProtection="1"/>
    <xf numFmtId="0" fontId="11" fillId="0" borderId="0" xfId="0" applyFont="1" applyAlignment="1">
      <alignment horizontal="left" vertical="top" wrapText="1"/>
    </xf>
    <xf numFmtId="3" fontId="11" fillId="0" borderId="0" xfId="0" applyNumberFormat="1" applyFont="1" applyAlignment="1">
      <alignment vertical="top" wrapText="1"/>
    </xf>
    <xf numFmtId="165" fontId="13" fillId="0" borderId="0" xfId="1" applyNumberFormat="1" applyFont="1" applyFill="1" applyBorder="1" applyProtection="1"/>
    <xf numFmtId="166" fontId="11" fillId="0" borderId="0" xfId="0" applyNumberFormat="1" applyFont="1" applyAlignment="1">
      <alignment vertical="top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21" fillId="0" borderId="6" xfId="0" applyFont="1" applyBorder="1" applyAlignment="1">
      <alignment horizontal="right" wrapText="1"/>
    </xf>
    <xf numFmtId="9" fontId="12" fillId="0" borderId="0" xfId="2" applyFont="1" applyFill="1" applyBorder="1" applyAlignment="1" applyProtection="1"/>
    <xf numFmtId="9" fontId="11" fillId="0" borderId="3" xfId="2" applyFont="1" applyFill="1" applyBorder="1" applyAlignment="1">
      <alignment wrapText="1"/>
    </xf>
    <xf numFmtId="9" fontId="13" fillId="0" borderId="2" xfId="2" applyFont="1" applyFill="1" applyBorder="1" applyAlignment="1" applyProtection="1"/>
    <xf numFmtId="9" fontId="11" fillId="0" borderId="0" xfId="2" applyFont="1" applyFill="1" applyBorder="1" applyAlignment="1">
      <alignment wrapText="1"/>
    </xf>
    <xf numFmtId="9" fontId="13" fillId="0" borderId="0" xfId="2" applyFont="1" applyFill="1" applyBorder="1" applyAlignment="1" applyProtection="1"/>
    <xf numFmtId="9" fontId="8" fillId="0" borderId="0" xfId="2" applyFont="1" applyFill="1" applyAlignment="1"/>
    <xf numFmtId="0" fontId="11" fillId="0" borderId="11" xfId="0" applyFont="1" applyBorder="1" applyAlignment="1">
      <alignment horizontal="left"/>
    </xf>
    <xf numFmtId="9" fontId="12" fillId="0" borderId="0" xfId="2" applyFont="1" applyFill="1" applyBorder="1" applyAlignment="1" applyProtection="1">
      <alignment wrapText="1"/>
    </xf>
    <xf numFmtId="0" fontId="8" fillId="0" borderId="0" xfId="0" applyFont="1" applyAlignment="1">
      <alignment wrapText="1"/>
    </xf>
    <xf numFmtId="164" fontId="12" fillId="0" borderId="0" xfId="1" applyNumberFormat="1" applyFont="1" applyFill="1" applyBorder="1" applyAlignment="1" applyProtection="1">
      <alignment wrapText="1"/>
    </xf>
    <xf numFmtId="9" fontId="13" fillId="0" borderId="2" xfId="2" applyFont="1" applyFill="1" applyBorder="1" applyAlignment="1" applyProtection="1">
      <alignment wrapText="1"/>
    </xf>
    <xf numFmtId="3" fontId="9" fillId="0" borderId="0" xfId="0" applyNumberFormat="1" applyFont="1" applyAlignment="1">
      <alignment vertical="top" wrapText="1"/>
    </xf>
    <xf numFmtId="166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/>
    </xf>
    <xf numFmtId="0" fontId="17" fillId="0" borderId="1" xfId="0" applyFont="1" applyBorder="1"/>
    <xf numFmtId="0" fontId="17" fillId="0" borderId="4" xfId="0" applyFont="1" applyBorder="1" applyAlignment="1">
      <alignment horizontal="left" wrapText="1"/>
    </xf>
    <xf numFmtId="0" fontId="17" fillId="0" borderId="5" xfId="0" applyFont="1" applyBorder="1" applyAlignment="1">
      <alignment horizontal="right"/>
    </xf>
    <xf numFmtId="0" fontId="17" fillId="0" borderId="3" xfId="0" applyFont="1" applyBorder="1" applyAlignment="1">
      <alignment horizontal="right"/>
    </xf>
    <xf numFmtId="9" fontId="8" fillId="0" borderId="0" xfId="2" applyFont="1" applyFill="1" applyBorder="1"/>
    <xf numFmtId="0" fontId="17" fillId="0" borderId="4" xfId="0" applyFont="1" applyBorder="1"/>
    <xf numFmtId="0" fontId="8" fillId="0" borderId="11" xfId="0" applyFont="1" applyBorder="1"/>
    <xf numFmtId="9" fontId="8" fillId="0" borderId="9" xfId="2" applyFont="1" applyBorder="1"/>
    <xf numFmtId="0" fontId="17" fillId="0" borderId="11" xfId="0" applyFont="1" applyBorder="1"/>
    <xf numFmtId="0" fontId="8" fillId="0" borderId="1" xfId="0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9" xfId="0" applyFont="1" applyBorder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0" fontId="8" fillId="0" borderId="14" xfId="0" applyFont="1" applyBorder="1" applyAlignment="1">
      <alignment horizontal="right" wrapText="1"/>
    </xf>
    <xf numFmtId="0" fontId="17" fillId="0" borderId="0" xfId="0" applyFont="1"/>
    <xf numFmtId="164" fontId="12" fillId="0" borderId="1" xfId="1" applyNumberFormat="1" applyFont="1" applyFill="1" applyBorder="1" applyAlignment="1" applyProtection="1"/>
    <xf numFmtId="0" fontId="17" fillId="0" borderId="12" xfId="0" applyFont="1" applyBorder="1" applyAlignment="1">
      <alignment horizontal="right" wrapText="1"/>
    </xf>
    <xf numFmtId="0" fontId="17" fillId="0" borderId="6" xfId="0" applyFont="1" applyBorder="1" applyAlignment="1">
      <alignment horizontal="right" wrapText="1"/>
    </xf>
    <xf numFmtId="0" fontId="17" fillId="0" borderId="7" xfId="0" applyFont="1" applyBorder="1" applyAlignment="1">
      <alignment horizontal="right" wrapText="1"/>
    </xf>
    <xf numFmtId="3" fontId="17" fillId="0" borderId="5" xfId="0" applyNumberFormat="1" applyFont="1" applyBorder="1"/>
    <xf numFmtId="3" fontId="17" fillId="0" borderId="0" xfId="0" applyNumberFormat="1" applyFont="1"/>
    <xf numFmtId="0" fontId="17" fillId="0" borderId="5" xfId="0" applyFont="1" applyBorder="1" applyAlignment="1">
      <alignment horizontal="right" wrapText="1"/>
    </xf>
    <xf numFmtId="9" fontId="8" fillId="0" borderId="1" xfId="2" applyFont="1" applyBorder="1"/>
    <xf numFmtId="9" fontId="8" fillId="0" borderId="11" xfId="2" applyFont="1" applyFill="1" applyBorder="1"/>
    <xf numFmtId="9" fontId="11" fillId="0" borderId="8" xfId="2" applyFont="1" applyFill="1" applyBorder="1" applyAlignment="1">
      <alignment horizontal="center" wrapText="1"/>
    </xf>
    <xf numFmtId="9" fontId="17" fillId="0" borderId="5" xfId="2" applyFont="1" applyBorder="1" applyAlignment="1">
      <alignment horizontal="right" wrapText="1"/>
    </xf>
    <xf numFmtId="9" fontId="17" fillId="0" borderId="6" xfId="2" applyFont="1" applyBorder="1" applyAlignment="1">
      <alignment horizontal="right" wrapText="1"/>
    </xf>
    <xf numFmtId="9" fontId="17" fillId="0" borderId="7" xfId="2" applyFont="1" applyBorder="1" applyAlignment="1">
      <alignment horizontal="right" wrapText="1"/>
    </xf>
    <xf numFmtId="9" fontId="17" fillId="0" borderId="12" xfId="2" applyFont="1" applyBorder="1" applyAlignment="1">
      <alignment horizontal="right" wrapText="1"/>
    </xf>
    <xf numFmtId="9" fontId="17" fillId="0" borderId="8" xfId="2" applyFont="1" applyFill="1" applyBorder="1"/>
    <xf numFmtId="9" fontId="8" fillId="0" borderId="1" xfId="2" applyFont="1" applyBorder="1" applyAlignment="1">
      <alignment horizontal="right" wrapText="1"/>
    </xf>
    <xf numFmtId="9" fontId="8" fillId="0" borderId="0" xfId="2" applyFont="1" applyBorder="1" applyAlignment="1">
      <alignment horizontal="right" wrapText="1"/>
    </xf>
    <xf numFmtId="9" fontId="8" fillId="0" borderId="9" xfId="2" applyFont="1" applyBorder="1" applyAlignment="1">
      <alignment horizontal="right" wrapText="1"/>
    </xf>
    <xf numFmtId="9" fontId="8" fillId="0" borderId="8" xfId="2" applyFont="1" applyBorder="1" applyAlignment="1">
      <alignment horizontal="right" wrapText="1"/>
    </xf>
    <xf numFmtId="9" fontId="8" fillId="0" borderId="14" xfId="2" applyFont="1" applyBorder="1" applyAlignment="1">
      <alignment horizontal="right" wrapText="1"/>
    </xf>
    <xf numFmtId="9" fontId="8" fillId="0" borderId="1" xfId="2" applyFont="1" applyFill="1" applyBorder="1"/>
    <xf numFmtId="9" fontId="12" fillId="0" borderId="1" xfId="2" applyFont="1" applyFill="1" applyBorder="1" applyAlignment="1" applyProtection="1"/>
    <xf numFmtId="9" fontId="17" fillId="0" borderId="5" xfId="2" applyFont="1" applyFill="1" applyBorder="1"/>
    <xf numFmtId="9" fontId="17" fillId="0" borderId="5" xfId="2" applyFont="1" applyBorder="1"/>
    <xf numFmtId="165" fontId="8" fillId="0" borderId="0" xfId="0" applyNumberFormat="1" applyFont="1"/>
    <xf numFmtId="0" fontId="0" fillId="2" borderId="0" xfId="0" applyFill="1"/>
    <xf numFmtId="0" fontId="11" fillId="2" borderId="8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right" wrapText="1"/>
    </xf>
    <xf numFmtId="0" fontId="11" fillId="2" borderId="12" xfId="0" applyFont="1" applyFill="1" applyBorder="1" applyAlignment="1">
      <alignment horizontal="right" wrapText="1"/>
    </xf>
    <xf numFmtId="0" fontId="11" fillId="2" borderId="7" xfId="0" applyFont="1" applyFill="1" applyBorder="1" applyAlignment="1">
      <alignment horizontal="right" wrapText="1"/>
    </xf>
    <xf numFmtId="0" fontId="11" fillId="2" borderId="1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right" wrapText="1"/>
    </xf>
    <xf numFmtId="0" fontId="11" fillId="2" borderId="9" xfId="0" applyFont="1" applyFill="1" applyBorder="1" applyAlignment="1">
      <alignment horizontal="right" wrapText="1"/>
    </xf>
    <xf numFmtId="0" fontId="11" fillId="2" borderId="11" xfId="0" applyFont="1" applyFill="1" applyBorder="1" applyAlignment="1">
      <alignment horizontal="left"/>
    </xf>
    <xf numFmtId="167" fontId="9" fillId="2" borderId="1" xfId="1" applyNumberFormat="1" applyFont="1" applyFill="1" applyBorder="1" applyAlignment="1"/>
    <xf numFmtId="37" fontId="9" fillId="2" borderId="0" xfId="1" applyNumberFormat="1" applyFont="1" applyFill="1" applyBorder="1" applyAlignment="1"/>
    <xf numFmtId="37" fontId="9" fillId="2" borderId="9" xfId="1" applyNumberFormat="1" applyFont="1" applyFill="1" applyBorder="1" applyAlignment="1"/>
    <xf numFmtId="0" fontId="9" fillId="2" borderId="11" xfId="0" applyFont="1" applyFill="1" applyBorder="1" applyAlignment="1">
      <alignment horizontal="left" wrapText="1"/>
    </xf>
    <xf numFmtId="167" fontId="11" fillId="2" borderId="1" xfId="1" applyNumberFormat="1" applyFont="1" applyFill="1" applyBorder="1" applyAlignment="1"/>
    <xf numFmtId="0" fontId="0" fillId="2" borderId="11" xfId="0" applyFill="1" applyBorder="1"/>
    <xf numFmtId="0" fontId="0" fillId="2" borderId="9" xfId="0" applyFill="1" applyBorder="1"/>
    <xf numFmtId="165" fontId="12" fillId="2" borderId="0" xfId="1" applyNumberFormat="1" applyFont="1" applyFill="1" applyBorder="1" applyAlignment="1" applyProtection="1"/>
    <xf numFmtId="5" fontId="9" fillId="2" borderId="0" xfId="1" applyNumberFormat="1" applyFont="1" applyFill="1" applyBorder="1" applyAlignment="1"/>
    <xf numFmtId="165" fontId="12" fillId="2" borderId="1" xfId="1" applyNumberFormat="1" applyFont="1" applyFill="1" applyBorder="1" applyAlignment="1" applyProtection="1"/>
    <xf numFmtId="5" fontId="9" fillId="2" borderId="9" xfId="1" applyNumberFormat="1" applyFont="1" applyFill="1" applyBorder="1" applyAlignment="1"/>
    <xf numFmtId="0" fontId="11" fillId="2" borderId="4" xfId="0" applyFont="1" applyFill="1" applyBorder="1" applyAlignment="1">
      <alignment horizontal="left" wrapText="1"/>
    </xf>
    <xf numFmtId="167" fontId="11" fillId="2" borderId="5" xfId="1" applyNumberFormat="1" applyFont="1" applyFill="1" applyBorder="1" applyAlignment="1"/>
    <xf numFmtId="0" fontId="11" fillId="2" borderId="1" xfId="0" applyFont="1" applyFill="1" applyBorder="1" applyAlignment="1">
      <alignment horizontal="left" wrapText="1"/>
    </xf>
    <xf numFmtId="0" fontId="25" fillId="0" borderId="0" xfId="0" applyFont="1"/>
    <xf numFmtId="0" fontId="8" fillId="2" borderId="0" xfId="0" applyFont="1" applyFill="1"/>
    <xf numFmtId="0" fontId="8" fillId="2" borderId="11" xfId="0" applyFont="1" applyFill="1" applyBorder="1"/>
    <xf numFmtId="165" fontId="13" fillId="2" borderId="2" xfId="1" applyNumberFormat="1" applyFont="1" applyFill="1" applyBorder="1" applyAlignment="1" applyProtection="1"/>
    <xf numFmtId="5" fontId="11" fillId="2" borderId="2" xfId="1" applyNumberFormat="1" applyFont="1" applyFill="1" applyBorder="1" applyAlignment="1"/>
    <xf numFmtId="165" fontId="13" fillId="2" borderId="5" xfId="1" applyNumberFormat="1" applyFont="1" applyFill="1" applyBorder="1" applyAlignment="1" applyProtection="1"/>
    <xf numFmtId="5" fontId="11" fillId="2" borderId="3" xfId="1" applyNumberFormat="1" applyFont="1" applyFill="1" applyBorder="1" applyAlignment="1"/>
    <xf numFmtId="9" fontId="8" fillId="0" borderId="0" xfId="2" applyFont="1"/>
    <xf numFmtId="9" fontId="11" fillId="0" borderId="2" xfId="2" applyFont="1" applyFill="1" applyBorder="1" applyAlignment="1">
      <alignment wrapText="1"/>
    </xf>
    <xf numFmtId="165" fontId="13" fillId="2" borderId="0" xfId="1" applyNumberFormat="1" applyFont="1" applyFill="1" applyBorder="1" applyAlignment="1" applyProtection="1"/>
    <xf numFmtId="5" fontId="11" fillId="2" borderId="0" xfId="1" applyNumberFormat="1" applyFont="1" applyFill="1" applyBorder="1" applyAlignment="1"/>
    <xf numFmtId="165" fontId="13" fillId="2" borderId="1" xfId="1" applyNumberFormat="1" applyFont="1" applyFill="1" applyBorder="1" applyAlignment="1" applyProtection="1"/>
    <xf numFmtId="5" fontId="11" fillId="2" borderId="9" xfId="1" applyNumberFormat="1" applyFont="1" applyFill="1" applyBorder="1" applyAlignment="1"/>
    <xf numFmtId="167" fontId="9" fillId="0" borderId="1" xfId="1" applyNumberFormat="1" applyFont="1" applyBorder="1" applyAlignment="1">
      <alignment horizontal="right" vertical="center"/>
    </xf>
    <xf numFmtId="164" fontId="12" fillId="2" borderId="0" xfId="1" applyNumberFormat="1" applyFont="1" applyFill="1" applyBorder="1" applyAlignment="1" applyProtection="1">
      <alignment horizontal="right" vertical="center"/>
    </xf>
    <xf numFmtId="164" fontId="12" fillId="2" borderId="9" xfId="1" applyNumberFormat="1" applyFont="1" applyFill="1" applyBorder="1" applyAlignment="1" applyProtection="1">
      <alignment horizontal="right" vertical="center"/>
    </xf>
    <xf numFmtId="0" fontId="26" fillId="2" borderId="0" xfId="0" applyFont="1" applyFill="1" applyAlignment="1">
      <alignment vertical="top"/>
    </xf>
    <xf numFmtId="0" fontId="27" fillId="2" borderId="0" xfId="0" applyFont="1" applyFill="1"/>
    <xf numFmtId="0" fontId="26" fillId="2" borderId="0" xfId="0" applyFont="1" applyFill="1" applyAlignment="1">
      <alignment horizontal="center" vertical="top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19" fillId="0" borderId="0" xfId="0" quotePrefix="1" applyFont="1" applyAlignment="1">
      <alignment horizontal="left" wrapText="1"/>
    </xf>
    <xf numFmtId="0" fontId="19" fillId="0" borderId="0" xfId="0" quotePrefix="1" applyFont="1" applyAlignment="1">
      <alignment horizontal="left"/>
    </xf>
    <xf numFmtId="0" fontId="29" fillId="0" borderId="0" xfId="0" applyFont="1"/>
    <xf numFmtId="166" fontId="11" fillId="0" borderId="3" xfId="0" applyNumberFormat="1" applyFont="1" applyBorder="1" applyAlignment="1">
      <alignment wrapText="1"/>
    </xf>
    <xf numFmtId="166" fontId="9" fillId="0" borderId="9" xfId="0" applyNumberFormat="1" applyFont="1" applyBorder="1" applyAlignment="1">
      <alignment wrapText="1"/>
    </xf>
    <xf numFmtId="0" fontId="9" fillId="0" borderId="1" xfId="0" applyFont="1" applyBorder="1"/>
    <xf numFmtId="165" fontId="12" fillId="0" borderId="0" xfId="1" applyNumberFormat="1" applyFont="1" applyFill="1" applyBorder="1" applyAlignment="1" applyProtection="1">
      <alignment wrapText="1"/>
    </xf>
    <xf numFmtId="165" fontId="12" fillId="0" borderId="1" xfId="1" applyNumberFormat="1" applyFont="1" applyFill="1" applyBorder="1" applyAlignment="1" applyProtection="1"/>
    <xf numFmtId="164" fontId="12" fillId="2" borderId="0" xfId="1" applyNumberFormat="1" applyFont="1" applyFill="1" applyBorder="1" applyAlignment="1" applyProtection="1"/>
    <xf numFmtId="164" fontId="12" fillId="2" borderId="1" xfId="1" applyNumberFormat="1" applyFont="1" applyFill="1" applyBorder="1" applyAlignment="1" applyProtection="1"/>
    <xf numFmtId="3" fontId="9" fillId="2" borderId="9" xfId="0" applyNumberFormat="1" applyFont="1" applyFill="1" applyBorder="1" applyAlignment="1">
      <alignment wrapText="1"/>
    </xf>
    <xf numFmtId="0" fontId="11" fillId="2" borderId="8" xfId="0" applyFont="1" applyFill="1" applyBorder="1" applyAlignment="1">
      <alignment horizontal="right" wrapText="1"/>
    </xf>
    <xf numFmtId="9" fontId="8" fillId="0" borderId="0" xfId="2" applyFont="1" applyBorder="1"/>
    <xf numFmtId="0" fontId="4" fillId="0" borderId="9" xfId="0" applyFont="1" applyBorder="1"/>
    <xf numFmtId="0" fontId="4" fillId="0" borderId="0" xfId="0" applyFont="1" applyAlignment="1">
      <alignment horizontal="right"/>
    </xf>
    <xf numFmtId="167" fontId="11" fillId="2" borderId="0" xfId="1" applyNumberFormat="1" applyFont="1" applyFill="1" applyBorder="1" applyAlignment="1"/>
    <xf numFmtId="3" fontId="0" fillId="0" borderId="0" xfId="0" applyNumberFormat="1"/>
    <xf numFmtId="9" fontId="13" fillId="0" borderId="5" xfId="2" applyFont="1" applyFill="1" applyBorder="1" applyAlignment="1" applyProtection="1"/>
    <xf numFmtId="167" fontId="8" fillId="0" borderId="0" xfId="1" applyNumberFormat="1" applyFont="1"/>
    <xf numFmtId="0" fontId="11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 indent="2"/>
    </xf>
    <xf numFmtId="0" fontId="11" fillId="0" borderId="1" xfId="0" applyFont="1" applyBorder="1" applyAlignment="1">
      <alignment horizontal="right" wrapText="1"/>
    </xf>
    <xf numFmtId="0" fontId="11" fillId="0" borderId="9" xfId="0" applyFont="1" applyBorder="1" applyAlignment="1">
      <alignment horizontal="right" wrapText="1"/>
    </xf>
    <xf numFmtId="3" fontId="11" fillId="0" borderId="0" xfId="0" applyNumberFormat="1" applyFont="1" applyAlignment="1">
      <alignment horizontal="left" wrapText="1"/>
    </xf>
    <xf numFmtId="0" fontId="34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5" fillId="0" borderId="12" xfId="0" applyFont="1" applyBorder="1" applyAlignment="1">
      <alignment horizontal="left"/>
    </xf>
    <xf numFmtId="0" fontId="35" fillId="0" borderId="6" xfId="0" applyFont="1" applyBorder="1"/>
    <xf numFmtId="0" fontId="35" fillId="0" borderId="6" xfId="0" applyFont="1" applyBorder="1" applyAlignment="1">
      <alignment horizontal="right" wrapText="1"/>
    </xf>
    <xf numFmtId="0" fontId="35" fillId="0" borderId="7" xfId="0" applyFont="1" applyBorder="1" applyAlignment="1">
      <alignment wrapText="1"/>
    </xf>
    <xf numFmtId="0" fontId="34" fillId="0" borderId="8" xfId="0" applyFont="1" applyBorder="1" applyAlignment="1">
      <alignment horizontal="left"/>
    </xf>
    <xf numFmtId="0" fontId="34" fillId="0" borderId="13" xfId="0" applyFont="1" applyBorder="1" applyAlignment="1">
      <alignment horizontal="left"/>
    </xf>
    <xf numFmtId="0" fontId="34" fillId="0" borderId="13" xfId="0" applyFont="1" applyBorder="1" applyAlignment="1">
      <alignment horizontal="right"/>
    </xf>
    <xf numFmtId="0" fontId="34" fillId="0" borderId="14" xfId="0" applyFont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5" fontId="12" fillId="0" borderId="0" xfId="16" applyNumberFormat="1" applyFont="1" applyFill="1" applyBorder="1" applyAlignment="1">
      <alignment horizontal="right"/>
    </xf>
    <xf numFmtId="0" fontId="3" fillId="5" borderId="9" xfId="0" applyFont="1" applyFill="1" applyBorder="1" applyAlignment="1">
      <alignment horizontal="left"/>
    </xf>
    <xf numFmtId="37" fontId="12" fillId="0" borderId="0" xfId="16" applyNumberFormat="1" applyFont="1" applyFill="1" applyBorder="1" applyAlignment="1">
      <alignment horizontal="right"/>
    </xf>
    <xf numFmtId="0" fontId="34" fillId="0" borderId="5" xfId="0" applyFont="1" applyBorder="1" applyAlignment="1">
      <alignment horizontal="left"/>
    </xf>
    <xf numFmtId="0" fontId="34" fillId="0" borderId="2" xfId="0" applyFont="1" applyBorder="1" applyAlignment="1">
      <alignment horizontal="left"/>
    </xf>
    <xf numFmtId="0" fontId="34" fillId="0" borderId="2" xfId="0" applyFont="1" applyBorder="1" applyAlignment="1">
      <alignment horizontal="right"/>
    </xf>
    <xf numFmtId="0" fontId="34" fillId="0" borderId="3" xfId="0" applyFont="1" applyBorder="1" applyAlignment="1">
      <alignment horizontal="left"/>
    </xf>
    <xf numFmtId="0" fontId="12" fillId="0" borderId="1" xfId="0" applyFont="1" applyBorder="1"/>
    <xf numFmtId="168" fontId="12" fillId="5" borderId="9" xfId="0" applyNumberFormat="1" applyFont="1" applyFill="1" applyBorder="1" applyAlignment="1">
      <alignment horizontal="left"/>
    </xf>
    <xf numFmtId="168" fontId="3" fillId="5" borderId="9" xfId="0" applyNumberFormat="1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37" fontId="12" fillId="0" borderId="2" xfId="16" applyNumberFormat="1" applyFont="1" applyFill="1" applyBorder="1" applyAlignment="1">
      <alignment horizontal="right"/>
    </xf>
    <xf numFmtId="168" fontId="3" fillId="5" borderId="3" xfId="0" applyNumberFormat="1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7" fontId="3" fillId="0" borderId="0" xfId="0" applyNumberFormat="1" applyFont="1"/>
    <xf numFmtId="0" fontId="3" fillId="0" borderId="11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37" fontId="3" fillId="0" borderId="1" xfId="1" applyNumberFormat="1" applyFont="1" applyFill="1" applyBorder="1"/>
    <xf numFmtId="165" fontId="3" fillId="0" borderId="0" xfId="1" applyNumberFormat="1" applyFont="1" applyFill="1" applyBorder="1"/>
    <xf numFmtId="5" fontId="3" fillId="0" borderId="9" xfId="1" applyNumberFormat="1" applyFont="1" applyFill="1" applyBorder="1"/>
    <xf numFmtId="164" fontId="3" fillId="0" borderId="0" xfId="1" applyNumberFormat="1" applyFont="1" applyFill="1" applyBorder="1"/>
    <xf numFmtId="37" fontId="3" fillId="0" borderId="9" xfId="1" applyNumberFormat="1" applyFont="1" applyFill="1" applyBorder="1"/>
    <xf numFmtId="37" fontId="3" fillId="0" borderId="0" xfId="1" applyNumberFormat="1" applyFont="1" applyFill="1" applyBorder="1"/>
    <xf numFmtId="0" fontId="3" fillId="0" borderId="4" xfId="0" applyFont="1" applyBorder="1" applyAlignment="1">
      <alignment horizontal="left"/>
    </xf>
    <xf numFmtId="37" fontId="3" fillId="0" borderId="2" xfId="1" applyNumberFormat="1" applyFont="1" applyFill="1" applyBorder="1"/>
    <xf numFmtId="164" fontId="3" fillId="0" borderId="2" xfId="1" applyNumberFormat="1" applyFont="1" applyFill="1" applyBorder="1"/>
    <xf numFmtId="37" fontId="3" fillId="0" borderId="3" xfId="1" applyNumberFormat="1" applyFont="1" applyFill="1" applyBorder="1"/>
    <xf numFmtId="37" fontId="3" fillId="0" borderId="0" xfId="0" applyNumberFormat="1" applyFont="1"/>
    <xf numFmtId="0" fontId="3" fillId="0" borderId="1" xfId="0" applyFont="1" applyBorder="1" applyAlignment="1">
      <alignment horizontal="left"/>
    </xf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2" fillId="0" borderId="9" xfId="0" applyFont="1" applyBorder="1"/>
    <xf numFmtId="0" fontId="1" fillId="0" borderId="8" xfId="0" applyFont="1" applyBorder="1"/>
    <xf numFmtId="0" fontId="1" fillId="0" borderId="13" xfId="0" applyFont="1" applyBorder="1"/>
    <xf numFmtId="0" fontId="1" fillId="0" borderId="14" xfId="0" applyFont="1" applyBorder="1"/>
    <xf numFmtId="165" fontId="12" fillId="2" borderId="9" xfId="1" applyNumberFormat="1" applyFont="1" applyFill="1" applyBorder="1" applyAlignment="1" applyProtection="1"/>
    <xf numFmtId="164" fontId="12" fillId="2" borderId="9" xfId="1" applyNumberFormat="1" applyFont="1" applyFill="1" applyBorder="1" applyAlignment="1" applyProtection="1"/>
    <xf numFmtId="165" fontId="12" fillId="0" borderId="1" xfId="1" applyNumberFormat="1" applyFont="1" applyFill="1" applyBorder="1" applyAlignment="1" applyProtection="1">
      <alignment wrapText="1"/>
    </xf>
    <xf numFmtId="164" fontId="12" fillId="0" borderId="1" xfId="1" applyNumberFormat="1" applyFont="1" applyFill="1" applyBorder="1" applyAlignment="1" applyProtection="1">
      <alignment wrapText="1"/>
    </xf>
    <xf numFmtId="165" fontId="13" fillId="0" borderId="5" xfId="1" applyNumberFormat="1" applyFont="1" applyFill="1" applyBorder="1" applyAlignment="1" applyProtection="1"/>
    <xf numFmtId="3" fontId="1" fillId="0" borderId="1" xfId="0" applyNumberFormat="1" applyFont="1" applyBorder="1"/>
    <xf numFmtId="3" fontId="1" fillId="2" borderId="1" xfId="0" applyNumberFormat="1" applyFont="1" applyFill="1" applyBorder="1"/>
    <xf numFmtId="0" fontId="1" fillId="0" borderId="9" xfId="0" applyFont="1" applyBorder="1"/>
    <xf numFmtId="0" fontId="26" fillId="2" borderId="0" xfId="0" applyFont="1" applyFill="1" applyAlignment="1">
      <alignment horizontal="center" vertical="top"/>
    </xf>
    <xf numFmtId="0" fontId="26" fillId="2" borderId="0" xfId="0" applyFont="1" applyFill="1" applyAlignment="1">
      <alignment horizontal="center" vertical="top" wrapText="1"/>
    </xf>
    <xf numFmtId="0" fontId="26" fillId="2" borderId="0" xfId="0" applyFont="1" applyFill="1" applyAlignment="1">
      <alignment horizontal="center"/>
    </xf>
    <xf numFmtId="0" fontId="11" fillId="2" borderId="10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3" borderId="12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3" borderId="8" xfId="0" applyFont="1" applyFill="1" applyBorder="1" applyAlignment="1">
      <alignment horizontal="center" wrapText="1"/>
    </xf>
    <xf numFmtId="0" fontId="11" fillId="3" borderId="13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9" fontId="11" fillId="0" borderId="6" xfId="2" applyFont="1" applyFill="1" applyBorder="1" applyAlignment="1">
      <alignment horizontal="center" wrapText="1"/>
    </xf>
    <xf numFmtId="9" fontId="11" fillId="0" borderId="7" xfId="2" applyFont="1" applyFill="1" applyBorder="1" applyAlignment="1">
      <alignment horizontal="center" wrapText="1"/>
    </xf>
    <xf numFmtId="9" fontId="11" fillId="0" borderId="12" xfId="2" applyFont="1" applyFill="1" applyBorder="1" applyAlignment="1">
      <alignment horizontal="center" wrapText="1"/>
    </xf>
    <xf numFmtId="9" fontId="17" fillId="3" borderId="12" xfId="2" applyFont="1" applyFill="1" applyBorder="1" applyAlignment="1">
      <alignment horizontal="center" vertical="center"/>
    </xf>
    <xf numFmtId="9" fontId="17" fillId="3" borderId="6" xfId="2" applyFont="1" applyFill="1" applyBorder="1" applyAlignment="1">
      <alignment horizontal="center" vertical="center"/>
    </xf>
    <xf numFmtId="9" fontId="17" fillId="3" borderId="7" xfId="2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6" fillId="0" borderId="0" xfId="0" quotePrefix="1" applyFont="1" applyAlignment="1">
      <alignment horizontal="center"/>
    </xf>
  </cellXfs>
  <cellStyles count="17">
    <cellStyle name="Comma" xfId="1" builtinId="3"/>
    <cellStyle name="Comma 2" xfId="15" xr:uid="{A4CD0C2C-3A0D-4F5F-B839-0045B7C73CD6}"/>
    <cellStyle name="Comma 4" xfId="16" xr:uid="{93FF6846-0524-4D4A-B487-90A3652C7418}"/>
    <cellStyle name="Normal" xfId="0" builtinId="0"/>
    <cellStyle name="Normal 2" xfId="3" xr:uid="{00000000-0005-0000-0000-000002000000}"/>
    <cellStyle name="Normal 2 2" xfId="14" xr:uid="{AC3CEC84-F4EF-4671-9ADD-567B1F085787}"/>
    <cellStyle name="Normal 3" xfId="4" xr:uid="{00000000-0005-0000-0000-000003000000}"/>
    <cellStyle name="Normal 3 2" xfId="6" xr:uid="{00000000-0005-0000-0000-000004000000}"/>
    <cellStyle name="Normal 4" xfId="5" xr:uid="{00000000-0005-0000-0000-000005000000}"/>
    <cellStyle name="Normal 4 2" xfId="7" xr:uid="{00000000-0005-0000-0000-000006000000}"/>
    <cellStyle name="Normal 4 3" xfId="12" xr:uid="{F29A3FB4-6045-4E94-80C0-9F23C1B7AC61}"/>
    <cellStyle name="Normal 5" xfId="8" xr:uid="{00000000-0005-0000-0000-000007000000}"/>
    <cellStyle name="Normal 5 2" xfId="9" xr:uid="{06E0747D-CB25-413A-9B17-321D3BBBDA7B}"/>
    <cellStyle name="Normal 6" xfId="10" xr:uid="{A3EAC1CF-6303-475B-BB10-FF6A75085F7C}"/>
    <cellStyle name="Normal 6 2" xfId="11" xr:uid="{41F7FA31-787D-468B-8694-5A645200D93D}"/>
    <cellStyle name="Normal 7" xfId="13" xr:uid="{3352C72A-5BDE-408F-9C0D-03B44A1D83E2}"/>
    <cellStyle name="Percent" xfId="2" builtinId="5"/>
  </cellStyles>
  <dxfs count="0"/>
  <tableStyles count="0" defaultTableStyle="TableStyleMedium2" defaultPivotStyle="PivotStyleLight16"/>
  <colors>
    <mruColors>
      <color rgb="FFCCECFF"/>
      <color rgb="FFFFFFCC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4</xdr:col>
      <xdr:colOff>923925</xdr:colOff>
      <xdr:row>19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6DB213E-EAF8-4675-AE81-D7B705D4AE4D}"/>
            </a:ext>
          </a:extLst>
        </xdr:cNvPr>
        <xdr:cNvSpPr txBox="1"/>
      </xdr:nvSpPr>
      <xdr:spPr>
        <a:xfrm>
          <a:off x="0" y="3781425"/>
          <a:ext cx="6743700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Revenue is dedicated entirely to the NYC general fund if the transaction is commercial and the tax rate is 1.425 percent.</a:t>
          </a:r>
        </a:p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Revenue is dedicated to the NYC general fund and the NYC Transit Authority and certain paratransit and franchised bus </a:t>
          </a:r>
        </a:p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operators if the transaction is commercial, and either the tax rate is 2.625 percent or half that rate because the transaction is</a:t>
          </a:r>
        </a:p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eligible for a reduced REIT rate.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showGridLines="0" zoomScaleNormal="100" workbookViewId="0">
      <selection activeCell="G11" sqref="G11"/>
    </sheetView>
  </sheetViews>
  <sheetFormatPr defaultRowHeight="15" x14ac:dyDescent="0.25"/>
  <cols>
    <col min="1" max="1" width="31.42578125" style="104" customWidth="1"/>
    <col min="2" max="4" width="15.28515625" style="104"/>
    <col min="5" max="5" width="14.85546875" style="104" customWidth="1"/>
    <col min="6" max="6" width="15.28515625" style="104"/>
    <col min="7" max="16384" width="9.140625" style="104"/>
  </cols>
  <sheetData>
    <row r="1" spans="1:6" ht="15.75" x14ac:dyDescent="0.25">
      <c r="A1" s="236" t="s">
        <v>56</v>
      </c>
      <c r="B1" s="236"/>
      <c r="C1" s="236"/>
      <c r="D1" s="236"/>
      <c r="E1" s="236"/>
      <c r="F1" s="236"/>
    </row>
    <row r="2" spans="1:6" ht="15.75" x14ac:dyDescent="0.25">
      <c r="A2" s="237" t="s">
        <v>109</v>
      </c>
      <c r="B2" s="237"/>
      <c r="C2" s="237"/>
      <c r="D2" s="237"/>
      <c r="E2" s="237"/>
      <c r="F2" s="237"/>
    </row>
    <row r="3" spans="1:6" ht="15.75" x14ac:dyDescent="0.25">
      <c r="A3" s="145"/>
      <c r="B3" s="146"/>
      <c r="C3" s="146"/>
      <c r="D3" s="146"/>
      <c r="E3" s="146"/>
      <c r="F3" s="146"/>
    </row>
    <row r="4" spans="1:6" ht="15.75" x14ac:dyDescent="0.25">
      <c r="A4" s="236" t="s">
        <v>19</v>
      </c>
      <c r="B4" s="236"/>
      <c r="C4" s="236"/>
      <c r="D4" s="236"/>
      <c r="E4" s="236"/>
      <c r="F4" s="236"/>
    </row>
    <row r="5" spans="1:6" ht="15.75" x14ac:dyDescent="0.25">
      <c r="A5" s="238" t="s">
        <v>57</v>
      </c>
      <c r="B5" s="238"/>
      <c r="C5" s="238"/>
      <c r="D5" s="238"/>
      <c r="E5" s="238"/>
      <c r="F5" s="238"/>
    </row>
    <row r="7" spans="1:6" ht="15" customHeight="1" x14ac:dyDescent="0.25">
      <c r="A7" s="239" t="s">
        <v>18</v>
      </c>
      <c r="B7" s="105"/>
      <c r="C7" s="241" t="s">
        <v>16</v>
      </c>
      <c r="D7" s="242"/>
      <c r="E7" s="241" t="s">
        <v>17</v>
      </c>
      <c r="F7" s="242"/>
    </row>
    <row r="8" spans="1:6" ht="29.25" customHeight="1" x14ac:dyDescent="0.25">
      <c r="A8" s="240"/>
      <c r="B8" s="106" t="s">
        <v>8</v>
      </c>
      <c r="C8" s="107" t="s">
        <v>76</v>
      </c>
      <c r="D8" s="107" t="s">
        <v>1</v>
      </c>
      <c r="E8" s="108" t="s">
        <v>76</v>
      </c>
      <c r="F8" s="109" t="s">
        <v>1</v>
      </c>
    </row>
    <row r="9" spans="1:6" x14ac:dyDescent="0.25">
      <c r="A9" s="110"/>
      <c r="B9" s="111"/>
      <c r="C9" s="112"/>
      <c r="D9" s="112"/>
      <c r="E9" s="163"/>
      <c r="F9" s="113"/>
    </row>
    <row r="10" spans="1:6" x14ac:dyDescent="0.25">
      <c r="A10" s="114" t="s">
        <v>20</v>
      </c>
      <c r="B10" s="115"/>
      <c r="C10" s="160"/>
      <c r="D10" s="116"/>
      <c r="E10" s="161"/>
      <c r="F10" s="117"/>
    </row>
    <row r="11" spans="1:6" x14ac:dyDescent="0.25">
      <c r="A11" s="118" t="s">
        <v>32</v>
      </c>
      <c r="B11" s="115">
        <f>+B16+B21</f>
        <v>42989</v>
      </c>
      <c r="C11" s="122">
        <f>C16+C21</f>
        <v>49591271278.989998</v>
      </c>
      <c r="D11" s="123">
        <v>775000</v>
      </c>
      <c r="E11" s="124">
        <f>E16+E21</f>
        <v>690073783.20000005</v>
      </c>
      <c r="F11" s="125">
        <v>11008.13</v>
      </c>
    </row>
    <row r="12" spans="1:6" x14ac:dyDescent="0.25">
      <c r="A12" s="118" t="s">
        <v>33</v>
      </c>
      <c r="B12" s="115">
        <f>B17+B22</f>
        <v>7862</v>
      </c>
      <c r="C12" s="160">
        <f>C17+C22</f>
        <v>29999698694.759998</v>
      </c>
      <c r="D12" s="116">
        <v>610000</v>
      </c>
      <c r="E12" s="161">
        <f>E17+E22</f>
        <v>780964771.38999999</v>
      </c>
      <c r="F12" s="117">
        <v>15750</v>
      </c>
    </row>
    <row r="13" spans="1:6" x14ac:dyDescent="0.25">
      <c r="A13" s="126" t="s">
        <v>35</v>
      </c>
      <c r="B13" s="127">
        <f>SUM(B11:B12)</f>
        <v>50851</v>
      </c>
      <c r="C13" s="132">
        <f>SUM(C11:C12)</f>
        <v>79590969973.75</v>
      </c>
      <c r="D13" s="133">
        <v>765000</v>
      </c>
      <c r="E13" s="134">
        <f>E12+E11</f>
        <v>1471038554.5900002</v>
      </c>
      <c r="F13" s="135">
        <v>11043.75</v>
      </c>
    </row>
    <row r="14" spans="1:6" x14ac:dyDescent="0.25">
      <c r="A14" s="120"/>
      <c r="D14" s="121"/>
      <c r="F14" s="121"/>
    </row>
    <row r="15" spans="1:6" x14ac:dyDescent="0.25">
      <c r="A15" s="114" t="s">
        <v>34</v>
      </c>
      <c r="D15" s="121"/>
      <c r="F15" s="121"/>
    </row>
    <row r="16" spans="1:6" x14ac:dyDescent="0.25">
      <c r="A16" s="118" t="s">
        <v>32</v>
      </c>
      <c r="B16" s="115">
        <v>839</v>
      </c>
      <c r="C16" s="122">
        <v>56761993.990000002</v>
      </c>
      <c r="D16" s="123">
        <v>46990</v>
      </c>
      <c r="E16" s="124">
        <v>567619.96</v>
      </c>
      <c r="F16" s="125">
        <v>469.9</v>
      </c>
    </row>
    <row r="17" spans="1:6" ht="14.45" customHeight="1" x14ac:dyDescent="0.25">
      <c r="A17" s="118" t="s">
        <v>33</v>
      </c>
      <c r="B17" s="115">
        <v>2914</v>
      </c>
      <c r="C17" s="160">
        <v>310135193.75999999</v>
      </c>
      <c r="D17" s="116">
        <v>86055</v>
      </c>
      <c r="E17" s="161">
        <v>4490144.54</v>
      </c>
      <c r="F17" s="117">
        <v>1226.29</v>
      </c>
    </row>
    <row r="18" spans="1:6" x14ac:dyDescent="0.25">
      <c r="A18" s="110" t="s">
        <v>35</v>
      </c>
      <c r="B18" s="119">
        <f>B17+B16</f>
        <v>3753</v>
      </c>
      <c r="C18" s="138">
        <f>C17+C16</f>
        <v>366897187.75</v>
      </c>
      <c r="D18" s="139">
        <v>74474</v>
      </c>
      <c r="E18" s="140">
        <f>E17+E16</f>
        <v>5057764.5</v>
      </c>
      <c r="F18" s="141">
        <v>954.61</v>
      </c>
    </row>
    <row r="19" spans="1:6" x14ac:dyDescent="0.25">
      <c r="A19" s="110"/>
      <c r="D19" s="121"/>
      <c r="F19" s="121"/>
    </row>
    <row r="20" spans="1:6" x14ac:dyDescent="0.25">
      <c r="A20" s="114" t="s">
        <v>31</v>
      </c>
      <c r="D20" s="121"/>
      <c r="F20" s="121"/>
    </row>
    <row r="21" spans="1:6" x14ac:dyDescent="0.25">
      <c r="A21" s="118" t="s">
        <v>32</v>
      </c>
      <c r="B21" s="115">
        <v>42150</v>
      </c>
      <c r="C21" s="122">
        <v>49534509285</v>
      </c>
      <c r="D21" s="123">
        <v>785000</v>
      </c>
      <c r="E21" s="124">
        <v>689506163.24000001</v>
      </c>
      <c r="F21" s="125">
        <v>11172.75</v>
      </c>
    </row>
    <row r="22" spans="1:6" ht="14.45" customHeight="1" x14ac:dyDescent="0.25">
      <c r="A22" s="118" t="s">
        <v>33</v>
      </c>
      <c r="B22" s="115">
        <v>4948</v>
      </c>
      <c r="C22" s="160">
        <v>29689563501</v>
      </c>
      <c r="D22" s="116">
        <v>1500000</v>
      </c>
      <c r="E22" s="161">
        <v>776474626.85000002</v>
      </c>
      <c r="F22" s="117">
        <v>39375</v>
      </c>
    </row>
    <row r="23" spans="1:6" x14ac:dyDescent="0.25">
      <c r="A23" s="126" t="s">
        <v>35</v>
      </c>
      <c r="B23" s="127">
        <f>B22+B21</f>
        <v>47098</v>
      </c>
      <c r="C23" s="132">
        <f>C21+C22</f>
        <v>79224072786</v>
      </c>
      <c r="D23" s="133">
        <v>815000</v>
      </c>
      <c r="E23" s="134">
        <f>E22+E21</f>
        <v>1465980790.0900002</v>
      </c>
      <c r="F23" s="135">
        <v>11827.5</v>
      </c>
    </row>
    <row r="24" spans="1:6" x14ac:dyDescent="0.25">
      <c r="A24" s="128"/>
      <c r="B24" s="167"/>
      <c r="C24" s="138"/>
      <c r="D24" s="139"/>
      <c r="E24" s="138"/>
      <c r="F24" s="139"/>
    </row>
  </sheetData>
  <mergeCells count="7">
    <mergeCell ref="A1:F1"/>
    <mergeCell ref="A2:F2"/>
    <mergeCell ref="A4:F4"/>
    <mergeCell ref="A5:F5"/>
    <mergeCell ref="A7:A8"/>
    <mergeCell ref="C7:D7"/>
    <mergeCell ref="E7:F7"/>
  </mergeCells>
  <pageMargins left="0.7" right="0.7" top="0.75" bottom="0.75" header="0.3" footer="0.3"/>
  <pageSetup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9"/>
  <sheetViews>
    <sheetView showGridLines="0" zoomScaleNormal="100" workbookViewId="0">
      <selection activeCell="B40" sqref="B40"/>
    </sheetView>
  </sheetViews>
  <sheetFormatPr defaultColWidth="9.140625" defaultRowHeight="14.25" x14ac:dyDescent="0.2"/>
  <cols>
    <col min="1" max="1" width="10.5703125" style="205" customWidth="1"/>
    <col min="2" max="2" width="17.7109375" style="204" customWidth="1"/>
    <col min="3" max="3" width="18.28515625" style="204" customWidth="1"/>
    <col min="4" max="4" width="16.7109375" style="204" customWidth="1"/>
    <col min="5" max="5" width="18.28515625" style="204" customWidth="1"/>
    <col min="6" max="6" width="16.7109375" style="204" customWidth="1"/>
    <col min="7" max="10" width="9.140625" style="204"/>
    <col min="11" max="11" width="22.140625" style="204" customWidth="1"/>
    <col min="12" max="12" width="9.140625" style="204"/>
    <col min="13" max="13" width="31.5703125" style="204" customWidth="1"/>
    <col min="14" max="16384" width="9.140625" style="204"/>
  </cols>
  <sheetData>
    <row r="1" spans="1:8" ht="15.75" x14ac:dyDescent="0.25">
      <c r="A1" s="268" t="s">
        <v>56</v>
      </c>
      <c r="B1" s="268"/>
      <c r="C1" s="268"/>
      <c r="D1" s="268"/>
      <c r="E1" s="268"/>
      <c r="F1" s="268"/>
    </row>
    <row r="2" spans="1:8" ht="15.75" x14ac:dyDescent="0.25">
      <c r="A2" s="150"/>
      <c r="B2" s="151"/>
      <c r="C2" s="151"/>
      <c r="D2" s="151"/>
      <c r="E2" s="151"/>
      <c r="F2" s="151"/>
    </row>
    <row r="3" spans="1:8" ht="15.75" x14ac:dyDescent="0.25">
      <c r="A3" s="268" t="s">
        <v>106</v>
      </c>
      <c r="B3" s="268"/>
      <c r="C3" s="268"/>
      <c r="D3" s="268"/>
      <c r="E3" s="268"/>
      <c r="F3" s="268"/>
    </row>
    <row r="4" spans="1:8" ht="15.75" x14ac:dyDescent="0.25">
      <c r="A4" s="268" t="s">
        <v>107</v>
      </c>
      <c r="B4" s="268"/>
      <c r="C4" s="268"/>
      <c r="D4" s="268"/>
      <c r="E4" s="268"/>
      <c r="F4" s="268"/>
    </row>
    <row r="5" spans="1:8" ht="15.75" x14ac:dyDescent="0.25">
      <c r="A5" s="274" t="s">
        <v>136</v>
      </c>
      <c r="B5" s="274"/>
      <c r="C5" s="274"/>
      <c r="D5" s="274"/>
      <c r="E5" s="274"/>
      <c r="F5" s="274"/>
    </row>
    <row r="6" spans="1:8" ht="15.75" x14ac:dyDescent="0.25">
      <c r="A6" s="238" t="s">
        <v>61</v>
      </c>
      <c r="B6" s="238"/>
      <c r="C6" s="238"/>
      <c r="D6" s="238"/>
      <c r="E6" s="238"/>
      <c r="F6" s="238"/>
      <c r="G6" s="148"/>
      <c r="H6" s="148"/>
    </row>
    <row r="7" spans="1:8" x14ac:dyDescent="0.2">
      <c r="C7" s="206"/>
      <c r="E7" s="206"/>
    </row>
    <row r="8" spans="1:8" ht="14.45" customHeight="1" x14ac:dyDescent="0.25">
      <c r="A8" s="269" t="s">
        <v>105</v>
      </c>
      <c r="B8" s="270"/>
      <c r="C8" s="270"/>
      <c r="D8" s="270"/>
      <c r="E8" s="270"/>
      <c r="F8" s="271"/>
    </row>
    <row r="9" spans="1:8" ht="15" x14ac:dyDescent="0.25">
      <c r="A9" s="207"/>
      <c r="B9" s="64"/>
      <c r="C9" s="272" t="s">
        <v>16</v>
      </c>
      <c r="D9" s="273"/>
      <c r="E9" s="272" t="s">
        <v>17</v>
      </c>
      <c r="F9" s="273"/>
    </row>
    <row r="10" spans="1:8" ht="15" x14ac:dyDescent="0.25">
      <c r="A10" s="65" t="s">
        <v>27</v>
      </c>
      <c r="B10" s="66" t="s">
        <v>8</v>
      </c>
      <c r="C10" s="208" t="s">
        <v>80</v>
      </c>
      <c r="D10" s="67" t="s">
        <v>1</v>
      </c>
      <c r="E10" s="208" t="s">
        <v>80</v>
      </c>
      <c r="F10" s="67" t="s">
        <v>1</v>
      </c>
    </row>
    <row r="11" spans="1:8" hidden="1" x14ac:dyDescent="0.2">
      <c r="A11" s="207">
        <v>2005</v>
      </c>
      <c r="B11" s="209">
        <v>77648</v>
      </c>
      <c r="C11" s="210">
        <v>43756580363</v>
      </c>
      <c r="D11" s="211">
        <v>440000</v>
      </c>
      <c r="E11" s="210">
        <v>561165394</v>
      </c>
      <c r="F11" s="211">
        <v>4400</v>
      </c>
    </row>
    <row r="12" spans="1:8" hidden="1" x14ac:dyDescent="0.2">
      <c r="A12" s="207"/>
      <c r="B12" s="209"/>
      <c r="C12" s="210"/>
      <c r="D12" s="211"/>
      <c r="E12" s="210"/>
      <c r="F12" s="211"/>
    </row>
    <row r="13" spans="1:8" ht="13.9" hidden="1" customHeight="1" x14ac:dyDescent="0.2">
      <c r="A13" s="207">
        <v>2011</v>
      </c>
      <c r="B13" s="209">
        <v>42200</v>
      </c>
      <c r="C13" s="210">
        <v>29698596695</v>
      </c>
      <c r="D13" s="211">
        <v>450000</v>
      </c>
      <c r="E13" s="210">
        <v>393370182</v>
      </c>
      <c r="F13" s="211">
        <v>4500</v>
      </c>
    </row>
    <row r="14" spans="1:8" ht="13.9" customHeight="1" x14ac:dyDescent="0.2">
      <c r="A14" s="207">
        <v>2015</v>
      </c>
      <c r="B14" s="209">
        <v>22927</v>
      </c>
      <c r="C14" s="210">
        <v>15807593186</v>
      </c>
      <c r="D14" s="211">
        <v>525000</v>
      </c>
      <c r="E14" s="210">
        <v>209369056.08000001</v>
      </c>
      <c r="F14" s="211">
        <v>7481.25</v>
      </c>
    </row>
    <row r="15" spans="1:8" ht="13.9" customHeight="1" x14ac:dyDescent="0.2">
      <c r="A15" s="207">
        <v>2016</v>
      </c>
      <c r="B15" s="209">
        <v>24050</v>
      </c>
      <c r="C15" s="212">
        <v>17128124119</v>
      </c>
      <c r="D15" s="213">
        <v>560000</v>
      </c>
      <c r="E15" s="212">
        <v>228805804.34999999</v>
      </c>
      <c r="F15" s="213">
        <v>7980</v>
      </c>
    </row>
    <row r="16" spans="1:8" ht="13.9" customHeight="1" x14ac:dyDescent="0.2">
      <c r="A16" s="207">
        <v>2017</v>
      </c>
      <c r="B16" s="209">
        <v>25175</v>
      </c>
      <c r="C16" s="212">
        <v>19234451904</v>
      </c>
      <c r="D16" s="213">
        <v>600000</v>
      </c>
      <c r="E16" s="212">
        <v>260276443.66999999</v>
      </c>
      <c r="F16" s="213">
        <v>8550</v>
      </c>
    </row>
    <row r="17" spans="1:6" ht="13.9" customHeight="1" x14ac:dyDescent="0.2">
      <c r="A17" s="207">
        <v>2018</v>
      </c>
      <c r="B17" s="214">
        <v>24456</v>
      </c>
      <c r="C17" s="212">
        <v>19720423474</v>
      </c>
      <c r="D17" s="213">
        <v>646000</v>
      </c>
      <c r="E17" s="212">
        <v>269748440.88</v>
      </c>
      <c r="F17" s="213">
        <v>9205.5</v>
      </c>
    </row>
    <row r="18" spans="1:6" ht="13.9" customHeight="1" x14ac:dyDescent="0.2">
      <c r="A18" s="207">
        <v>2019</v>
      </c>
      <c r="B18" s="214">
        <v>22727</v>
      </c>
      <c r="C18" s="212">
        <v>18796361856</v>
      </c>
      <c r="D18" s="213">
        <v>665000</v>
      </c>
      <c r="E18" s="212">
        <v>258489316.88999999</v>
      </c>
      <c r="F18" s="213">
        <v>9475.5400000000009</v>
      </c>
    </row>
    <row r="19" spans="1:6" ht="13.9" customHeight="1" x14ac:dyDescent="0.2">
      <c r="A19" s="207">
        <v>2020</v>
      </c>
      <c r="B19" s="214">
        <v>18045</v>
      </c>
      <c r="C19" s="212">
        <v>15449177225</v>
      </c>
      <c r="D19" s="213">
        <v>697000</v>
      </c>
      <c r="E19" s="212">
        <v>214139375.75</v>
      </c>
      <c r="F19" s="213">
        <v>9918</v>
      </c>
    </row>
    <row r="20" spans="1:6" ht="13.9" customHeight="1" x14ac:dyDescent="0.2">
      <c r="A20" s="207">
        <v>2021</v>
      </c>
      <c r="B20" s="214">
        <v>25806</v>
      </c>
      <c r="C20" s="212">
        <v>25119651600</v>
      </c>
      <c r="D20" s="213">
        <v>770000</v>
      </c>
      <c r="E20" s="212">
        <v>352295925.70999998</v>
      </c>
      <c r="F20" s="213">
        <v>10972.5</v>
      </c>
    </row>
    <row r="21" spans="1:6" ht="13.9" customHeight="1" x14ac:dyDescent="0.2">
      <c r="A21" s="207">
        <v>2022</v>
      </c>
      <c r="B21" s="214">
        <v>23251</v>
      </c>
      <c r="C21" s="212">
        <v>24195482843</v>
      </c>
      <c r="D21" s="213">
        <v>830000</v>
      </c>
      <c r="E21" s="212">
        <v>340832832.33999997</v>
      </c>
      <c r="F21" s="213">
        <v>11827.5</v>
      </c>
    </row>
    <row r="22" spans="1:6" x14ac:dyDescent="0.2">
      <c r="A22" s="207">
        <v>2023</v>
      </c>
      <c r="B22" s="214">
        <v>17651</v>
      </c>
      <c r="C22" s="212">
        <v>17913748574</v>
      </c>
      <c r="D22" s="213">
        <v>810000</v>
      </c>
      <c r="E22" s="212">
        <v>251827183</v>
      </c>
      <c r="F22" s="213">
        <v>11542.5</v>
      </c>
    </row>
    <row r="23" spans="1:6" ht="13.9" customHeight="1" x14ac:dyDescent="0.2">
      <c r="A23" s="215">
        <v>2024</v>
      </c>
      <c r="B23" s="216">
        <v>18196</v>
      </c>
      <c r="C23" s="217">
        <v>19274499870.25</v>
      </c>
      <c r="D23" s="218">
        <v>849000</v>
      </c>
      <c r="E23" s="217">
        <v>271574709.78999996</v>
      </c>
      <c r="F23" s="218">
        <v>12098.25</v>
      </c>
    </row>
    <row r="24" spans="1:6" x14ac:dyDescent="0.2">
      <c r="C24" s="206"/>
      <c r="E24" s="206"/>
    </row>
    <row r="25" spans="1:6" ht="14.45" customHeight="1" x14ac:dyDescent="0.25">
      <c r="A25" s="269" t="s">
        <v>86</v>
      </c>
      <c r="B25" s="270"/>
      <c r="C25" s="270"/>
      <c r="D25" s="270"/>
      <c r="E25" s="270"/>
      <c r="F25" s="271"/>
    </row>
    <row r="26" spans="1:6" ht="15" x14ac:dyDescent="0.25">
      <c r="A26" s="207"/>
      <c r="B26" s="64"/>
      <c r="C26" s="272" t="s">
        <v>16</v>
      </c>
      <c r="D26" s="273"/>
      <c r="E26" s="272" t="s">
        <v>17</v>
      </c>
      <c r="F26" s="273"/>
    </row>
    <row r="27" spans="1:6" ht="15" x14ac:dyDescent="0.25">
      <c r="A27" s="65" t="s">
        <v>27</v>
      </c>
      <c r="B27" s="66" t="s">
        <v>8</v>
      </c>
      <c r="C27" s="208" t="s">
        <v>80</v>
      </c>
      <c r="D27" s="67" t="s">
        <v>1</v>
      </c>
      <c r="E27" s="208" t="s">
        <v>80</v>
      </c>
      <c r="F27" s="67" t="s">
        <v>1</v>
      </c>
    </row>
    <row r="28" spans="1:6" hidden="1" x14ac:dyDescent="0.2">
      <c r="A28" s="207">
        <v>2005</v>
      </c>
      <c r="B28" s="209">
        <v>77648</v>
      </c>
      <c r="C28" s="210">
        <v>43756580363</v>
      </c>
      <c r="D28" s="211">
        <v>440000</v>
      </c>
      <c r="E28" s="210">
        <v>561165394</v>
      </c>
      <c r="F28" s="211">
        <v>4400</v>
      </c>
    </row>
    <row r="29" spans="1:6" hidden="1" x14ac:dyDescent="0.2">
      <c r="A29" s="207"/>
      <c r="B29" s="209"/>
      <c r="C29" s="210"/>
      <c r="D29" s="211"/>
      <c r="E29" s="210"/>
      <c r="F29" s="211"/>
    </row>
    <row r="30" spans="1:6" ht="13.9" hidden="1" customHeight="1" x14ac:dyDescent="0.2">
      <c r="A30" s="207">
        <v>2011</v>
      </c>
      <c r="B30" s="209">
        <v>42200</v>
      </c>
      <c r="C30" s="210">
        <v>29698596695</v>
      </c>
      <c r="D30" s="211">
        <v>450000</v>
      </c>
      <c r="E30" s="210">
        <v>393370182</v>
      </c>
      <c r="F30" s="211">
        <v>4500</v>
      </c>
    </row>
    <row r="31" spans="1:6" ht="13.9" customHeight="1" x14ac:dyDescent="0.2">
      <c r="A31" s="207">
        <v>2015</v>
      </c>
      <c r="B31" s="209">
        <v>16488</v>
      </c>
      <c r="C31" s="210">
        <v>12630022712</v>
      </c>
      <c r="D31" s="211">
        <v>401000</v>
      </c>
      <c r="E31" s="210">
        <v>163657159.22</v>
      </c>
      <c r="F31" s="211">
        <v>3950</v>
      </c>
    </row>
    <row r="32" spans="1:6" ht="13.9" customHeight="1" x14ac:dyDescent="0.2">
      <c r="A32" s="207">
        <v>2016</v>
      </c>
      <c r="B32" s="209">
        <v>15283</v>
      </c>
      <c r="C32" s="212">
        <v>11237867342</v>
      </c>
      <c r="D32" s="213">
        <v>410000</v>
      </c>
      <c r="E32" s="212">
        <v>148816264.96000001</v>
      </c>
      <c r="F32" s="213">
        <v>4050</v>
      </c>
    </row>
    <row r="33" spans="1:6" ht="13.9" customHeight="1" x14ac:dyDescent="0.2">
      <c r="A33" s="207">
        <v>2017</v>
      </c>
      <c r="B33" s="209">
        <v>15184</v>
      </c>
      <c r="C33" s="212">
        <v>11839361474</v>
      </c>
      <c r="D33" s="213">
        <v>445000</v>
      </c>
      <c r="E33" s="212">
        <v>157415565.31999999</v>
      </c>
      <c r="F33" s="213">
        <v>4450</v>
      </c>
    </row>
    <row r="34" spans="1:6" ht="13.9" customHeight="1" x14ac:dyDescent="0.2">
      <c r="A34" s="207">
        <v>2018</v>
      </c>
      <c r="B34" s="214">
        <v>14087</v>
      </c>
      <c r="C34" s="212">
        <v>11225862587</v>
      </c>
      <c r="D34" s="213">
        <v>455000</v>
      </c>
      <c r="E34" s="212">
        <v>149996768.94</v>
      </c>
      <c r="F34" s="213">
        <v>4550</v>
      </c>
    </row>
    <row r="35" spans="1:6" ht="13.9" customHeight="1" x14ac:dyDescent="0.2">
      <c r="A35" s="207">
        <v>2019</v>
      </c>
      <c r="B35" s="214">
        <v>13504</v>
      </c>
      <c r="C35" s="212">
        <v>10800943362</v>
      </c>
      <c r="D35" s="213">
        <v>470000</v>
      </c>
      <c r="E35" s="212">
        <v>144018656.66</v>
      </c>
      <c r="F35" s="213">
        <v>4700</v>
      </c>
    </row>
    <row r="36" spans="1:6" ht="13.9" customHeight="1" x14ac:dyDescent="0.2">
      <c r="A36" s="207">
        <v>2020</v>
      </c>
      <c r="B36" s="214">
        <v>10010</v>
      </c>
      <c r="C36" s="212">
        <v>7777521974.6999998</v>
      </c>
      <c r="D36" s="213">
        <v>475000</v>
      </c>
      <c r="E36" s="212">
        <v>102570747.94</v>
      </c>
      <c r="F36" s="213">
        <v>4650</v>
      </c>
    </row>
    <row r="37" spans="1:6" ht="13.9" customHeight="1" x14ac:dyDescent="0.2">
      <c r="A37" s="207">
        <v>2021</v>
      </c>
      <c r="B37" s="214">
        <v>17919</v>
      </c>
      <c r="C37" s="212">
        <v>15429779662</v>
      </c>
      <c r="D37" s="213">
        <v>525000</v>
      </c>
      <c r="E37" s="212">
        <v>205087932.75999999</v>
      </c>
      <c r="F37" s="213">
        <v>7395.75</v>
      </c>
    </row>
    <row r="38" spans="1:6" ht="13.9" customHeight="1" x14ac:dyDescent="0.2">
      <c r="A38" s="207">
        <v>2022</v>
      </c>
      <c r="B38" s="214">
        <v>16861</v>
      </c>
      <c r="C38" s="212">
        <v>14461618486</v>
      </c>
      <c r="D38" s="213">
        <v>500000</v>
      </c>
      <c r="E38" s="212">
        <v>192787763.25999999</v>
      </c>
      <c r="F38" s="213">
        <v>5000</v>
      </c>
    </row>
    <row r="39" spans="1:6" x14ac:dyDescent="0.2">
      <c r="A39" s="207">
        <v>2023</v>
      </c>
      <c r="B39" s="214">
        <v>12666</v>
      </c>
      <c r="C39" s="212">
        <v>10654367470</v>
      </c>
      <c r="D39" s="213">
        <v>475000</v>
      </c>
      <c r="E39" s="212">
        <v>139675758.56999999</v>
      </c>
      <c r="F39" s="213">
        <v>4700</v>
      </c>
    </row>
    <row r="40" spans="1:6" ht="13.9" customHeight="1" x14ac:dyDescent="0.2">
      <c r="A40" s="215">
        <v>2024</v>
      </c>
      <c r="B40" s="216">
        <v>12562</v>
      </c>
      <c r="C40" s="217">
        <v>10712039862.200001</v>
      </c>
      <c r="D40" s="218">
        <v>490000</v>
      </c>
      <c r="E40" s="217">
        <v>142253191.43000001</v>
      </c>
      <c r="F40" s="218">
        <v>4900</v>
      </c>
    </row>
    <row r="42" spans="1:6" ht="14.45" customHeight="1" x14ac:dyDescent="0.25">
      <c r="A42" s="269" t="s">
        <v>87</v>
      </c>
      <c r="B42" s="270"/>
      <c r="C42" s="270"/>
      <c r="D42" s="270"/>
      <c r="E42" s="270"/>
      <c r="F42" s="271"/>
    </row>
    <row r="43" spans="1:6" ht="15" x14ac:dyDescent="0.25">
      <c r="A43" s="207"/>
      <c r="B43" s="64"/>
      <c r="C43" s="272" t="s">
        <v>16</v>
      </c>
      <c r="D43" s="273"/>
      <c r="E43" s="272" t="s">
        <v>17</v>
      </c>
      <c r="F43" s="273"/>
    </row>
    <row r="44" spans="1:6" ht="15" x14ac:dyDescent="0.25">
      <c r="A44" s="65" t="s">
        <v>27</v>
      </c>
      <c r="B44" s="66" t="s">
        <v>8</v>
      </c>
      <c r="C44" s="208" t="s">
        <v>80</v>
      </c>
      <c r="D44" s="67" t="s">
        <v>1</v>
      </c>
      <c r="E44" s="208" t="s">
        <v>80</v>
      </c>
      <c r="F44" s="67" t="s">
        <v>1</v>
      </c>
    </row>
    <row r="45" spans="1:6" hidden="1" x14ac:dyDescent="0.2">
      <c r="A45" s="207">
        <v>2005</v>
      </c>
      <c r="B45" s="209">
        <v>77648</v>
      </c>
      <c r="C45" s="210">
        <v>43756580363</v>
      </c>
      <c r="D45" s="211">
        <v>440000</v>
      </c>
      <c r="E45" s="210">
        <v>561165394</v>
      </c>
      <c r="F45" s="211">
        <v>4400</v>
      </c>
    </row>
    <row r="46" spans="1:6" hidden="1" x14ac:dyDescent="0.2">
      <c r="A46" s="207"/>
      <c r="B46" s="209"/>
      <c r="C46" s="210"/>
      <c r="D46" s="211"/>
      <c r="E46" s="210"/>
      <c r="F46" s="211"/>
    </row>
    <row r="47" spans="1:6" ht="13.9" hidden="1" customHeight="1" x14ac:dyDescent="0.2">
      <c r="A47" s="207">
        <v>2011</v>
      </c>
      <c r="B47" s="209">
        <v>42200</v>
      </c>
      <c r="C47" s="210">
        <v>29698596695</v>
      </c>
      <c r="D47" s="211">
        <v>450000</v>
      </c>
      <c r="E47" s="210">
        <v>393370182</v>
      </c>
      <c r="F47" s="211">
        <v>4500</v>
      </c>
    </row>
    <row r="48" spans="1:6" ht="13.9" customHeight="1" x14ac:dyDescent="0.2">
      <c r="A48" s="207">
        <v>2015</v>
      </c>
      <c r="B48" s="209">
        <v>12220</v>
      </c>
      <c r="C48" s="210">
        <v>19091083502</v>
      </c>
      <c r="D48" s="211">
        <v>870000</v>
      </c>
      <c r="E48" s="210">
        <v>265588162.46000001</v>
      </c>
      <c r="F48" s="211">
        <v>12361.88</v>
      </c>
    </row>
    <row r="49" spans="1:6" ht="13.9" customHeight="1" x14ac:dyDescent="0.2">
      <c r="A49" s="207">
        <v>2016</v>
      </c>
      <c r="B49" s="209">
        <v>12321</v>
      </c>
      <c r="C49" s="212">
        <v>22023928677</v>
      </c>
      <c r="D49" s="213">
        <v>910000</v>
      </c>
      <c r="E49" s="212">
        <v>310077985.85000002</v>
      </c>
      <c r="F49" s="213">
        <v>12967.5</v>
      </c>
    </row>
    <row r="50" spans="1:6" ht="13.9" customHeight="1" x14ac:dyDescent="0.2">
      <c r="A50" s="207">
        <v>2017</v>
      </c>
      <c r="B50" s="209">
        <v>13899</v>
      </c>
      <c r="C50" s="212">
        <v>23877215397</v>
      </c>
      <c r="D50" s="213">
        <v>938000</v>
      </c>
      <c r="E50" s="212">
        <v>336546600.67000002</v>
      </c>
      <c r="F50" s="213">
        <v>13351.82</v>
      </c>
    </row>
    <row r="51" spans="1:6" ht="13.9" customHeight="1" x14ac:dyDescent="0.2">
      <c r="A51" s="207">
        <v>2018</v>
      </c>
      <c r="B51" s="214">
        <v>11814</v>
      </c>
      <c r="C51" s="212">
        <v>19115970093</v>
      </c>
      <c r="D51" s="213">
        <v>870603.75</v>
      </c>
      <c r="E51" s="212">
        <v>268911942.52999997</v>
      </c>
      <c r="F51" s="213">
        <v>12406.1</v>
      </c>
    </row>
    <row r="52" spans="1:6" ht="13.9" customHeight="1" x14ac:dyDescent="0.2">
      <c r="A52" s="207">
        <v>2019</v>
      </c>
      <c r="B52" s="214">
        <v>11541</v>
      </c>
      <c r="C52" s="212">
        <v>20024755178</v>
      </c>
      <c r="D52" s="213">
        <v>940000</v>
      </c>
      <c r="E52" s="212">
        <v>282154995.17000002</v>
      </c>
      <c r="F52" s="213">
        <v>13395</v>
      </c>
    </row>
    <row r="53" spans="1:6" ht="13.9" customHeight="1" x14ac:dyDescent="0.2">
      <c r="A53" s="207">
        <v>2020</v>
      </c>
      <c r="B53" s="214">
        <v>9152</v>
      </c>
      <c r="C53" s="212">
        <v>14082611508</v>
      </c>
      <c r="D53" s="213">
        <v>865000</v>
      </c>
      <c r="E53" s="212">
        <v>197915667.58000001</v>
      </c>
      <c r="F53" s="213">
        <v>12326.25</v>
      </c>
    </row>
    <row r="54" spans="1:6" ht="13.9" customHeight="1" x14ac:dyDescent="0.2">
      <c r="A54" s="207">
        <v>2021</v>
      </c>
      <c r="B54" s="214">
        <v>17816</v>
      </c>
      <c r="C54" s="212">
        <v>29452740115</v>
      </c>
      <c r="D54" s="213">
        <v>980000</v>
      </c>
      <c r="E54" s="212">
        <v>415667822.48000002</v>
      </c>
      <c r="F54" s="213">
        <v>13965</v>
      </c>
    </row>
    <row r="55" spans="1:6" ht="13.9" customHeight="1" x14ac:dyDescent="0.2">
      <c r="A55" s="207">
        <v>2022</v>
      </c>
      <c r="B55" s="214">
        <v>16084</v>
      </c>
      <c r="C55" s="212">
        <v>28170026432</v>
      </c>
      <c r="D55" s="213">
        <v>995000</v>
      </c>
      <c r="E55" s="212">
        <v>397773775.38999999</v>
      </c>
      <c r="F55" s="213">
        <v>14178.75</v>
      </c>
    </row>
    <row r="56" spans="1:6" x14ac:dyDescent="0.2">
      <c r="A56" s="207">
        <v>2023</v>
      </c>
      <c r="B56" s="214">
        <v>11098</v>
      </c>
      <c r="C56" s="212">
        <v>19669344237</v>
      </c>
      <c r="D56" s="213">
        <v>990000</v>
      </c>
      <c r="E56" s="212">
        <v>277648747.94999999</v>
      </c>
      <c r="F56" s="213">
        <v>14107.5</v>
      </c>
    </row>
    <row r="57" spans="1:6" ht="13.9" customHeight="1" x14ac:dyDescent="0.2">
      <c r="A57" s="215">
        <v>2024</v>
      </c>
      <c r="B57" s="216">
        <v>11392</v>
      </c>
      <c r="C57" s="217">
        <v>19547969553</v>
      </c>
      <c r="D57" s="218">
        <v>977520</v>
      </c>
      <c r="E57" s="217">
        <v>275678262.01999998</v>
      </c>
      <c r="F57" s="218">
        <v>13926.385</v>
      </c>
    </row>
    <row r="59" spans="1:6" x14ac:dyDescent="0.2">
      <c r="A59" s="204"/>
    </row>
  </sheetData>
  <mergeCells count="14">
    <mergeCell ref="A5:F5"/>
    <mergeCell ref="A4:F4"/>
    <mergeCell ref="A3:F3"/>
    <mergeCell ref="A1:F1"/>
    <mergeCell ref="A6:F6"/>
    <mergeCell ref="A42:F42"/>
    <mergeCell ref="C43:D43"/>
    <mergeCell ref="E43:F43"/>
    <mergeCell ref="A8:F8"/>
    <mergeCell ref="C9:D9"/>
    <mergeCell ref="E9:F9"/>
    <mergeCell ref="A25:F25"/>
    <mergeCell ref="C26:D26"/>
    <mergeCell ref="E26:F26"/>
  </mergeCells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showGridLines="0" zoomScaleNormal="100" workbookViewId="0">
      <selection activeCell="G10" sqref="G10"/>
    </sheetView>
  </sheetViews>
  <sheetFormatPr defaultColWidth="9.140625" defaultRowHeight="14.25" x14ac:dyDescent="0.2"/>
  <cols>
    <col min="1" max="1" width="38.85546875" style="1" customWidth="1"/>
    <col min="2" max="2" width="18.7109375" style="1" bestFit="1" customWidth="1"/>
    <col min="3" max="5" width="14.85546875" style="1" customWidth="1"/>
    <col min="6" max="16384" width="9.140625" style="1"/>
  </cols>
  <sheetData>
    <row r="1" spans="1:5" ht="15.75" x14ac:dyDescent="0.2">
      <c r="A1" s="236" t="s">
        <v>56</v>
      </c>
      <c r="B1" s="236"/>
      <c r="C1" s="236"/>
      <c r="D1" s="236"/>
      <c r="E1" s="236"/>
    </row>
    <row r="2" spans="1:5" ht="15.75" x14ac:dyDescent="0.2">
      <c r="A2" s="237" t="s">
        <v>109</v>
      </c>
      <c r="B2" s="237"/>
      <c r="C2" s="237"/>
      <c r="D2" s="237"/>
      <c r="E2" s="237"/>
    </row>
    <row r="3" spans="1:5" ht="15.75" x14ac:dyDescent="0.25">
      <c r="A3" s="147"/>
      <c r="B3" s="146"/>
      <c r="C3" s="146"/>
      <c r="D3" s="146"/>
      <c r="E3" s="146"/>
    </row>
    <row r="4" spans="1:5" ht="15.75" x14ac:dyDescent="0.2">
      <c r="A4" s="236" t="s">
        <v>25</v>
      </c>
      <c r="B4" s="236"/>
      <c r="C4" s="236"/>
      <c r="D4" s="236"/>
      <c r="E4" s="236"/>
    </row>
    <row r="5" spans="1:5" ht="15.75" x14ac:dyDescent="0.25">
      <c r="A5" s="238" t="s">
        <v>58</v>
      </c>
      <c r="B5" s="238"/>
      <c r="C5" s="238"/>
      <c r="D5" s="238"/>
      <c r="E5" s="238"/>
    </row>
    <row r="7" spans="1:5" ht="15" x14ac:dyDescent="0.25">
      <c r="A7" s="6"/>
      <c r="B7" s="4"/>
      <c r="C7" s="243" t="s">
        <v>77</v>
      </c>
      <c r="D7" s="243"/>
      <c r="E7" s="244"/>
    </row>
    <row r="8" spans="1:5" ht="33.75" customHeight="1" x14ac:dyDescent="0.25">
      <c r="A8" s="7" t="s">
        <v>28</v>
      </c>
      <c r="B8" s="5" t="s">
        <v>8</v>
      </c>
      <c r="C8" s="2" t="s">
        <v>29</v>
      </c>
      <c r="D8" s="2" t="s">
        <v>30</v>
      </c>
      <c r="E8" s="3" t="s">
        <v>24</v>
      </c>
    </row>
    <row r="9" spans="1:5" ht="30.75" customHeight="1" x14ac:dyDescent="0.25">
      <c r="A9" s="171" t="s">
        <v>83</v>
      </c>
      <c r="B9" s="225"/>
      <c r="C9" s="226"/>
      <c r="D9" s="226"/>
      <c r="E9" s="227"/>
    </row>
    <row r="10" spans="1:5" ht="21" customHeight="1" x14ac:dyDescent="0.2">
      <c r="A10" s="172" t="s">
        <v>84</v>
      </c>
      <c r="B10" s="115">
        <v>42989</v>
      </c>
      <c r="C10" s="122">
        <v>690073783.20000005</v>
      </c>
      <c r="D10" s="122">
        <v>0</v>
      </c>
      <c r="E10" s="228">
        <f>D10+C10</f>
        <v>690073783.20000005</v>
      </c>
    </row>
    <row r="11" spans="1:5" ht="21" customHeight="1" x14ac:dyDescent="0.25">
      <c r="A11" s="171" t="s">
        <v>85</v>
      </c>
      <c r="B11" s="173"/>
      <c r="C11" s="46"/>
      <c r="D11" s="46"/>
      <c r="E11" s="174"/>
    </row>
    <row r="12" spans="1:5" ht="21" customHeight="1" x14ac:dyDescent="0.2">
      <c r="A12" s="172" t="s">
        <v>84</v>
      </c>
      <c r="B12" s="115">
        <v>3748</v>
      </c>
      <c r="C12" s="122">
        <v>7190390.75</v>
      </c>
      <c r="D12" s="122">
        <v>0</v>
      </c>
      <c r="E12" s="228">
        <v>7190390.75</v>
      </c>
    </row>
    <row r="13" spans="1:5" customFormat="1" ht="30.75" x14ac:dyDescent="0.25">
      <c r="A13" s="172" t="s">
        <v>110</v>
      </c>
      <c r="B13" s="115">
        <v>4114</v>
      </c>
      <c r="C13" s="160">
        <v>479003188.01999998</v>
      </c>
      <c r="D13" s="160">
        <v>294771192.62</v>
      </c>
      <c r="E13" s="229">
        <v>773774380.63999999</v>
      </c>
    </row>
    <row r="14" spans="1:5" customFormat="1" ht="15" x14ac:dyDescent="0.25">
      <c r="A14" s="172"/>
      <c r="B14" s="142"/>
      <c r="C14" s="143"/>
      <c r="D14" s="143"/>
      <c r="E14" s="144"/>
    </row>
    <row r="15" spans="1:5" ht="14.25" customHeight="1" x14ac:dyDescent="0.25">
      <c r="A15" s="7" t="s">
        <v>26</v>
      </c>
      <c r="B15" s="10">
        <f>B13+B12+B10</f>
        <v>50851</v>
      </c>
      <c r="C15" s="11">
        <f>C13+C12+C10</f>
        <v>1176267361.97</v>
      </c>
      <c r="D15" s="11">
        <f>D13+D12+D10</f>
        <v>294771192.62</v>
      </c>
      <c r="E15" s="12">
        <f>E13+E12+E10</f>
        <v>1471038554.5900002</v>
      </c>
    </row>
    <row r="16" spans="1:5" x14ac:dyDescent="0.2">
      <c r="A16" s="8"/>
      <c r="C16" s="103"/>
    </row>
    <row r="17" spans="1:4" x14ac:dyDescent="0.2">
      <c r="A17" s="13"/>
      <c r="C17" s="136"/>
      <c r="D17" s="136"/>
    </row>
    <row r="18" spans="1:4" x14ac:dyDescent="0.2">
      <c r="D18" s="1">
        <f>D13/D15</f>
        <v>1</v>
      </c>
    </row>
    <row r="19" spans="1:4" x14ac:dyDescent="0.2">
      <c r="B19" s="154"/>
    </row>
  </sheetData>
  <mergeCells count="5">
    <mergeCell ref="A1:E1"/>
    <mergeCell ref="A2:E2"/>
    <mergeCell ref="A4:E4"/>
    <mergeCell ref="A5:E5"/>
    <mergeCell ref="C7:E7"/>
  </mergeCells>
  <pageMargins left="0.7" right="0.7" top="0.75" bottom="0.75" header="0.3" footer="0.3"/>
  <pageSetup scale="88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9"/>
  <sheetViews>
    <sheetView showGridLines="0" zoomScaleNormal="100" workbookViewId="0">
      <selection activeCell="M3" sqref="M3"/>
    </sheetView>
  </sheetViews>
  <sheetFormatPr defaultColWidth="9.140625" defaultRowHeight="14.25" x14ac:dyDescent="0.2"/>
  <cols>
    <col min="1" max="1" width="19.28515625" style="1" customWidth="1"/>
    <col min="2" max="6" width="14.7109375" style="1" customWidth="1"/>
    <col min="7" max="16384" width="9.140625" style="1"/>
  </cols>
  <sheetData>
    <row r="1" spans="1:6" ht="15.75" x14ac:dyDescent="0.2">
      <c r="A1" s="236" t="s">
        <v>56</v>
      </c>
      <c r="B1" s="236"/>
      <c r="C1" s="236"/>
      <c r="D1" s="236"/>
      <c r="E1" s="236"/>
      <c r="F1" s="236"/>
    </row>
    <row r="2" spans="1:6" ht="15.75" x14ac:dyDescent="0.2">
      <c r="A2" s="237" t="s">
        <v>109</v>
      </c>
      <c r="B2" s="237"/>
      <c r="C2" s="237"/>
      <c r="D2" s="237"/>
      <c r="E2" s="237"/>
      <c r="F2" s="237"/>
    </row>
    <row r="3" spans="1:6" ht="15.75" x14ac:dyDescent="0.25">
      <c r="A3" s="145"/>
      <c r="B3" s="146"/>
      <c r="C3" s="146"/>
      <c r="D3" s="146"/>
      <c r="E3" s="146"/>
      <c r="F3" s="146"/>
    </row>
    <row r="4" spans="1:6" ht="15.75" x14ac:dyDescent="0.2">
      <c r="A4" s="236" t="s">
        <v>59</v>
      </c>
      <c r="B4" s="236"/>
      <c r="C4" s="236"/>
      <c r="D4" s="236"/>
      <c r="E4" s="236"/>
      <c r="F4" s="236"/>
    </row>
    <row r="5" spans="1:6" ht="15.75" x14ac:dyDescent="0.25">
      <c r="A5" s="238" t="s">
        <v>60</v>
      </c>
      <c r="B5" s="238"/>
      <c r="C5" s="238"/>
      <c r="D5" s="238"/>
      <c r="E5" s="238"/>
      <c r="F5" s="238"/>
    </row>
    <row r="6" spans="1:6" ht="15.75" x14ac:dyDescent="0.25">
      <c r="A6" s="238" t="s">
        <v>61</v>
      </c>
      <c r="B6" s="238"/>
      <c r="C6" s="238"/>
      <c r="D6" s="238"/>
      <c r="E6" s="238"/>
      <c r="F6" s="238"/>
    </row>
    <row r="7" spans="1:6" ht="15" x14ac:dyDescent="0.25">
      <c r="A7" s="14"/>
    </row>
    <row r="8" spans="1:6" ht="15" customHeight="1" x14ac:dyDescent="0.25">
      <c r="A8" s="247" t="s">
        <v>0</v>
      </c>
      <c r="B8" s="248"/>
      <c r="C8" s="248"/>
      <c r="D8" s="248"/>
      <c r="E8" s="248"/>
      <c r="F8" s="249"/>
    </row>
    <row r="9" spans="1:6" ht="15" customHeight="1" x14ac:dyDescent="0.25">
      <c r="A9" s="15"/>
      <c r="B9" s="16"/>
      <c r="C9" s="245" t="s">
        <v>16</v>
      </c>
      <c r="D9" s="246"/>
      <c r="E9" s="245" t="s">
        <v>17</v>
      </c>
      <c r="F9" s="246"/>
    </row>
    <row r="10" spans="1:6" ht="28.5" customHeight="1" x14ac:dyDescent="0.25">
      <c r="A10" s="9" t="s">
        <v>16</v>
      </c>
      <c r="B10" s="17" t="s">
        <v>8</v>
      </c>
      <c r="C10" s="2" t="s">
        <v>76</v>
      </c>
      <c r="D10" s="3" t="s">
        <v>1</v>
      </c>
      <c r="E10" s="2" t="s">
        <v>76</v>
      </c>
      <c r="F10" s="3" t="s">
        <v>1</v>
      </c>
    </row>
    <row r="11" spans="1:6" ht="15" x14ac:dyDescent="0.25">
      <c r="A11" s="18"/>
      <c r="B11" s="19"/>
      <c r="C11" s="20"/>
      <c r="D11" s="21"/>
      <c r="E11" s="20"/>
      <c r="F11" s="22"/>
    </row>
    <row r="12" spans="1:6" ht="15" x14ac:dyDescent="0.25">
      <c r="A12" s="18" t="s">
        <v>21</v>
      </c>
      <c r="B12" s="23">
        <v>2030</v>
      </c>
      <c r="C12" s="24">
        <v>728439029.85000002</v>
      </c>
      <c r="D12" s="156">
        <v>400000</v>
      </c>
      <c r="E12" s="24">
        <v>7288416.0999999996</v>
      </c>
      <c r="F12" s="156">
        <v>4000</v>
      </c>
    </row>
    <row r="13" spans="1:6" ht="15" x14ac:dyDescent="0.25">
      <c r="A13" s="18" t="s">
        <v>9</v>
      </c>
      <c r="B13" s="23">
        <v>10566</v>
      </c>
      <c r="C13" s="27">
        <v>8112348253.1000004</v>
      </c>
      <c r="D13" s="28">
        <v>761085</v>
      </c>
      <c r="E13" s="27">
        <v>115597533.67</v>
      </c>
      <c r="F13" s="28">
        <v>10845.46</v>
      </c>
    </row>
    <row r="14" spans="1:6" ht="15" x14ac:dyDescent="0.25">
      <c r="A14" s="18" t="s">
        <v>10</v>
      </c>
      <c r="B14" s="23">
        <v>4577</v>
      </c>
      <c r="C14" s="27">
        <v>6273610834.8999996</v>
      </c>
      <c r="D14" s="28">
        <v>1300000</v>
      </c>
      <c r="E14" s="27">
        <v>89401319.890000001</v>
      </c>
      <c r="F14" s="28">
        <v>18525</v>
      </c>
    </row>
    <row r="15" spans="1:6" ht="15" x14ac:dyDescent="0.25">
      <c r="A15" s="18" t="s">
        <v>11</v>
      </c>
      <c r="B15" s="29">
        <v>833</v>
      </c>
      <c r="C15" s="27">
        <v>2380775201.5999999</v>
      </c>
      <c r="D15" s="28">
        <v>2650000</v>
      </c>
      <c r="E15" s="27">
        <v>33932036.759999998</v>
      </c>
      <c r="F15" s="28">
        <v>37762.5</v>
      </c>
    </row>
    <row r="16" spans="1:6" ht="15" x14ac:dyDescent="0.25">
      <c r="A16" s="18" t="s">
        <v>12</v>
      </c>
      <c r="B16" s="29">
        <v>170</v>
      </c>
      <c r="C16" s="27">
        <v>1285619550.8</v>
      </c>
      <c r="D16" s="28">
        <v>6775000</v>
      </c>
      <c r="E16" s="27">
        <v>18320078.620000001</v>
      </c>
      <c r="F16" s="28">
        <v>96543.75</v>
      </c>
    </row>
    <row r="17" spans="1:6" ht="15" x14ac:dyDescent="0.25">
      <c r="A17" s="18" t="s">
        <v>13</v>
      </c>
      <c r="B17" s="29">
        <v>9</v>
      </c>
      <c r="C17" s="27">
        <v>164460000</v>
      </c>
      <c r="D17" s="28">
        <v>18910000</v>
      </c>
      <c r="E17" s="27">
        <v>2343555</v>
      </c>
      <c r="F17" s="28">
        <v>269467.5</v>
      </c>
    </row>
    <row r="18" spans="1:6" ht="15" x14ac:dyDescent="0.25">
      <c r="A18" s="18" t="s">
        <v>14</v>
      </c>
      <c r="B18" s="29">
        <v>11</v>
      </c>
      <c r="C18" s="27">
        <v>329247000</v>
      </c>
      <c r="D18" s="28">
        <v>23375000</v>
      </c>
      <c r="E18" s="27">
        <v>4691769.75</v>
      </c>
      <c r="F18" s="28">
        <v>333093.75</v>
      </c>
    </row>
    <row r="19" spans="1:6" ht="13.9" customHeight="1" x14ac:dyDescent="0.25">
      <c r="A19" s="18"/>
      <c r="B19" s="29"/>
      <c r="C19" s="27"/>
      <c r="D19" s="28"/>
      <c r="E19" s="27"/>
      <c r="F19" s="28"/>
    </row>
    <row r="20" spans="1:6" ht="13.9" customHeight="1" x14ac:dyDescent="0.25">
      <c r="A20" s="9" t="s">
        <v>2</v>
      </c>
      <c r="B20" s="30">
        <f>SUM(B12:B18)</f>
        <v>18196</v>
      </c>
      <c r="C20" s="31">
        <f>SUM(C12:C18)</f>
        <v>19274499870.25</v>
      </c>
      <c r="D20" s="155">
        <v>849000</v>
      </c>
      <c r="E20" s="31">
        <f>SUM(E12:E18)</f>
        <v>271574709.78999996</v>
      </c>
      <c r="F20" s="155">
        <v>12098.25</v>
      </c>
    </row>
    <row r="21" spans="1:6" ht="13.9" customHeight="1" x14ac:dyDescent="0.25">
      <c r="A21" s="32"/>
      <c r="B21" s="33"/>
      <c r="C21" s="34"/>
      <c r="D21" s="35"/>
      <c r="E21" s="34"/>
      <c r="F21" s="35"/>
    </row>
    <row r="22" spans="1:6" ht="15" customHeight="1" x14ac:dyDescent="0.25">
      <c r="A22" s="247" t="s">
        <v>86</v>
      </c>
      <c r="B22" s="248"/>
      <c r="C22" s="248"/>
      <c r="D22" s="248"/>
      <c r="E22" s="248"/>
      <c r="F22" s="249"/>
    </row>
    <row r="23" spans="1:6" ht="15" customHeight="1" x14ac:dyDescent="0.25">
      <c r="A23" s="15"/>
      <c r="B23" s="16"/>
      <c r="C23" s="245" t="s">
        <v>16</v>
      </c>
      <c r="D23" s="246"/>
      <c r="E23" s="250" t="s">
        <v>17</v>
      </c>
      <c r="F23" s="246"/>
    </row>
    <row r="24" spans="1:6" ht="28.5" customHeight="1" x14ac:dyDescent="0.25">
      <c r="A24" s="9" t="s">
        <v>16</v>
      </c>
      <c r="B24" s="17" t="s">
        <v>8</v>
      </c>
      <c r="C24" s="2" t="s">
        <v>76</v>
      </c>
      <c r="D24" s="3" t="s">
        <v>1</v>
      </c>
      <c r="E24" s="2" t="s">
        <v>76</v>
      </c>
      <c r="F24" s="3" t="s">
        <v>1</v>
      </c>
    </row>
    <row r="25" spans="1:6" ht="13.9" customHeight="1" x14ac:dyDescent="0.25">
      <c r="A25" s="18"/>
      <c r="B25" s="19"/>
      <c r="C25" s="20"/>
      <c r="D25" s="21"/>
      <c r="E25" s="20"/>
      <c r="F25" s="22"/>
    </row>
    <row r="26" spans="1:6" ht="13.9" customHeight="1" x14ac:dyDescent="0.25">
      <c r="A26" s="18" t="s">
        <v>21</v>
      </c>
      <c r="B26" s="23">
        <v>6461</v>
      </c>
      <c r="C26" s="24">
        <v>2026060795.0999999</v>
      </c>
      <c r="D26" s="156">
        <v>315000</v>
      </c>
      <c r="E26" s="24">
        <v>20206383.41</v>
      </c>
      <c r="F26" s="156">
        <v>3150</v>
      </c>
    </row>
    <row r="27" spans="1:6" ht="13.9" customHeight="1" x14ac:dyDescent="0.25">
      <c r="A27" s="18" t="s">
        <v>9</v>
      </c>
      <c r="B27" s="23">
        <v>3472</v>
      </c>
      <c r="C27" s="27">
        <v>2476733472.5999999</v>
      </c>
      <c r="D27" s="28">
        <v>690000</v>
      </c>
      <c r="E27" s="27">
        <v>35264382.43</v>
      </c>
      <c r="F27" s="28">
        <v>9832.5</v>
      </c>
    </row>
    <row r="28" spans="1:6" ht="13.9" customHeight="1" x14ac:dyDescent="0.25">
      <c r="A28" s="18" t="s">
        <v>10</v>
      </c>
      <c r="B28" s="23">
        <v>1615</v>
      </c>
      <c r="C28" s="27">
        <v>2323176734.1999998</v>
      </c>
      <c r="D28" s="28">
        <v>1397164</v>
      </c>
      <c r="E28" s="27">
        <v>32838160.050000001</v>
      </c>
      <c r="F28" s="28">
        <v>19779</v>
      </c>
    </row>
    <row r="29" spans="1:6" ht="13.9" customHeight="1" x14ac:dyDescent="0.25">
      <c r="A29" s="18" t="s">
        <v>11</v>
      </c>
      <c r="B29" s="29">
        <v>848</v>
      </c>
      <c r="C29" s="27">
        <v>2468946849.8000002</v>
      </c>
      <c r="D29" s="28">
        <v>2711250</v>
      </c>
      <c r="E29" s="27">
        <v>34141401.840000004</v>
      </c>
      <c r="F29" s="28">
        <v>38332.5</v>
      </c>
    </row>
    <row r="30" spans="1:6" ht="15" x14ac:dyDescent="0.25">
      <c r="A30" s="18" t="s">
        <v>12</v>
      </c>
      <c r="B30" s="29">
        <v>154</v>
      </c>
      <c r="C30" s="27">
        <v>1164290510.5</v>
      </c>
      <c r="D30" s="28">
        <v>6700000</v>
      </c>
      <c r="E30" s="27">
        <v>16200014.82</v>
      </c>
      <c r="F30" s="28">
        <v>95118.75</v>
      </c>
    </row>
    <row r="31" spans="1:6" ht="15" x14ac:dyDescent="0.25">
      <c r="A31" s="18" t="s">
        <v>13</v>
      </c>
      <c r="B31" s="29">
        <v>8</v>
      </c>
      <c r="C31" s="27">
        <v>140731500</v>
      </c>
      <c r="D31" s="28">
        <v>17365000</v>
      </c>
      <c r="E31" s="27">
        <v>2005423.88</v>
      </c>
      <c r="F31" s="28">
        <v>247451.25</v>
      </c>
    </row>
    <row r="32" spans="1:6" ht="15" x14ac:dyDescent="0.25">
      <c r="A32" s="18" t="s">
        <v>14</v>
      </c>
      <c r="B32" s="29">
        <v>4</v>
      </c>
      <c r="C32" s="27">
        <v>112100000</v>
      </c>
      <c r="D32" s="28">
        <v>27550000</v>
      </c>
      <c r="E32" s="27">
        <v>1597425</v>
      </c>
      <c r="F32" s="28">
        <v>392587.5</v>
      </c>
    </row>
    <row r="33" spans="1:6" ht="15" x14ac:dyDescent="0.25">
      <c r="A33" s="18"/>
      <c r="B33" s="29"/>
      <c r="C33" s="27"/>
      <c r="D33" s="28"/>
      <c r="E33" s="27"/>
      <c r="F33" s="28"/>
    </row>
    <row r="34" spans="1:6" ht="15" x14ac:dyDescent="0.25">
      <c r="A34" s="9" t="s">
        <v>2</v>
      </c>
      <c r="B34" s="30">
        <f>SUM(B26:B32)</f>
        <v>12562</v>
      </c>
      <c r="C34" s="31">
        <f>SUM(C26:C32)</f>
        <v>10712039862.200001</v>
      </c>
      <c r="D34" s="155">
        <v>490000</v>
      </c>
      <c r="E34" s="31">
        <f>SUM(E26:E32)</f>
        <v>142253191.43000001</v>
      </c>
      <c r="F34" s="155">
        <v>4900</v>
      </c>
    </row>
    <row r="35" spans="1:6" ht="15" x14ac:dyDescent="0.25">
      <c r="A35" s="32"/>
      <c r="B35" s="33"/>
      <c r="C35" s="34"/>
      <c r="D35" s="35"/>
      <c r="E35" s="34"/>
      <c r="F35" s="35"/>
    </row>
    <row r="36" spans="1:6" ht="15" customHeight="1" x14ac:dyDescent="0.25">
      <c r="A36" s="247" t="s">
        <v>87</v>
      </c>
      <c r="B36" s="248"/>
      <c r="C36" s="248"/>
      <c r="D36" s="248"/>
      <c r="E36" s="248"/>
      <c r="F36" s="249"/>
    </row>
    <row r="37" spans="1:6" ht="15" customHeight="1" x14ac:dyDescent="0.25">
      <c r="A37" s="15"/>
      <c r="B37" s="16"/>
      <c r="C37" s="245" t="s">
        <v>16</v>
      </c>
      <c r="D37" s="246"/>
      <c r="E37" s="245" t="s">
        <v>17</v>
      </c>
      <c r="F37" s="246"/>
    </row>
    <row r="38" spans="1:6" ht="28.5" customHeight="1" x14ac:dyDescent="0.25">
      <c r="A38" s="9" t="s">
        <v>16</v>
      </c>
      <c r="B38" s="17" t="s">
        <v>8</v>
      </c>
      <c r="C38" s="2" t="s">
        <v>76</v>
      </c>
      <c r="D38" s="3" t="s">
        <v>1</v>
      </c>
      <c r="E38" s="2" t="s">
        <v>76</v>
      </c>
      <c r="F38" s="3" t="s">
        <v>1</v>
      </c>
    </row>
    <row r="39" spans="1:6" ht="15" x14ac:dyDescent="0.25">
      <c r="A39" s="18"/>
      <c r="B39" s="19"/>
      <c r="C39" s="20"/>
      <c r="D39" s="21"/>
      <c r="E39" s="20"/>
      <c r="F39" s="22"/>
    </row>
    <row r="40" spans="1:6" ht="15" x14ac:dyDescent="0.25">
      <c r="A40" s="18" t="s">
        <v>21</v>
      </c>
      <c r="B40" s="23">
        <v>1923</v>
      </c>
      <c r="C40" s="24">
        <v>642517132.24000001</v>
      </c>
      <c r="D40" s="156">
        <v>367474</v>
      </c>
      <c r="E40" s="24">
        <v>6430357.2000000002</v>
      </c>
      <c r="F40" s="156">
        <v>3680</v>
      </c>
    </row>
    <row r="41" spans="1:6" ht="15" x14ac:dyDescent="0.25">
      <c r="A41" s="18" t="s">
        <v>9</v>
      </c>
      <c r="B41" s="23">
        <v>4052</v>
      </c>
      <c r="C41" s="27">
        <v>2990275571.3000002</v>
      </c>
      <c r="D41" s="28">
        <v>725000</v>
      </c>
      <c r="E41" s="27">
        <v>42617462.149999999</v>
      </c>
      <c r="F41" s="28">
        <v>10331.25</v>
      </c>
    </row>
    <row r="42" spans="1:6" ht="15" x14ac:dyDescent="0.25">
      <c r="A42" s="18" t="s">
        <v>10</v>
      </c>
      <c r="B42" s="23">
        <v>2932</v>
      </c>
      <c r="C42" s="27">
        <v>4242893596.1999998</v>
      </c>
      <c r="D42" s="28">
        <v>1400000</v>
      </c>
      <c r="E42" s="27">
        <v>60446895.939999998</v>
      </c>
      <c r="F42" s="28">
        <v>19950</v>
      </c>
    </row>
    <row r="43" spans="1:6" ht="15" x14ac:dyDescent="0.25">
      <c r="A43" s="18" t="s">
        <v>11</v>
      </c>
      <c r="B43" s="23">
        <v>1899</v>
      </c>
      <c r="C43" s="27">
        <v>5691714969.1000004</v>
      </c>
      <c r="D43" s="28">
        <v>2775000</v>
      </c>
      <c r="E43" s="27">
        <v>81074448.609999999</v>
      </c>
      <c r="F43" s="28">
        <v>39543.75</v>
      </c>
    </row>
    <row r="44" spans="1:6" ht="15" x14ac:dyDescent="0.25">
      <c r="A44" s="18" t="s">
        <v>12</v>
      </c>
      <c r="B44" s="23">
        <v>506</v>
      </c>
      <c r="C44" s="27">
        <v>3833322540.8000002</v>
      </c>
      <c r="D44" s="28">
        <v>6700000</v>
      </c>
      <c r="E44" s="27">
        <v>54510846.25</v>
      </c>
      <c r="F44" s="28">
        <v>95475</v>
      </c>
    </row>
    <row r="45" spans="1:6" ht="15" x14ac:dyDescent="0.25">
      <c r="A45" s="18" t="s">
        <v>13</v>
      </c>
      <c r="B45" s="23">
        <v>37</v>
      </c>
      <c r="C45" s="27">
        <v>661307639.5</v>
      </c>
      <c r="D45" s="28">
        <v>17750000</v>
      </c>
      <c r="E45" s="27">
        <v>9423633.8699999992</v>
      </c>
      <c r="F45" s="28">
        <v>252937.5</v>
      </c>
    </row>
    <row r="46" spans="1:6" ht="15" x14ac:dyDescent="0.25">
      <c r="A46" s="18" t="s">
        <v>14</v>
      </c>
      <c r="B46" s="23">
        <v>43</v>
      </c>
      <c r="C46" s="27">
        <v>1485938104</v>
      </c>
      <c r="D46" s="28">
        <v>24990000</v>
      </c>
      <c r="E46" s="27">
        <v>21174618</v>
      </c>
      <c r="F46" s="28">
        <v>356107.5</v>
      </c>
    </row>
    <row r="47" spans="1:6" ht="15" x14ac:dyDescent="0.25">
      <c r="A47" s="18"/>
      <c r="B47" s="29"/>
      <c r="C47" s="27"/>
      <c r="D47" s="28"/>
      <c r="E47" s="27"/>
      <c r="F47" s="28"/>
    </row>
    <row r="48" spans="1:6" ht="15" x14ac:dyDescent="0.25">
      <c r="A48" s="9" t="s">
        <v>2</v>
      </c>
      <c r="B48" s="30">
        <f>SUM(B40:B46)</f>
        <v>11392</v>
      </c>
      <c r="C48" s="31">
        <f>SUM(C40:C46)</f>
        <v>19547969553.139999</v>
      </c>
      <c r="D48" s="155">
        <v>977520</v>
      </c>
      <c r="E48" s="31">
        <f>SUM(E40:E46)</f>
        <v>275678262.01999998</v>
      </c>
      <c r="F48" s="155">
        <v>13926.385</v>
      </c>
    </row>
    <row r="49" spans="1:6" x14ac:dyDescent="0.2">
      <c r="A49" s="36"/>
    </row>
    <row r="50" spans="1:6" ht="15" customHeight="1" x14ac:dyDescent="0.25">
      <c r="A50" s="247" t="s">
        <v>38</v>
      </c>
      <c r="B50" s="248"/>
      <c r="C50" s="248"/>
      <c r="D50" s="248"/>
      <c r="E50" s="248"/>
      <c r="F50" s="249"/>
    </row>
    <row r="51" spans="1:6" ht="15" customHeight="1" x14ac:dyDescent="0.25">
      <c r="A51" s="15"/>
      <c r="B51" s="16"/>
      <c r="C51" s="245" t="s">
        <v>16</v>
      </c>
      <c r="D51" s="246"/>
      <c r="E51" s="245" t="s">
        <v>17</v>
      </c>
      <c r="F51" s="246"/>
    </row>
    <row r="52" spans="1:6" ht="28.5" customHeight="1" x14ac:dyDescent="0.25">
      <c r="A52" s="9" t="s">
        <v>16</v>
      </c>
      <c r="B52" s="17" t="s">
        <v>8</v>
      </c>
      <c r="C52" s="2" t="s">
        <v>76</v>
      </c>
      <c r="D52" s="3" t="s">
        <v>1</v>
      </c>
      <c r="E52" s="2" t="s">
        <v>76</v>
      </c>
      <c r="F52" s="3" t="s">
        <v>1</v>
      </c>
    </row>
    <row r="53" spans="1:6" ht="15" x14ac:dyDescent="0.25">
      <c r="A53" s="18"/>
      <c r="B53" s="19"/>
      <c r="C53" s="20"/>
      <c r="D53" s="21"/>
      <c r="E53" s="20"/>
      <c r="F53" s="22"/>
    </row>
    <row r="54" spans="1:6" ht="15" x14ac:dyDescent="0.25">
      <c r="A54" s="18" t="s">
        <v>21</v>
      </c>
      <c r="B54" s="23">
        <v>901</v>
      </c>
      <c r="C54" s="24">
        <v>218520496.44</v>
      </c>
      <c r="D54" s="156">
        <v>222000</v>
      </c>
      <c r="E54" s="24">
        <v>3310237.94</v>
      </c>
      <c r="F54" s="156">
        <v>3206.25</v>
      </c>
    </row>
    <row r="55" spans="1:6" ht="15" x14ac:dyDescent="0.25">
      <c r="A55" s="18" t="s">
        <v>9</v>
      </c>
      <c r="B55" s="23">
        <v>912</v>
      </c>
      <c r="C55" s="27">
        <v>722262387.38</v>
      </c>
      <c r="D55" s="28">
        <v>800000</v>
      </c>
      <c r="E55" s="27">
        <v>18918094.469999999</v>
      </c>
      <c r="F55" s="28">
        <v>21000</v>
      </c>
    </row>
    <row r="56" spans="1:6" ht="15" x14ac:dyDescent="0.25">
      <c r="A56" s="18" t="s">
        <v>10</v>
      </c>
      <c r="B56" s="23">
        <v>1231</v>
      </c>
      <c r="C56" s="27">
        <v>1828175758.4000001</v>
      </c>
      <c r="D56" s="28">
        <v>1475000</v>
      </c>
      <c r="E56" s="27">
        <v>47924008.539999999</v>
      </c>
      <c r="F56" s="28">
        <v>38718.75</v>
      </c>
    </row>
    <row r="57" spans="1:6" ht="15" x14ac:dyDescent="0.25">
      <c r="A57" s="18" t="s">
        <v>11</v>
      </c>
      <c r="B57" s="23">
        <v>1049</v>
      </c>
      <c r="C57" s="27">
        <v>3394575722.8000002</v>
      </c>
      <c r="D57" s="28">
        <v>3050000</v>
      </c>
      <c r="E57" s="27">
        <v>88955646.010000005</v>
      </c>
      <c r="F57" s="28">
        <v>80062.5</v>
      </c>
    </row>
    <row r="58" spans="1:6" ht="15" x14ac:dyDescent="0.25">
      <c r="A58" s="18" t="s">
        <v>12</v>
      </c>
      <c r="B58" s="23">
        <v>568</v>
      </c>
      <c r="C58" s="27">
        <v>4792743485</v>
      </c>
      <c r="D58" s="28">
        <v>7750000</v>
      </c>
      <c r="E58" s="27">
        <v>125617891.51000001</v>
      </c>
      <c r="F58" s="28">
        <v>203437.5</v>
      </c>
    </row>
    <row r="59" spans="1:6" ht="15" x14ac:dyDescent="0.25">
      <c r="A59" s="18" t="s">
        <v>13</v>
      </c>
      <c r="B59" s="23">
        <v>76</v>
      </c>
      <c r="C59" s="27">
        <v>1319922735.4000001</v>
      </c>
      <c r="D59" s="28">
        <v>17089375</v>
      </c>
      <c r="E59" s="27">
        <v>34647971.82</v>
      </c>
      <c r="F59" s="28">
        <v>448596.09499999997</v>
      </c>
    </row>
    <row r="60" spans="1:6" ht="15" x14ac:dyDescent="0.25">
      <c r="A60" s="18" t="s">
        <v>14</v>
      </c>
      <c r="B60" s="23">
        <v>211</v>
      </c>
      <c r="C60" s="27">
        <v>17413362915</v>
      </c>
      <c r="D60" s="28">
        <v>40056791</v>
      </c>
      <c r="E60" s="27">
        <v>457100776.56</v>
      </c>
      <c r="F60" s="28">
        <v>1051490.76</v>
      </c>
    </row>
    <row r="61" spans="1:6" ht="15" x14ac:dyDescent="0.25">
      <c r="A61" s="18"/>
      <c r="B61" s="29"/>
      <c r="C61" s="27"/>
      <c r="D61" s="28"/>
      <c r="E61" s="27"/>
      <c r="F61" s="28"/>
    </row>
    <row r="62" spans="1:6" ht="15" x14ac:dyDescent="0.25">
      <c r="A62" s="9" t="s">
        <v>2</v>
      </c>
      <c r="B62" s="30">
        <f>SUM(B54:B60)</f>
        <v>4948</v>
      </c>
      <c r="C62" s="31">
        <f>SUM(C54:C60)</f>
        <v>29689563500.419998</v>
      </c>
      <c r="D62" s="155">
        <v>1500000</v>
      </c>
      <c r="E62" s="31">
        <f>SUM(E54:E60)</f>
        <v>776474626.85000002</v>
      </c>
      <c r="F62" s="155">
        <v>39375</v>
      </c>
    </row>
    <row r="63" spans="1:6" ht="15" x14ac:dyDescent="0.25">
      <c r="A63" s="32"/>
      <c r="B63" s="33"/>
      <c r="C63" s="34"/>
      <c r="D63" s="35"/>
      <c r="E63" s="34"/>
      <c r="F63" s="35"/>
    </row>
    <row r="64" spans="1:6" ht="15" customHeight="1" x14ac:dyDescent="0.25">
      <c r="A64" s="247" t="s">
        <v>39</v>
      </c>
      <c r="B64" s="248"/>
      <c r="C64" s="248"/>
      <c r="D64" s="248"/>
      <c r="E64" s="248"/>
      <c r="F64" s="249"/>
    </row>
    <row r="65" spans="1:6" ht="15" customHeight="1" x14ac:dyDescent="0.25">
      <c r="A65" s="15"/>
      <c r="B65" s="16"/>
      <c r="C65" s="245" t="s">
        <v>16</v>
      </c>
      <c r="D65" s="246"/>
      <c r="E65" s="245" t="s">
        <v>17</v>
      </c>
      <c r="F65" s="246"/>
    </row>
    <row r="66" spans="1:6" ht="28.5" customHeight="1" x14ac:dyDescent="0.25">
      <c r="A66" s="9" t="s">
        <v>16</v>
      </c>
      <c r="B66" s="17" t="s">
        <v>8</v>
      </c>
      <c r="C66" s="2" t="s">
        <v>76</v>
      </c>
      <c r="D66" s="3" t="s">
        <v>1</v>
      </c>
      <c r="E66" s="2" t="s">
        <v>76</v>
      </c>
      <c r="F66" s="3" t="s">
        <v>1</v>
      </c>
    </row>
    <row r="67" spans="1:6" ht="15" x14ac:dyDescent="0.25">
      <c r="A67" s="18"/>
      <c r="B67" s="19"/>
      <c r="C67" s="20"/>
      <c r="D67" s="21"/>
      <c r="E67" s="20"/>
      <c r="F67" s="22"/>
    </row>
    <row r="68" spans="1:6" ht="15" x14ac:dyDescent="0.25">
      <c r="A68" s="18" t="s">
        <v>21</v>
      </c>
      <c r="B68" s="23">
        <f>B54+B40+B26+B12</f>
        <v>11315</v>
      </c>
      <c r="C68" s="24">
        <f>C54+C40+C26+C12</f>
        <v>3615537453.6299996</v>
      </c>
      <c r="D68" s="156">
        <v>330000</v>
      </c>
      <c r="E68" s="24">
        <f>E54+E40+E26+E12</f>
        <v>37235394.649999999</v>
      </c>
      <c r="F68" s="156">
        <v>3350</v>
      </c>
    </row>
    <row r="69" spans="1:6" ht="15" x14ac:dyDescent="0.25">
      <c r="A69" s="18" t="s">
        <v>9</v>
      </c>
      <c r="B69" s="23">
        <f t="shared" ref="B69:C74" si="0">B55+B41+B27+B13</f>
        <v>19002</v>
      </c>
      <c r="C69" s="27">
        <f>C55+C41+C27+C13</f>
        <v>14301619684.380001</v>
      </c>
      <c r="D69" s="28">
        <v>748000</v>
      </c>
      <c r="E69" s="27">
        <f>E55+E41+E27+E13</f>
        <v>212397472.72</v>
      </c>
      <c r="F69" s="28">
        <v>10687.5</v>
      </c>
    </row>
    <row r="70" spans="1:6" ht="15" x14ac:dyDescent="0.25">
      <c r="A70" s="18" t="s">
        <v>10</v>
      </c>
      <c r="B70" s="23">
        <f t="shared" si="0"/>
        <v>10355</v>
      </c>
      <c r="C70" s="27">
        <f t="shared" si="0"/>
        <v>14667856923.700001</v>
      </c>
      <c r="D70" s="28">
        <v>1350000</v>
      </c>
      <c r="E70" s="27">
        <f t="shared" ref="E70:E73" si="1">E56+E42+E28+E14</f>
        <v>230610384.42000002</v>
      </c>
      <c r="F70" s="28">
        <v>19950</v>
      </c>
    </row>
    <row r="71" spans="1:6" ht="15" x14ac:dyDescent="0.25">
      <c r="A71" s="18" t="s">
        <v>11</v>
      </c>
      <c r="B71" s="23">
        <f t="shared" si="0"/>
        <v>4629</v>
      </c>
      <c r="C71" s="27">
        <f t="shared" si="0"/>
        <v>13936012743.300001</v>
      </c>
      <c r="D71" s="28">
        <v>2780139.38</v>
      </c>
      <c r="E71" s="27">
        <f t="shared" si="1"/>
        <v>238103533.22</v>
      </c>
      <c r="F71" s="28">
        <v>42749.99</v>
      </c>
    </row>
    <row r="72" spans="1:6" ht="15" x14ac:dyDescent="0.25">
      <c r="A72" s="18" t="s">
        <v>12</v>
      </c>
      <c r="B72" s="23">
        <f t="shared" si="0"/>
        <v>1398</v>
      </c>
      <c r="C72" s="27">
        <f t="shared" si="0"/>
        <v>11075976087.099998</v>
      </c>
      <c r="D72" s="28">
        <v>7029002</v>
      </c>
      <c r="E72" s="27">
        <f t="shared" si="1"/>
        <v>214648831.19999999</v>
      </c>
      <c r="F72" s="28">
        <v>135281.25</v>
      </c>
    </row>
    <row r="73" spans="1:6" ht="15" x14ac:dyDescent="0.25">
      <c r="A73" s="18" t="s">
        <v>13</v>
      </c>
      <c r="B73" s="23">
        <f t="shared" si="0"/>
        <v>130</v>
      </c>
      <c r="C73" s="27">
        <f t="shared" si="0"/>
        <v>2286421874.9000001</v>
      </c>
      <c r="D73" s="28">
        <v>17500000</v>
      </c>
      <c r="E73" s="27">
        <f t="shared" si="1"/>
        <v>48420584.57</v>
      </c>
      <c r="F73" s="28">
        <v>413437.5</v>
      </c>
    </row>
    <row r="74" spans="1:6" ht="15" x14ac:dyDescent="0.25">
      <c r="A74" s="18" t="s">
        <v>14</v>
      </c>
      <c r="B74" s="23">
        <f t="shared" si="0"/>
        <v>269</v>
      </c>
      <c r="C74" s="27">
        <f t="shared" si="0"/>
        <v>19340648019</v>
      </c>
      <c r="D74" s="28">
        <v>34740000</v>
      </c>
      <c r="E74" s="27">
        <f>E60+E46+E32+E18</f>
        <v>484564589.31</v>
      </c>
      <c r="F74" s="28">
        <v>853125</v>
      </c>
    </row>
    <row r="75" spans="1:6" ht="15" x14ac:dyDescent="0.25">
      <c r="A75" s="18"/>
      <c r="B75" s="29"/>
      <c r="C75" s="27"/>
      <c r="D75" s="28"/>
      <c r="E75" s="27"/>
      <c r="F75" s="28"/>
    </row>
    <row r="76" spans="1:6" ht="15" x14ac:dyDescent="0.25">
      <c r="A76" s="9" t="s">
        <v>2</v>
      </c>
      <c r="B76" s="30">
        <f>SUM(B68:B74)</f>
        <v>47098</v>
      </c>
      <c r="C76" s="31">
        <f>SUM(C68:C74)</f>
        <v>79224072786.01001</v>
      </c>
      <c r="D76" s="155">
        <v>815000</v>
      </c>
      <c r="E76" s="31">
        <f>SUM(E68:E74)</f>
        <v>1465980790.0900002</v>
      </c>
      <c r="F76" s="155">
        <v>11827.5</v>
      </c>
    </row>
    <row r="78" spans="1:6" x14ac:dyDescent="0.2">
      <c r="A78" s="8"/>
    </row>
    <row r="79" spans="1:6" customFormat="1" ht="15" x14ac:dyDescent="0.25">
      <c r="A79" s="36"/>
      <c r="B79" s="168"/>
      <c r="C79" s="168"/>
      <c r="E79" s="168"/>
    </row>
  </sheetData>
  <mergeCells count="20">
    <mergeCell ref="A1:F1"/>
    <mergeCell ref="A2:F2"/>
    <mergeCell ref="A4:F4"/>
    <mergeCell ref="A5:F5"/>
    <mergeCell ref="A6:F6"/>
    <mergeCell ref="C65:D65"/>
    <mergeCell ref="E65:F65"/>
    <mergeCell ref="A8:F8"/>
    <mergeCell ref="A22:F22"/>
    <mergeCell ref="C51:D51"/>
    <mergeCell ref="E51:F51"/>
    <mergeCell ref="C9:D9"/>
    <mergeCell ref="E9:F9"/>
    <mergeCell ref="C23:D23"/>
    <mergeCell ref="E23:F23"/>
    <mergeCell ref="A36:F36"/>
    <mergeCell ref="A50:F50"/>
    <mergeCell ref="A64:F64"/>
    <mergeCell ref="C37:D37"/>
    <mergeCell ref="E37:F37"/>
  </mergeCells>
  <printOptions horizontalCentered="1"/>
  <pageMargins left="0.5" right="0.5" top="0" bottom="0" header="0.3" footer="0.3"/>
  <pageSetup fitToHeight="2" orientation="portrait" horizontalDpi="4294967295" verticalDpi="4294967295" r:id="rId1"/>
  <rowBreaks count="1" manualBreakCount="1">
    <brk id="4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7"/>
  <sheetViews>
    <sheetView showGridLines="0" zoomScaleNormal="100" workbookViewId="0">
      <selection activeCell="B62" sqref="B62"/>
    </sheetView>
  </sheetViews>
  <sheetFormatPr defaultColWidth="9.140625" defaultRowHeight="14.25" x14ac:dyDescent="0.2"/>
  <cols>
    <col min="1" max="1" width="15.85546875" style="221" customWidth="1"/>
    <col min="2" max="2" width="14.7109375" style="221" customWidth="1"/>
    <col min="3" max="3" width="15.140625" style="221" customWidth="1"/>
    <col min="4" max="6" width="14.7109375" style="221" customWidth="1"/>
    <col min="7" max="16384" width="9.140625" style="221"/>
  </cols>
  <sheetData>
    <row r="1" spans="1:6" ht="15.75" x14ac:dyDescent="0.2">
      <c r="A1" s="236" t="s">
        <v>56</v>
      </c>
      <c r="B1" s="236"/>
      <c r="C1" s="236"/>
      <c r="D1" s="236"/>
      <c r="E1" s="236"/>
      <c r="F1" s="236"/>
    </row>
    <row r="2" spans="1:6" ht="15.75" x14ac:dyDescent="0.2">
      <c r="A2" s="237" t="s">
        <v>109</v>
      </c>
      <c r="B2" s="237"/>
      <c r="C2" s="237"/>
      <c r="D2" s="237"/>
      <c r="E2" s="237"/>
      <c r="F2" s="237"/>
    </row>
    <row r="3" spans="1:6" ht="15.75" x14ac:dyDescent="0.25">
      <c r="A3" s="145"/>
      <c r="B3" s="146"/>
      <c r="C3" s="146"/>
      <c r="D3" s="146"/>
      <c r="E3" s="146"/>
      <c r="F3" s="146"/>
    </row>
    <row r="4" spans="1:6" ht="15.75" x14ac:dyDescent="0.2">
      <c r="A4" s="236" t="s">
        <v>62</v>
      </c>
      <c r="B4" s="236"/>
      <c r="C4" s="236"/>
      <c r="D4" s="236"/>
      <c r="E4" s="236"/>
      <c r="F4" s="236"/>
    </row>
    <row r="5" spans="1:6" ht="15.75" x14ac:dyDescent="0.25">
      <c r="A5" s="238" t="s">
        <v>63</v>
      </c>
      <c r="B5" s="238"/>
      <c r="C5" s="238"/>
      <c r="D5" s="238"/>
      <c r="E5" s="238"/>
      <c r="F5" s="238"/>
    </row>
    <row r="6" spans="1:6" ht="15.75" x14ac:dyDescent="0.25">
      <c r="A6" s="238" t="s">
        <v>61</v>
      </c>
      <c r="B6" s="238"/>
      <c r="C6" s="238"/>
      <c r="D6" s="238"/>
      <c r="E6" s="238"/>
      <c r="F6" s="238"/>
    </row>
    <row r="7" spans="1:6" x14ac:dyDescent="0.2">
      <c r="A7" s="37"/>
      <c r="B7" s="222"/>
    </row>
    <row r="8" spans="1:6" ht="14.1" customHeight="1" x14ac:dyDescent="0.25">
      <c r="A8" s="247" t="s">
        <v>0</v>
      </c>
      <c r="B8" s="248"/>
      <c r="C8" s="248"/>
      <c r="D8" s="248"/>
      <c r="E8" s="248"/>
      <c r="F8" s="249"/>
    </row>
    <row r="9" spans="1:6" ht="15.75" customHeight="1" x14ac:dyDescent="0.25">
      <c r="A9" s="15"/>
      <c r="B9" s="16"/>
      <c r="C9" s="245" t="s">
        <v>16</v>
      </c>
      <c r="D9" s="246"/>
      <c r="E9" s="245" t="s">
        <v>17</v>
      </c>
      <c r="F9" s="246"/>
    </row>
    <row r="10" spans="1:6" ht="28.5" customHeight="1" x14ac:dyDescent="0.25">
      <c r="A10" s="9" t="s">
        <v>15</v>
      </c>
      <c r="B10" s="17" t="s">
        <v>8</v>
      </c>
      <c r="C10" s="2" t="s">
        <v>76</v>
      </c>
      <c r="D10" s="3" t="s">
        <v>1</v>
      </c>
      <c r="E10" s="2" t="s">
        <v>76</v>
      </c>
      <c r="F10" s="3" t="s">
        <v>1</v>
      </c>
    </row>
    <row r="11" spans="1:6" ht="13.9" customHeight="1" x14ac:dyDescent="0.25">
      <c r="A11" s="18"/>
      <c r="B11" s="223"/>
      <c r="C11" s="166"/>
      <c r="D11" s="165"/>
      <c r="E11" s="166"/>
      <c r="F11" s="224"/>
    </row>
    <row r="12" spans="1:6" ht="15" x14ac:dyDescent="0.25">
      <c r="A12" s="18" t="s">
        <v>3</v>
      </c>
      <c r="B12" s="23">
        <v>186</v>
      </c>
      <c r="C12" s="24">
        <v>1349226542.8</v>
      </c>
      <c r="D12" s="156">
        <v>5357500</v>
      </c>
      <c r="E12" s="24">
        <v>19222345.66</v>
      </c>
      <c r="F12" s="156">
        <v>76344.375</v>
      </c>
    </row>
    <row r="13" spans="1:6" ht="15" x14ac:dyDescent="0.25">
      <c r="A13" s="18" t="s">
        <v>4</v>
      </c>
      <c r="B13" s="23">
        <v>1956</v>
      </c>
      <c r="C13" s="27">
        <v>1504438583.4000001</v>
      </c>
      <c r="D13" s="28">
        <v>737850</v>
      </c>
      <c r="E13" s="27">
        <v>20975224.969999999</v>
      </c>
      <c r="F13" s="28">
        <v>10514.365</v>
      </c>
    </row>
    <row r="14" spans="1:6" ht="15" x14ac:dyDescent="0.25">
      <c r="A14" s="18" t="s">
        <v>5</v>
      </c>
      <c r="B14" s="23">
        <v>5029</v>
      </c>
      <c r="C14" s="27">
        <v>6984046859.3999996</v>
      </c>
      <c r="D14" s="28">
        <v>1099710</v>
      </c>
      <c r="E14" s="27">
        <v>98978561.159999996</v>
      </c>
      <c r="F14" s="28">
        <v>15670.87</v>
      </c>
    </row>
    <row r="15" spans="1:6" ht="15" x14ac:dyDescent="0.25">
      <c r="A15" s="18" t="s">
        <v>6</v>
      </c>
      <c r="B15" s="23">
        <v>7321</v>
      </c>
      <c r="C15" s="27">
        <v>6687774368.1999998</v>
      </c>
      <c r="D15" s="28">
        <v>860000</v>
      </c>
      <c r="E15" s="27">
        <v>94204740.180000007</v>
      </c>
      <c r="F15" s="28">
        <v>12255</v>
      </c>
    </row>
    <row r="16" spans="1:6" ht="15" x14ac:dyDescent="0.25">
      <c r="A16" s="18" t="s">
        <v>7</v>
      </c>
      <c r="B16" s="23">
        <v>3704</v>
      </c>
      <c r="C16" s="27">
        <v>2749013516.5</v>
      </c>
      <c r="D16" s="28">
        <v>700000</v>
      </c>
      <c r="E16" s="27">
        <v>38193837.82</v>
      </c>
      <c r="F16" s="28">
        <v>9975</v>
      </c>
    </row>
    <row r="17" spans="1:6" ht="15" x14ac:dyDescent="0.25">
      <c r="A17" s="18"/>
      <c r="B17" s="29"/>
      <c r="C17" s="27"/>
      <c r="D17" s="28"/>
      <c r="E17" s="27"/>
      <c r="F17" s="28"/>
    </row>
    <row r="18" spans="1:6" ht="15" x14ac:dyDescent="0.25">
      <c r="A18" s="9" t="s">
        <v>2</v>
      </c>
      <c r="B18" s="30">
        <f>SUM(B12:B16)</f>
        <v>18196</v>
      </c>
      <c r="C18" s="31">
        <f>SUM(C12:C16)</f>
        <v>19274499870.299999</v>
      </c>
      <c r="D18" s="155">
        <v>849000</v>
      </c>
      <c r="E18" s="31">
        <f>SUM(E12:E16)</f>
        <v>271574709.79000002</v>
      </c>
      <c r="F18" s="155">
        <v>12098.25</v>
      </c>
    </row>
    <row r="19" spans="1:6" ht="15" customHeight="1" x14ac:dyDescent="0.2"/>
    <row r="20" spans="1:6" ht="15" x14ac:dyDescent="0.25">
      <c r="A20" s="247" t="s">
        <v>86</v>
      </c>
      <c r="B20" s="248"/>
      <c r="C20" s="248"/>
      <c r="D20" s="248"/>
      <c r="E20" s="248"/>
      <c r="F20" s="249"/>
    </row>
    <row r="21" spans="1:6" ht="15" customHeight="1" x14ac:dyDescent="0.25">
      <c r="A21" s="15"/>
      <c r="B21" s="16"/>
      <c r="C21" s="245" t="s">
        <v>16</v>
      </c>
      <c r="D21" s="246"/>
      <c r="E21" s="245" t="s">
        <v>17</v>
      </c>
      <c r="F21" s="246"/>
    </row>
    <row r="22" spans="1:6" ht="28.5" customHeight="1" x14ac:dyDescent="0.25">
      <c r="A22" s="9" t="s">
        <v>15</v>
      </c>
      <c r="B22" s="17" t="s">
        <v>8</v>
      </c>
      <c r="C22" s="2" t="s">
        <v>76</v>
      </c>
      <c r="D22" s="3" t="s">
        <v>1</v>
      </c>
      <c r="E22" s="2" t="s">
        <v>76</v>
      </c>
      <c r="F22" s="3" t="s">
        <v>1</v>
      </c>
    </row>
    <row r="23" spans="1:6" ht="15" x14ac:dyDescent="0.25">
      <c r="A23" s="18"/>
      <c r="B23" s="223"/>
      <c r="C23" s="166"/>
      <c r="D23" s="165"/>
      <c r="E23" s="166"/>
      <c r="F23" s="224"/>
    </row>
    <row r="24" spans="1:6" ht="13.9" customHeight="1" x14ac:dyDescent="0.25">
      <c r="A24" s="18" t="s">
        <v>3</v>
      </c>
      <c r="B24" s="23">
        <v>6034</v>
      </c>
      <c r="C24" s="24">
        <v>7928053630.6999998</v>
      </c>
      <c r="D24" s="156">
        <v>817750</v>
      </c>
      <c r="E24" s="24">
        <v>109866722.79000001</v>
      </c>
      <c r="F24" s="156">
        <v>11542.5</v>
      </c>
    </row>
    <row r="25" spans="1:6" ht="13.9" customHeight="1" x14ac:dyDescent="0.25">
      <c r="A25" s="18" t="s">
        <v>4</v>
      </c>
      <c r="B25" s="23">
        <v>771</v>
      </c>
      <c r="C25" s="27">
        <v>216980835.58000001</v>
      </c>
      <c r="D25" s="28">
        <v>235000</v>
      </c>
      <c r="E25" s="27">
        <v>2393930.4700000002</v>
      </c>
      <c r="F25" s="28">
        <v>2350</v>
      </c>
    </row>
    <row r="26" spans="1:6" ht="13.9" customHeight="1" x14ac:dyDescent="0.25">
      <c r="A26" s="18" t="s">
        <v>5</v>
      </c>
      <c r="B26" s="23">
        <v>1948</v>
      </c>
      <c r="C26" s="27">
        <v>1237791235.9000001</v>
      </c>
      <c r="D26" s="28">
        <v>450000</v>
      </c>
      <c r="E26" s="27">
        <v>15459414.359999999</v>
      </c>
      <c r="F26" s="28">
        <v>4500</v>
      </c>
    </row>
    <row r="27" spans="1:6" ht="13.9" customHeight="1" x14ac:dyDescent="0.25">
      <c r="A27" s="18" t="s">
        <v>6</v>
      </c>
      <c r="B27" s="23">
        <v>3712</v>
      </c>
      <c r="C27" s="27">
        <v>1302314393.9000001</v>
      </c>
      <c r="D27" s="28">
        <v>320000</v>
      </c>
      <c r="E27" s="27">
        <v>14255877.4</v>
      </c>
      <c r="F27" s="28">
        <v>3200</v>
      </c>
    </row>
    <row r="28" spans="1:6" ht="13.9" customHeight="1" x14ac:dyDescent="0.25">
      <c r="A28" s="18" t="s">
        <v>7</v>
      </c>
      <c r="B28" s="23">
        <v>97</v>
      </c>
      <c r="C28" s="27">
        <v>26899766</v>
      </c>
      <c r="D28" s="28">
        <v>264900</v>
      </c>
      <c r="E28" s="27">
        <v>277246.40999999997</v>
      </c>
      <c r="F28" s="28">
        <v>2649</v>
      </c>
    </row>
    <row r="29" spans="1:6" ht="13.9" customHeight="1" x14ac:dyDescent="0.25">
      <c r="A29" s="18"/>
      <c r="B29" s="29"/>
      <c r="C29" s="27"/>
      <c r="D29" s="28"/>
      <c r="E29" s="27"/>
      <c r="F29" s="28"/>
    </row>
    <row r="30" spans="1:6" ht="13.9" customHeight="1" x14ac:dyDescent="0.25">
      <c r="A30" s="9" t="s">
        <v>2</v>
      </c>
      <c r="B30" s="30">
        <f>SUM(B24:B28)</f>
        <v>12562</v>
      </c>
      <c r="C30" s="31">
        <f>SUM(C24:C28)</f>
        <v>10712039862.08</v>
      </c>
      <c r="D30" s="155">
        <v>490000</v>
      </c>
      <c r="E30" s="31">
        <f>SUM(E24:E28)</f>
        <v>142253191.43000001</v>
      </c>
      <c r="F30" s="155">
        <v>4900</v>
      </c>
    </row>
    <row r="31" spans="1:6" ht="15" x14ac:dyDescent="0.25">
      <c r="A31" s="32"/>
      <c r="B31" s="33"/>
      <c r="C31" s="34"/>
      <c r="D31" s="35"/>
      <c r="E31" s="34"/>
      <c r="F31" s="35"/>
    </row>
    <row r="32" spans="1:6" ht="15" x14ac:dyDescent="0.25">
      <c r="A32" s="247" t="s">
        <v>87</v>
      </c>
      <c r="B32" s="248"/>
      <c r="C32" s="248"/>
      <c r="D32" s="248"/>
      <c r="E32" s="248"/>
      <c r="F32" s="249"/>
    </row>
    <row r="33" spans="1:6" ht="15" customHeight="1" x14ac:dyDescent="0.25">
      <c r="A33" s="15"/>
      <c r="B33" s="16"/>
      <c r="C33" s="245" t="s">
        <v>16</v>
      </c>
      <c r="D33" s="246"/>
      <c r="E33" s="245" t="s">
        <v>17</v>
      </c>
      <c r="F33" s="246"/>
    </row>
    <row r="34" spans="1:6" ht="28.5" customHeight="1" x14ac:dyDescent="0.25">
      <c r="A34" s="9" t="s">
        <v>15</v>
      </c>
      <c r="B34" s="17" t="s">
        <v>8</v>
      </c>
      <c r="C34" s="2" t="s">
        <v>76</v>
      </c>
      <c r="D34" s="3" t="s">
        <v>1</v>
      </c>
      <c r="E34" s="2" t="s">
        <v>76</v>
      </c>
      <c r="F34" s="3" t="s">
        <v>1</v>
      </c>
    </row>
    <row r="35" spans="1:6" ht="15" x14ac:dyDescent="0.25">
      <c r="A35" s="18"/>
      <c r="B35" s="223"/>
      <c r="C35" s="166"/>
      <c r="D35" s="165"/>
      <c r="E35" s="166"/>
      <c r="F35" s="224"/>
    </row>
    <row r="36" spans="1:6" ht="13.9" customHeight="1" x14ac:dyDescent="0.25">
      <c r="A36" s="18" t="s">
        <v>3</v>
      </c>
      <c r="B36" s="23">
        <v>5000</v>
      </c>
      <c r="C36" s="24">
        <v>13494763711</v>
      </c>
      <c r="D36" s="156">
        <v>1611417.5</v>
      </c>
      <c r="E36" s="24">
        <v>191894083.22</v>
      </c>
      <c r="F36" s="156">
        <v>22942.5</v>
      </c>
    </row>
    <row r="37" spans="1:6" ht="13.9" customHeight="1" x14ac:dyDescent="0.25">
      <c r="A37" s="18" t="s">
        <v>4</v>
      </c>
      <c r="B37" s="23">
        <v>368</v>
      </c>
      <c r="C37" s="27">
        <v>119504721.55</v>
      </c>
      <c r="D37" s="28">
        <v>265000</v>
      </c>
      <c r="E37" s="27">
        <v>1356540.48</v>
      </c>
      <c r="F37" s="28">
        <v>2650</v>
      </c>
    </row>
    <row r="38" spans="1:6" ht="13.9" customHeight="1" x14ac:dyDescent="0.25">
      <c r="A38" s="18" t="s">
        <v>5</v>
      </c>
      <c r="B38" s="23">
        <v>3393</v>
      </c>
      <c r="C38" s="27">
        <v>4180617678.3000002</v>
      </c>
      <c r="D38" s="28">
        <v>992793.75</v>
      </c>
      <c r="E38" s="27">
        <v>58927677.729999997</v>
      </c>
      <c r="F38" s="28">
        <v>14147.31</v>
      </c>
    </row>
    <row r="39" spans="1:6" ht="13.9" customHeight="1" x14ac:dyDescent="0.25">
      <c r="A39" s="18" t="s">
        <v>6</v>
      </c>
      <c r="B39" s="23">
        <v>2196</v>
      </c>
      <c r="C39" s="27">
        <v>1566524892.7</v>
      </c>
      <c r="D39" s="28">
        <v>635000</v>
      </c>
      <c r="E39" s="27">
        <v>21324600.960000001</v>
      </c>
      <c r="F39" s="28">
        <v>9043.0499999999993</v>
      </c>
    </row>
    <row r="40" spans="1:6" ht="13.9" customHeight="1" x14ac:dyDescent="0.25">
      <c r="A40" s="18" t="s">
        <v>7</v>
      </c>
      <c r="B40" s="23">
        <v>435</v>
      </c>
      <c r="C40" s="27">
        <v>186558549.34</v>
      </c>
      <c r="D40" s="28">
        <v>420000</v>
      </c>
      <c r="E40" s="27">
        <v>2175359.63</v>
      </c>
      <c r="F40" s="28">
        <v>4200</v>
      </c>
    </row>
    <row r="41" spans="1:6" ht="13.9" customHeight="1" x14ac:dyDescent="0.25">
      <c r="A41" s="18"/>
      <c r="B41" s="29"/>
      <c r="C41" s="27"/>
      <c r="D41" s="28"/>
      <c r="E41" s="27"/>
      <c r="F41" s="28"/>
    </row>
    <row r="42" spans="1:6" ht="13.9" customHeight="1" x14ac:dyDescent="0.25">
      <c r="A42" s="9" t="s">
        <v>2</v>
      </c>
      <c r="B42" s="30">
        <f>SUM(B36:B40)</f>
        <v>11392</v>
      </c>
      <c r="C42" s="31">
        <f>SUM(C36:C40)</f>
        <v>19547969552.889999</v>
      </c>
      <c r="D42" s="155">
        <v>977520</v>
      </c>
      <c r="E42" s="31">
        <f>SUM(E36:E40)</f>
        <v>275678262.01999998</v>
      </c>
      <c r="F42" s="155">
        <v>13926.385</v>
      </c>
    </row>
    <row r="43" spans="1:6" ht="15" x14ac:dyDescent="0.25">
      <c r="A43" s="32"/>
      <c r="B43" s="33"/>
      <c r="C43" s="34"/>
      <c r="D43" s="35"/>
      <c r="E43" s="34"/>
      <c r="F43" s="35"/>
    </row>
    <row r="44" spans="1:6" ht="13.9" customHeight="1" x14ac:dyDescent="0.25">
      <c r="A44" s="247" t="s">
        <v>38</v>
      </c>
      <c r="B44" s="248"/>
      <c r="C44" s="248"/>
      <c r="D44" s="248"/>
      <c r="E44" s="248"/>
      <c r="F44" s="249"/>
    </row>
    <row r="45" spans="1:6" ht="15" customHeight="1" x14ac:dyDescent="0.25">
      <c r="A45" s="15"/>
      <c r="B45" s="16"/>
      <c r="C45" s="245" t="s">
        <v>16</v>
      </c>
      <c r="D45" s="246"/>
      <c r="E45" s="245" t="s">
        <v>17</v>
      </c>
      <c r="F45" s="246"/>
    </row>
    <row r="46" spans="1:6" ht="28.5" customHeight="1" x14ac:dyDescent="0.25">
      <c r="A46" s="9" t="s">
        <v>15</v>
      </c>
      <c r="B46" s="17" t="s">
        <v>8</v>
      </c>
      <c r="C46" s="2" t="s">
        <v>76</v>
      </c>
      <c r="D46" s="3" t="s">
        <v>1</v>
      </c>
      <c r="E46" s="2" t="s">
        <v>76</v>
      </c>
      <c r="F46" s="3" t="s">
        <v>1</v>
      </c>
    </row>
    <row r="47" spans="1:6" ht="13.9" customHeight="1" x14ac:dyDescent="0.25">
      <c r="A47" s="18"/>
      <c r="B47" s="223"/>
      <c r="C47" s="166"/>
      <c r="D47" s="165"/>
      <c r="E47" s="166"/>
      <c r="F47" s="224"/>
    </row>
    <row r="48" spans="1:6" ht="13.9" customHeight="1" x14ac:dyDescent="0.25">
      <c r="A48" s="18" t="s">
        <v>3</v>
      </c>
      <c r="B48" s="23">
        <v>1056</v>
      </c>
      <c r="C48" s="24">
        <v>16767286750</v>
      </c>
      <c r="D48" s="156">
        <v>3875000</v>
      </c>
      <c r="E48" s="24">
        <v>439433253.44</v>
      </c>
      <c r="F48" s="156">
        <v>101062.5</v>
      </c>
    </row>
    <row r="49" spans="1:6" ht="13.9" customHeight="1" x14ac:dyDescent="0.25">
      <c r="A49" s="18" t="s">
        <v>4</v>
      </c>
      <c r="B49" s="23">
        <v>542</v>
      </c>
      <c r="C49" s="27">
        <v>1283745907</v>
      </c>
      <c r="D49" s="28">
        <v>1116500</v>
      </c>
      <c r="E49" s="27">
        <v>33300506.859999999</v>
      </c>
      <c r="F49" s="28">
        <v>29308.125</v>
      </c>
    </row>
    <row r="50" spans="1:6" ht="13.9" customHeight="1" x14ac:dyDescent="0.25">
      <c r="A50" s="18" t="s">
        <v>5</v>
      </c>
      <c r="B50" s="23">
        <v>1925</v>
      </c>
      <c r="C50" s="27">
        <v>7899285473</v>
      </c>
      <c r="D50" s="28">
        <v>1580000</v>
      </c>
      <c r="E50" s="27">
        <v>206563330.78999999</v>
      </c>
      <c r="F50" s="28">
        <v>41212.5</v>
      </c>
    </row>
    <row r="51" spans="1:6" ht="13.9" customHeight="1" x14ac:dyDescent="0.25">
      <c r="A51" s="18" t="s">
        <v>6</v>
      </c>
      <c r="B51" s="23">
        <v>1165</v>
      </c>
      <c r="C51" s="27">
        <v>3433047490.0999999</v>
      </c>
      <c r="D51" s="28">
        <v>1210000</v>
      </c>
      <c r="E51" s="27">
        <v>89428228.25</v>
      </c>
      <c r="F51" s="28">
        <v>31762.5</v>
      </c>
    </row>
    <row r="52" spans="1:6" ht="13.9" customHeight="1" x14ac:dyDescent="0.25">
      <c r="A52" s="18" t="s">
        <v>7</v>
      </c>
      <c r="B52" s="23">
        <v>260</v>
      </c>
      <c r="C52" s="27">
        <v>306197881.08999997</v>
      </c>
      <c r="D52" s="28">
        <v>682500</v>
      </c>
      <c r="E52" s="27">
        <v>7749307.5099999998</v>
      </c>
      <c r="F52" s="28">
        <v>17915.625</v>
      </c>
    </row>
    <row r="53" spans="1:6" ht="13.9" customHeight="1" x14ac:dyDescent="0.25">
      <c r="A53" s="18"/>
      <c r="B53" s="29"/>
      <c r="C53" s="27"/>
      <c r="D53" s="28"/>
      <c r="E53" s="27"/>
      <c r="F53" s="28"/>
    </row>
    <row r="54" spans="1:6" ht="13.9" customHeight="1" x14ac:dyDescent="0.25">
      <c r="A54" s="9" t="s">
        <v>2</v>
      </c>
      <c r="B54" s="30">
        <f>SUM(B48:B52)</f>
        <v>4948</v>
      </c>
      <c r="C54" s="31">
        <f>SUM(C48:C52)</f>
        <v>29689563501.189999</v>
      </c>
      <c r="D54" s="155">
        <v>1500000</v>
      </c>
      <c r="E54" s="31">
        <f>SUM(E48:E52)</f>
        <v>776474626.85000002</v>
      </c>
      <c r="F54" s="155">
        <v>39375</v>
      </c>
    </row>
    <row r="55" spans="1:6" ht="15" x14ac:dyDescent="0.25">
      <c r="A55" s="32"/>
      <c r="B55" s="33"/>
      <c r="C55" s="33"/>
      <c r="D55" s="33"/>
      <c r="E55" s="33"/>
      <c r="F55" s="33"/>
    </row>
    <row r="56" spans="1:6" ht="13.9" customHeight="1" x14ac:dyDescent="0.25">
      <c r="A56" s="247" t="s">
        <v>39</v>
      </c>
      <c r="B56" s="248"/>
      <c r="C56" s="248"/>
      <c r="D56" s="248"/>
      <c r="E56" s="248"/>
      <c r="F56" s="249"/>
    </row>
    <row r="57" spans="1:6" ht="15" customHeight="1" x14ac:dyDescent="0.25">
      <c r="A57" s="15"/>
      <c r="B57" s="16"/>
      <c r="C57" s="245" t="s">
        <v>16</v>
      </c>
      <c r="D57" s="246"/>
      <c r="E57" s="245" t="s">
        <v>17</v>
      </c>
      <c r="F57" s="246"/>
    </row>
    <row r="58" spans="1:6" ht="28.5" customHeight="1" x14ac:dyDescent="0.25">
      <c r="A58" s="9" t="s">
        <v>15</v>
      </c>
      <c r="B58" s="17" t="s">
        <v>8</v>
      </c>
      <c r="C58" s="2" t="s">
        <v>76</v>
      </c>
      <c r="D58" s="3" t="s">
        <v>1</v>
      </c>
      <c r="E58" s="2" t="s">
        <v>76</v>
      </c>
      <c r="F58" s="3" t="s">
        <v>1</v>
      </c>
    </row>
    <row r="59" spans="1:6" ht="15" x14ac:dyDescent="0.25">
      <c r="A59" s="18"/>
      <c r="B59" s="223"/>
      <c r="C59" s="166"/>
      <c r="D59" s="165"/>
      <c r="E59" s="166"/>
      <c r="F59" s="224"/>
    </row>
    <row r="60" spans="1:6" ht="15" x14ac:dyDescent="0.25">
      <c r="A60" s="18" t="s">
        <v>3</v>
      </c>
      <c r="B60" s="23">
        <f>B48+B36+B24+B12</f>
        <v>12276</v>
      </c>
      <c r="C60" s="24">
        <f>C48+C36+C24+C12</f>
        <v>39539330634.5</v>
      </c>
      <c r="D60" s="156">
        <v>1200000</v>
      </c>
      <c r="E60" s="24">
        <f>E48+E36+E24+E12</f>
        <v>760416405.1099999</v>
      </c>
      <c r="F60" s="156">
        <v>17206.875</v>
      </c>
    </row>
    <row r="61" spans="1:6" ht="15" x14ac:dyDescent="0.25">
      <c r="A61" s="18" t="s">
        <v>4</v>
      </c>
      <c r="B61" s="23">
        <f t="shared" ref="B61:C64" si="0">B49+B37+B25+B13</f>
        <v>3637</v>
      </c>
      <c r="C61" s="27">
        <f>C49+C37+C25+C13</f>
        <v>3124670047.5299997</v>
      </c>
      <c r="D61" s="28">
        <v>625000</v>
      </c>
      <c r="E61" s="27">
        <f>E49+E37+E25+E13</f>
        <v>58026202.779999994</v>
      </c>
      <c r="F61" s="28">
        <v>8977.5</v>
      </c>
    </row>
    <row r="62" spans="1:6" ht="15" x14ac:dyDescent="0.25">
      <c r="A62" s="18" t="s">
        <v>5</v>
      </c>
      <c r="B62" s="23">
        <f t="shared" si="0"/>
        <v>12295</v>
      </c>
      <c r="C62" s="27">
        <f t="shared" si="0"/>
        <v>20301741246.599998</v>
      </c>
      <c r="D62" s="28">
        <v>990000</v>
      </c>
      <c r="E62" s="27">
        <f t="shared" ref="E62" si="1">E50+E38+E26+E14</f>
        <v>379928984.03999996</v>
      </c>
      <c r="F62" s="28">
        <v>14249.99</v>
      </c>
    </row>
    <row r="63" spans="1:6" ht="15" x14ac:dyDescent="0.25">
      <c r="A63" s="18" t="s">
        <v>6</v>
      </c>
      <c r="B63" s="23">
        <f t="shared" si="0"/>
        <v>14394</v>
      </c>
      <c r="C63" s="27">
        <f t="shared" si="0"/>
        <v>12989661144.900002</v>
      </c>
      <c r="D63" s="28">
        <v>693225.27</v>
      </c>
      <c r="E63" s="27">
        <f>E51+E39+E27+E15</f>
        <v>219213446.79000002</v>
      </c>
      <c r="F63" s="28">
        <v>9960.75</v>
      </c>
    </row>
    <row r="64" spans="1:6" ht="15" x14ac:dyDescent="0.25">
      <c r="A64" s="18" t="s">
        <v>7</v>
      </c>
      <c r="B64" s="23">
        <f t="shared" si="0"/>
        <v>4496</v>
      </c>
      <c r="C64" s="27">
        <f t="shared" si="0"/>
        <v>3268669712.9299998</v>
      </c>
      <c r="D64" s="28">
        <v>670000</v>
      </c>
      <c r="E64" s="27">
        <f>E52+E40+E28+E16</f>
        <v>48395751.370000005</v>
      </c>
      <c r="F64" s="28">
        <v>9618.75</v>
      </c>
    </row>
    <row r="65" spans="1:6" ht="15" x14ac:dyDescent="0.25">
      <c r="A65" s="18"/>
      <c r="B65" s="29"/>
      <c r="C65" s="27"/>
      <c r="D65" s="28"/>
      <c r="E65" s="27"/>
      <c r="F65" s="28"/>
    </row>
    <row r="66" spans="1:6" ht="15" x14ac:dyDescent="0.25">
      <c r="A66" s="9" t="s">
        <v>2</v>
      </c>
      <c r="B66" s="30">
        <f>SUM(B60:B64)</f>
        <v>47098</v>
      </c>
      <c r="C66" s="31">
        <f>SUM(C60:C64)</f>
        <v>79224072786.459991</v>
      </c>
      <c r="D66" s="155">
        <v>815000</v>
      </c>
      <c r="E66" s="31">
        <f>SUM(E60:E64)</f>
        <v>1465980790.0899997</v>
      </c>
      <c r="F66" s="155">
        <v>11827.5</v>
      </c>
    </row>
    <row r="67" spans="1:6" ht="15" x14ac:dyDescent="0.25">
      <c r="A67" s="32"/>
      <c r="B67" s="33"/>
      <c r="C67" s="33"/>
      <c r="D67" s="33"/>
      <c r="E67" s="33"/>
      <c r="F67" s="33"/>
    </row>
  </sheetData>
  <mergeCells count="20">
    <mergeCell ref="A1:F1"/>
    <mergeCell ref="A2:F2"/>
    <mergeCell ref="A4:F4"/>
    <mergeCell ref="A5:F5"/>
    <mergeCell ref="A6:F6"/>
    <mergeCell ref="A8:F8"/>
    <mergeCell ref="A20:F20"/>
    <mergeCell ref="A32:F32"/>
    <mergeCell ref="A44:F44"/>
    <mergeCell ref="A56:F56"/>
    <mergeCell ref="C9:D9"/>
    <mergeCell ref="E9:F9"/>
    <mergeCell ref="C21:D21"/>
    <mergeCell ref="E21:F21"/>
    <mergeCell ref="C57:D57"/>
    <mergeCell ref="E57:F57"/>
    <mergeCell ref="C33:D33"/>
    <mergeCell ref="E33:F33"/>
    <mergeCell ref="C45:D45"/>
    <mergeCell ref="E45:F45"/>
  </mergeCells>
  <printOptions horizontalCentered="1"/>
  <pageMargins left="0" right="0" top="0" bottom="0" header="0.3" footer="0.3"/>
  <pageSetup fitToHeight="2" orientation="portrait" horizontalDpi="4294967295" verticalDpi="4294967295" r:id="rId1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8"/>
  <sheetViews>
    <sheetView showGridLines="0" zoomScaleNormal="100" workbookViewId="0">
      <selection activeCell="H16" sqref="H16"/>
    </sheetView>
  </sheetViews>
  <sheetFormatPr defaultColWidth="9.140625" defaultRowHeight="14.25" x14ac:dyDescent="0.2"/>
  <cols>
    <col min="1" max="1" width="18" style="1" customWidth="1"/>
    <col min="2" max="2" width="10.85546875" style="1" customWidth="1"/>
    <col min="3" max="3" width="16.42578125" style="1" customWidth="1"/>
    <col min="4" max="4" width="13.42578125" style="1" customWidth="1"/>
    <col min="5" max="5" width="16.85546875" style="1" customWidth="1"/>
    <col min="6" max="6" width="14.85546875" style="1" customWidth="1"/>
    <col min="7" max="7" width="10.85546875" style="1" customWidth="1"/>
    <col min="8" max="8" width="12.7109375" style="1" customWidth="1"/>
    <col min="9" max="16384" width="9.140625" style="1"/>
  </cols>
  <sheetData>
    <row r="1" spans="1:8" ht="15.75" x14ac:dyDescent="0.2">
      <c r="A1" s="236" t="s">
        <v>56</v>
      </c>
      <c r="B1" s="236"/>
      <c r="C1" s="236"/>
      <c r="D1" s="236"/>
      <c r="E1" s="236"/>
      <c r="F1" s="236"/>
      <c r="G1" s="236"/>
      <c r="H1" s="236"/>
    </row>
    <row r="2" spans="1:8" ht="15.75" customHeight="1" x14ac:dyDescent="0.2">
      <c r="A2" s="237" t="s">
        <v>109</v>
      </c>
      <c r="B2" s="237"/>
      <c r="C2" s="237"/>
      <c r="D2" s="237"/>
      <c r="E2" s="237"/>
      <c r="F2" s="237"/>
      <c r="G2" s="237"/>
      <c r="H2" s="237"/>
    </row>
    <row r="3" spans="1:8" ht="15.75" x14ac:dyDescent="0.25">
      <c r="A3" s="145"/>
      <c r="B3" s="146"/>
      <c r="C3" s="146"/>
      <c r="D3" s="146"/>
      <c r="E3" s="146"/>
      <c r="F3" s="146"/>
    </row>
    <row r="4" spans="1:8" ht="15.75" x14ac:dyDescent="0.2">
      <c r="A4" s="236" t="s">
        <v>64</v>
      </c>
      <c r="B4" s="236"/>
      <c r="C4" s="236"/>
      <c r="D4" s="236"/>
      <c r="E4" s="236"/>
      <c r="F4" s="236"/>
      <c r="G4" s="236"/>
      <c r="H4" s="236"/>
    </row>
    <row r="5" spans="1:8" ht="16.5" x14ac:dyDescent="0.25">
      <c r="A5" s="238" t="s">
        <v>75</v>
      </c>
      <c r="B5" s="238"/>
      <c r="C5" s="238"/>
      <c r="D5" s="238"/>
      <c r="E5" s="238"/>
      <c r="F5" s="238"/>
      <c r="G5" s="238"/>
      <c r="H5" s="238"/>
    </row>
    <row r="6" spans="1:8" ht="15.75" x14ac:dyDescent="0.25">
      <c r="A6" s="238" t="s">
        <v>60</v>
      </c>
      <c r="B6" s="238"/>
      <c r="C6" s="238"/>
      <c r="D6" s="238"/>
      <c r="E6" s="238"/>
      <c r="F6" s="238"/>
      <c r="G6" s="238"/>
      <c r="H6" s="238"/>
    </row>
    <row r="7" spans="1:8" ht="15.75" x14ac:dyDescent="0.25">
      <c r="A7" s="238" t="s">
        <v>61</v>
      </c>
      <c r="B7" s="238"/>
      <c r="C7" s="238"/>
      <c r="D7" s="238"/>
      <c r="E7" s="238"/>
      <c r="F7" s="238"/>
      <c r="G7" s="238"/>
      <c r="H7" s="238"/>
    </row>
    <row r="8" spans="1:8" ht="15" x14ac:dyDescent="0.25">
      <c r="A8" s="14"/>
      <c r="C8" s="129"/>
      <c r="E8" s="129"/>
    </row>
    <row r="9" spans="1:8" ht="15" customHeight="1" x14ac:dyDescent="0.25">
      <c r="A9" s="251" t="s">
        <v>0</v>
      </c>
      <c r="B9" s="252"/>
      <c r="C9" s="252"/>
      <c r="D9" s="252"/>
      <c r="E9" s="252"/>
      <c r="F9" s="252"/>
      <c r="G9" s="252"/>
      <c r="H9" s="253"/>
    </row>
    <row r="10" spans="1:8" ht="15" customHeight="1" x14ac:dyDescent="0.25">
      <c r="A10" s="15"/>
      <c r="B10" s="250" t="s">
        <v>8</v>
      </c>
      <c r="C10" s="246"/>
      <c r="D10" s="245" t="s">
        <v>16</v>
      </c>
      <c r="E10" s="245"/>
      <c r="F10" s="246"/>
      <c r="G10" s="245" t="s">
        <v>17</v>
      </c>
      <c r="H10" s="246"/>
    </row>
    <row r="11" spans="1:8" ht="31.5" x14ac:dyDescent="0.3">
      <c r="A11" s="9" t="s">
        <v>16</v>
      </c>
      <c r="B11" s="47" t="s">
        <v>23</v>
      </c>
      <c r="C11" s="3" t="s">
        <v>37</v>
      </c>
      <c r="D11" s="2" t="s">
        <v>78</v>
      </c>
      <c r="E11" s="48" t="s">
        <v>55</v>
      </c>
      <c r="F11" s="3" t="s">
        <v>1</v>
      </c>
      <c r="G11" s="2" t="s">
        <v>79</v>
      </c>
      <c r="H11" s="3" t="s">
        <v>1</v>
      </c>
    </row>
    <row r="12" spans="1:8" ht="15" x14ac:dyDescent="0.25">
      <c r="A12" s="18"/>
      <c r="B12" s="19"/>
      <c r="C12" s="22"/>
      <c r="D12" s="166"/>
      <c r="E12" s="166"/>
      <c r="F12" s="165"/>
      <c r="G12" s="166"/>
      <c r="H12" s="22"/>
    </row>
    <row r="13" spans="1:8" ht="15" x14ac:dyDescent="0.25">
      <c r="A13" s="18" t="s">
        <v>21</v>
      </c>
      <c r="B13" s="23">
        <v>1043</v>
      </c>
      <c r="C13" s="26">
        <f>B13/'3. Sale Price x Prop Type'!B12</f>
        <v>0.51379310344827589</v>
      </c>
      <c r="D13" s="24">
        <v>377449588.56999999</v>
      </c>
      <c r="E13" s="25">
        <f>D13/'3. Sale Price x Prop Type'!C12</f>
        <v>0.518162225118174</v>
      </c>
      <c r="F13" s="156">
        <v>400000</v>
      </c>
      <c r="G13" s="24">
        <v>3777348.15</v>
      </c>
      <c r="H13" s="156">
        <v>4000</v>
      </c>
    </row>
    <row r="14" spans="1:8" ht="15" x14ac:dyDescent="0.25">
      <c r="A14" s="18" t="s">
        <v>9</v>
      </c>
      <c r="B14" s="23">
        <v>2144</v>
      </c>
      <c r="C14" s="26">
        <f>B14/'3. Sale Price x Prop Type'!B13</f>
        <v>0.20291501041075147</v>
      </c>
      <c r="D14" s="27">
        <v>1591688768.2</v>
      </c>
      <c r="E14" s="25">
        <f>D14/'3. Sale Price x Prop Type'!C13</f>
        <v>0.19620567541485442</v>
      </c>
      <c r="F14" s="28">
        <v>725000</v>
      </c>
      <c r="G14" s="27">
        <v>22678565.199999999</v>
      </c>
      <c r="H14" s="28">
        <v>10331.25</v>
      </c>
    </row>
    <row r="15" spans="1:8" ht="15" x14ac:dyDescent="0.25">
      <c r="A15" s="18" t="s">
        <v>10</v>
      </c>
      <c r="B15" s="23">
        <v>1064</v>
      </c>
      <c r="C15" s="26">
        <f>B15/'3. Sale Price x Prop Type'!B14</f>
        <v>0.2324666812322482</v>
      </c>
      <c r="D15" s="27">
        <v>1504687031.3</v>
      </c>
      <c r="E15" s="25">
        <f>D15/'3. Sale Price x Prop Type'!C14</f>
        <v>0.23984385880766612</v>
      </c>
      <c r="F15" s="28">
        <v>1350000</v>
      </c>
      <c r="G15" s="27">
        <v>21441790.300000001</v>
      </c>
      <c r="H15" s="28">
        <v>19237.5</v>
      </c>
    </row>
    <row r="16" spans="1:8" ht="15" x14ac:dyDescent="0.25">
      <c r="A16" s="18" t="s">
        <v>11</v>
      </c>
      <c r="B16" s="29">
        <v>283</v>
      </c>
      <c r="C16" s="26">
        <f>B16/'3. Sale Price x Prop Type'!B15</f>
        <v>0.3397358943577431</v>
      </c>
      <c r="D16" s="27">
        <v>827147563.48000002</v>
      </c>
      <c r="E16" s="25">
        <f>D16/'3. Sale Price x Prop Type'!C15</f>
        <v>0.34742783061757176</v>
      </c>
      <c r="F16" s="28">
        <v>2670000</v>
      </c>
      <c r="G16" s="27">
        <v>11792842.85</v>
      </c>
      <c r="H16" s="28">
        <v>38118.75</v>
      </c>
    </row>
    <row r="17" spans="1:8" ht="15" x14ac:dyDescent="0.25">
      <c r="A17" s="18" t="s">
        <v>12</v>
      </c>
      <c r="B17" s="29">
        <v>102</v>
      </c>
      <c r="C17" s="26">
        <f>B17/'3. Sale Price x Prop Type'!B16</f>
        <v>0.6</v>
      </c>
      <c r="D17" s="27">
        <v>804767942</v>
      </c>
      <c r="E17" s="25">
        <f>D17/'3. Sale Price x Prop Type'!C16</f>
        <v>0.62597674521923585</v>
      </c>
      <c r="F17" s="28">
        <v>7000000</v>
      </c>
      <c r="G17" s="27">
        <v>11467943.189999999</v>
      </c>
      <c r="H17" s="28">
        <v>99750</v>
      </c>
    </row>
    <row r="18" spans="1:8" ht="15" x14ac:dyDescent="0.25">
      <c r="A18" s="18" t="s">
        <v>13</v>
      </c>
      <c r="B18" s="29">
        <v>8</v>
      </c>
      <c r="C18" s="26">
        <f>B18/'3. Sale Price x Prop Type'!B17</f>
        <v>0.88888888888888884</v>
      </c>
      <c r="D18" s="27">
        <v>147460000</v>
      </c>
      <c r="E18" s="25">
        <f>D18/'3. Sale Price x Prop Type'!C17</f>
        <v>0.89663139973245776</v>
      </c>
      <c r="F18" s="28">
        <v>19180000</v>
      </c>
      <c r="G18" s="27">
        <v>2101305</v>
      </c>
      <c r="H18" s="28">
        <v>273315</v>
      </c>
    </row>
    <row r="19" spans="1:8" ht="14.25" customHeight="1" x14ac:dyDescent="0.25">
      <c r="A19" s="18" t="s">
        <v>14</v>
      </c>
      <c r="B19" s="29">
        <v>11</v>
      </c>
      <c r="C19" s="26">
        <f>B19/'3. Sale Price x Prop Type'!B18</f>
        <v>1</v>
      </c>
      <c r="D19" s="27">
        <v>329247000</v>
      </c>
      <c r="E19" s="25">
        <f>D19/'3. Sale Price x Prop Type'!C18</f>
        <v>1</v>
      </c>
      <c r="F19" s="28">
        <v>23375000</v>
      </c>
      <c r="G19" s="27">
        <v>4691769.75</v>
      </c>
      <c r="H19" s="28">
        <v>333093.75</v>
      </c>
    </row>
    <row r="20" spans="1:8" ht="15" x14ac:dyDescent="0.25">
      <c r="A20" s="18"/>
      <c r="B20" s="29"/>
      <c r="C20" s="26"/>
      <c r="D20" s="27"/>
      <c r="E20" s="25"/>
      <c r="F20" s="28"/>
      <c r="G20" s="27"/>
      <c r="H20" s="28"/>
    </row>
    <row r="21" spans="1:8" ht="15" x14ac:dyDescent="0.25">
      <c r="A21" s="9" t="s">
        <v>2</v>
      </c>
      <c r="B21" s="30">
        <f>SUM(B13:B19)</f>
        <v>4655</v>
      </c>
      <c r="C21" s="50">
        <f>B21/'3. Sale Price x Prop Type'!B20</f>
        <v>0.25582545614420754</v>
      </c>
      <c r="D21" s="31">
        <f>SUM(D13:D19)</f>
        <v>5582447893.5499992</v>
      </c>
      <c r="E21" s="137">
        <f>D21/'3. Sale Price x Prop Type'!C20</f>
        <v>0.28962867680766402</v>
      </c>
      <c r="F21" s="155">
        <v>800000</v>
      </c>
      <c r="G21" s="31">
        <f>SUM(G13:G19)</f>
        <v>77951564.439999998</v>
      </c>
      <c r="H21" s="155">
        <v>11400</v>
      </c>
    </row>
    <row r="22" spans="1:8" ht="15" x14ac:dyDescent="0.25">
      <c r="A22" s="32"/>
      <c r="B22" s="33"/>
      <c r="C22" s="26"/>
      <c r="D22" s="34"/>
      <c r="E22" s="53"/>
      <c r="F22" s="35"/>
      <c r="G22" s="34"/>
      <c r="H22" s="35"/>
    </row>
    <row r="23" spans="1:8" ht="15" customHeight="1" x14ac:dyDescent="0.25">
      <c r="A23" s="247" t="s">
        <v>86</v>
      </c>
      <c r="B23" s="248"/>
      <c r="C23" s="248"/>
      <c r="D23" s="248"/>
      <c r="E23" s="248"/>
      <c r="F23" s="248"/>
      <c r="G23" s="248"/>
      <c r="H23" s="249"/>
    </row>
    <row r="24" spans="1:8" ht="15" customHeight="1" x14ac:dyDescent="0.25">
      <c r="A24" s="15"/>
      <c r="B24" s="250" t="s">
        <v>8</v>
      </c>
      <c r="C24" s="246"/>
      <c r="D24" s="245" t="s">
        <v>16</v>
      </c>
      <c r="E24" s="245"/>
      <c r="F24" s="246"/>
      <c r="G24" s="245" t="s">
        <v>17</v>
      </c>
      <c r="H24" s="246"/>
    </row>
    <row r="25" spans="1:8" ht="31.5" x14ac:dyDescent="0.3">
      <c r="A25" s="9" t="s">
        <v>16</v>
      </c>
      <c r="B25" s="47" t="s">
        <v>23</v>
      </c>
      <c r="C25" s="3" t="s">
        <v>37</v>
      </c>
      <c r="D25" s="2" t="s">
        <v>78</v>
      </c>
      <c r="E25" s="48" t="s">
        <v>55</v>
      </c>
      <c r="F25" s="3" t="s">
        <v>1</v>
      </c>
      <c r="G25" s="2" t="s">
        <v>79</v>
      </c>
      <c r="H25" s="3" t="s">
        <v>1</v>
      </c>
    </row>
    <row r="26" spans="1:8" ht="15" x14ac:dyDescent="0.25">
      <c r="A26" s="18"/>
      <c r="B26" s="19"/>
      <c r="C26" s="22"/>
      <c r="D26" s="166"/>
      <c r="E26" s="166"/>
      <c r="F26" s="165"/>
      <c r="G26" s="166"/>
      <c r="H26" s="22"/>
    </row>
    <row r="27" spans="1:8" ht="15" x14ac:dyDescent="0.25">
      <c r="A27" s="18" t="s">
        <v>21</v>
      </c>
      <c r="B27" s="23">
        <v>177</v>
      </c>
      <c r="C27" s="26">
        <f>B27/'3. Sale Price x Prop Type'!B26</f>
        <v>2.7395140071196408E-2</v>
      </c>
      <c r="D27" s="24">
        <v>47458546.549999997</v>
      </c>
      <c r="E27" s="49">
        <f>D27/'3. Sale Price x Prop Type'!C26</f>
        <v>2.3424048609389136E-2</v>
      </c>
      <c r="F27" s="156">
        <v>275000</v>
      </c>
      <c r="G27" s="24">
        <v>474585.47</v>
      </c>
      <c r="H27" s="156">
        <v>2750</v>
      </c>
    </row>
    <row r="28" spans="1:8" ht="15" x14ac:dyDescent="0.25">
      <c r="A28" s="18" t="s">
        <v>9</v>
      </c>
      <c r="B28" s="23">
        <v>97</v>
      </c>
      <c r="C28" s="26">
        <f>B28/'3. Sale Price x Prop Type'!B27</f>
        <v>2.793778801843318E-2</v>
      </c>
      <c r="D28" s="27">
        <v>68360935.170000002</v>
      </c>
      <c r="E28" s="49">
        <f>D28/'3. Sale Price x Prop Type'!C27</f>
        <v>2.760124814650999E-2</v>
      </c>
      <c r="F28" s="28">
        <v>675000</v>
      </c>
      <c r="G28" s="27">
        <v>969629.19</v>
      </c>
      <c r="H28" s="28">
        <v>9618.75</v>
      </c>
    </row>
    <row r="29" spans="1:8" ht="15" x14ac:dyDescent="0.25">
      <c r="A29" s="18" t="s">
        <v>10</v>
      </c>
      <c r="B29" s="23">
        <v>90</v>
      </c>
      <c r="C29" s="26">
        <f>B29/'3. Sale Price x Prop Type'!B28</f>
        <v>5.5727554179566562E-2</v>
      </c>
      <c r="D29" s="27">
        <v>135523813.44</v>
      </c>
      <c r="E29" s="49">
        <f>D29/'3. Sale Price x Prop Type'!C28</f>
        <v>5.8335558997696511E-2</v>
      </c>
      <c r="F29" s="28">
        <v>1462500</v>
      </c>
      <c r="G29" s="27">
        <v>1821641.06</v>
      </c>
      <c r="H29" s="28">
        <v>20662.5</v>
      </c>
    </row>
    <row r="30" spans="1:8" ht="15" x14ac:dyDescent="0.25">
      <c r="A30" s="18" t="s">
        <v>11</v>
      </c>
      <c r="B30" s="29">
        <v>91</v>
      </c>
      <c r="C30" s="26">
        <f>B30/'3. Sale Price x Prop Type'!B29</f>
        <v>0.10731132075471699</v>
      </c>
      <c r="D30" s="27">
        <v>275918656.94</v>
      </c>
      <c r="E30" s="49">
        <f>D30/'3. Sale Price x Prop Type'!C29</f>
        <v>0.11175560825149035</v>
      </c>
      <c r="F30" s="28">
        <v>2875000</v>
      </c>
      <c r="G30" s="27">
        <v>3447100.7</v>
      </c>
      <c r="H30" s="28">
        <v>39900</v>
      </c>
    </row>
    <row r="31" spans="1:8" ht="15" x14ac:dyDescent="0.25">
      <c r="A31" s="18" t="s">
        <v>12</v>
      </c>
      <c r="B31" s="29">
        <v>46</v>
      </c>
      <c r="C31" s="26">
        <f>B31/'3. Sale Price x Prop Type'!B30</f>
        <v>0.29870129870129869</v>
      </c>
      <c r="D31" s="27">
        <v>332681698</v>
      </c>
      <c r="E31" s="49">
        <f>D31/'3. Sale Price x Prop Type'!C30</f>
        <v>0.28573770463621762</v>
      </c>
      <c r="F31" s="28">
        <v>6556250</v>
      </c>
      <c r="G31" s="27">
        <v>4349589.22</v>
      </c>
      <c r="H31" s="28">
        <v>92714.065000000002</v>
      </c>
    </row>
    <row r="32" spans="1:8" ht="15" x14ac:dyDescent="0.25">
      <c r="A32" s="18" t="s">
        <v>13</v>
      </c>
      <c r="B32" s="29">
        <v>3</v>
      </c>
      <c r="C32" s="26">
        <f>B32/'3. Sale Price x Prop Type'!B31</f>
        <v>0.375</v>
      </c>
      <c r="D32" s="27">
        <v>53949000</v>
      </c>
      <c r="E32" s="49">
        <f>D32/'3. Sale Price x Prop Type'!C31</f>
        <v>0.38334701186301573</v>
      </c>
      <c r="F32" s="28">
        <v>17549000</v>
      </c>
      <c r="G32" s="27">
        <v>768773.25</v>
      </c>
      <c r="H32" s="28">
        <v>250073.25</v>
      </c>
    </row>
    <row r="33" spans="1:8" ht="15" x14ac:dyDescent="0.25">
      <c r="A33" s="55" t="s">
        <v>14</v>
      </c>
      <c r="B33" s="157">
        <v>4</v>
      </c>
      <c r="C33" s="26">
        <f>B33/'3. Sale Price x Prop Type'!B32</f>
        <v>1</v>
      </c>
      <c r="D33" s="27">
        <v>112100000</v>
      </c>
      <c r="E33" s="49">
        <f>D33/'3. Sale Price x Prop Type'!C32</f>
        <v>1</v>
      </c>
      <c r="F33" s="28">
        <v>27550000</v>
      </c>
      <c r="G33" s="27">
        <v>1597425</v>
      </c>
      <c r="H33" s="28">
        <v>392587.5</v>
      </c>
    </row>
    <row r="34" spans="1:8" ht="15" x14ac:dyDescent="0.25">
      <c r="A34" s="18"/>
      <c r="B34" s="29"/>
      <c r="C34" s="26"/>
      <c r="D34" s="27"/>
      <c r="E34" s="49"/>
      <c r="F34" s="28"/>
      <c r="G34" s="27"/>
      <c r="H34" s="28"/>
    </row>
    <row r="35" spans="1:8" ht="15" x14ac:dyDescent="0.25">
      <c r="A35" s="9" t="s">
        <v>2</v>
      </c>
      <c r="B35" s="30">
        <f>SUM(B27:B33)</f>
        <v>508</v>
      </c>
      <c r="C35" s="50">
        <f>B35/'3. Sale Price x Prop Type'!B34</f>
        <v>4.0439420474446743E-2</v>
      </c>
      <c r="D35" s="31">
        <f>SUM(D27:D33)</f>
        <v>1025992650.1</v>
      </c>
      <c r="E35" s="51">
        <f>D35/'3. Sale Price x Prop Type'!C34</f>
        <v>9.5779390601454059E-2</v>
      </c>
      <c r="F35" s="155">
        <v>855000</v>
      </c>
      <c r="G35" s="31">
        <f>SUM(G27:G33)</f>
        <v>13428743.890000001</v>
      </c>
      <c r="H35" s="155">
        <v>10514.57</v>
      </c>
    </row>
    <row r="36" spans="1:8" x14ac:dyDescent="0.2">
      <c r="E36" s="54"/>
    </row>
    <row r="37" spans="1:8" ht="15" customHeight="1" x14ac:dyDescent="0.25">
      <c r="A37" s="247" t="s">
        <v>87</v>
      </c>
      <c r="B37" s="248"/>
      <c r="C37" s="248"/>
      <c r="D37" s="248"/>
      <c r="E37" s="248"/>
      <c r="F37" s="248"/>
      <c r="G37" s="248"/>
      <c r="H37" s="249"/>
    </row>
    <row r="38" spans="1:8" ht="15" customHeight="1" x14ac:dyDescent="0.25">
      <c r="A38" s="15"/>
      <c r="B38" s="250" t="s">
        <v>8</v>
      </c>
      <c r="C38" s="246"/>
      <c r="D38" s="245" t="s">
        <v>16</v>
      </c>
      <c r="E38" s="245"/>
      <c r="F38" s="246"/>
      <c r="G38" s="245" t="s">
        <v>17</v>
      </c>
      <c r="H38" s="246"/>
    </row>
    <row r="39" spans="1:8" ht="31.5" x14ac:dyDescent="0.3">
      <c r="A39" s="9" t="s">
        <v>16</v>
      </c>
      <c r="B39" s="47" t="s">
        <v>23</v>
      </c>
      <c r="C39" s="3" t="s">
        <v>37</v>
      </c>
      <c r="D39" s="2" t="s">
        <v>78</v>
      </c>
      <c r="E39" s="48" t="s">
        <v>55</v>
      </c>
      <c r="F39" s="3" t="s">
        <v>1</v>
      </c>
      <c r="G39" s="2" t="s">
        <v>79</v>
      </c>
      <c r="H39" s="3" t="s">
        <v>1</v>
      </c>
    </row>
    <row r="40" spans="1:8" ht="15" x14ac:dyDescent="0.25">
      <c r="A40" s="18"/>
      <c r="B40" s="19"/>
      <c r="C40" s="22"/>
      <c r="D40" s="166"/>
      <c r="E40" s="166"/>
      <c r="F40" s="165"/>
      <c r="G40" s="166"/>
      <c r="H40" s="22"/>
    </row>
    <row r="41" spans="1:8" ht="15" x14ac:dyDescent="0.25">
      <c r="A41" s="18" t="s">
        <v>21</v>
      </c>
      <c r="B41" s="23">
        <v>388</v>
      </c>
      <c r="C41" s="26">
        <f>B41/'3. Sale Price x Prop Type'!B40</f>
        <v>0.2017680707228289</v>
      </c>
      <c r="D41" s="24">
        <v>107219688.31</v>
      </c>
      <c r="E41" s="49">
        <f>D41/'3. Sale Price x Prop Type'!C40</f>
        <v>0.16687444261011569</v>
      </c>
      <c r="F41" s="156">
        <v>248500</v>
      </c>
      <c r="G41" s="24">
        <v>1074798.95</v>
      </c>
      <c r="H41" s="156">
        <v>2485</v>
      </c>
    </row>
    <row r="42" spans="1:8" ht="15" x14ac:dyDescent="0.25">
      <c r="A42" s="18" t="s">
        <v>9</v>
      </c>
      <c r="B42" s="23">
        <v>566</v>
      </c>
      <c r="C42" s="26">
        <f>B42/'3. Sale Price x Prop Type'!B41</f>
        <v>0.13968410661401776</v>
      </c>
      <c r="D42" s="27">
        <v>425852421.75</v>
      </c>
      <c r="E42" s="49">
        <f>D42/'3. Sale Price x Prop Type'!C41</f>
        <v>0.14241243376939464</v>
      </c>
      <c r="F42" s="28">
        <v>740000</v>
      </c>
      <c r="G42" s="27">
        <v>6068978.5099999998</v>
      </c>
      <c r="H42" s="28">
        <v>10545</v>
      </c>
    </row>
    <row r="43" spans="1:8" ht="15" x14ac:dyDescent="0.25">
      <c r="A43" s="18" t="s">
        <v>10</v>
      </c>
      <c r="B43" s="23">
        <v>591</v>
      </c>
      <c r="C43" s="26">
        <f>B43/'3. Sale Price x Prop Type'!B42</f>
        <v>0.20156889495225103</v>
      </c>
      <c r="D43" s="27">
        <v>879628506.39999998</v>
      </c>
      <c r="E43" s="49">
        <f>D43/'3. Sale Price x Prop Type'!C42</f>
        <v>0.20731806877924269</v>
      </c>
      <c r="F43" s="28">
        <v>1475000</v>
      </c>
      <c r="G43" s="27">
        <v>12534706.24</v>
      </c>
      <c r="H43" s="28">
        <v>21018.75</v>
      </c>
    </row>
    <row r="44" spans="1:8" ht="15" x14ac:dyDescent="0.25">
      <c r="A44" s="18" t="s">
        <v>11</v>
      </c>
      <c r="B44" s="29">
        <v>656</v>
      </c>
      <c r="C44" s="26">
        <f>B44/'3. Sale Price x Prop Type'!B43</f>
        <v>0.34544497103738808</v>
      </c>
      <c r="D44" s="27">
        <v>2045104235.9000001</v>
      </c>
      <c r="E44" s="49">
        <f>D44/'3. Sale Price x Prop Type'!C43</f>
        <v>0.35931248261776205</v>
      </c>
      <c r="F44" s="28">
        <v>2900000</v>
      </c>
      <c r="G44" s="27">
        <v>29142735.469999999</v>
      </c>
      <c r="H44" s="28">
        <v>41325</v>
      </c>
    </row>
    <row r="45" spans="1:8" ht="15" x14ac:dyDescent="0.25">
      <c r="A45" s="18" t="s">
        <v>12</v>
      </c>
      <c r="B45" s="29">
        <v>284</v>
      </c>
      <c r="C45" s="26">
        <f>B45/'3. Sale Price x Prop Type'!B44</f>
        <v>0.56126482213438733</v>
      </c>
      <c r="D45" s="27">
        <v>2270293055.5</v>
      </c>
      <c r="E45" s="49">
        <f>D45/'3. Sale Price x Prop Type'!C44</f>
        <v>0.59225202975646241</v>
      </c>
      <c r="F45" s="28">
        <v>7266525.625</v>
      </c>
      <c r="G45" s="27">
        <v>32351676.07</v>
      </c>
      <c r="H45" s="28">
        <v>103547.99</v>
      </c>
    </row>
    <row r="46" spans="1:8" ht="15" x14ac:dyDescent="0.25">
      <c r="A46" s="18" t="s">
        <v>13</v>
      </c>
      <c r="B46" s="29">
        <v>30</v>
      </c>
      <c r="C46" s="26">
        <f>B46/'3. Sale Price x Prop Type'!B45</f>
        <v>0.81081081081081086</v>
      </c>
      <c r="D46" s="27">
        <v>541922639.5</v>
      </c>
      <c r="E46" s="49">
        <f>D46/'3. Sale Price x Prop Type'!C45</f>
        <v>0.81947131279132912</v>
      </c>
      <c r="F46" s="28">
        <v>18020148.815000001</v>
      </c>
      <c r="G46" s="27">
        <v>7722397.6200000001</v>
      </c>
      <c r="H46" s="28">
        <v>256787.12</v>
      </c>
    </row>
    <row r="47" spans="1:8" ht="15" customHeight="1" x14ac:dyDescent="0.25">
      <c r="A47" s="18" t="s">
        <v>14</v>
      </c>
      <c r="B47" s="29">
        <v>41</v>
      </c>
      <c r="C47" s="26">
        <f>B47/'3. Sale Price x Prop Type'!B46</f>
        <v>0.95348837209302328</v>
      </c>
      <c r="D47" s="27">
        <v>1437088104</v>
      </c>
      <c r="E47" s="49">
        <f>D47/'3. Sale Price x Prop Type'!C46</f>
        <v>0.96712514480347422</v>
      </c>
      <c r="F47" s="28">
        <v>24990000</v>
      </c>
      <c r="G47" s="27">
        <v>20478505.5</v>
      </c>
      <c r="H47" s="28">
        <v>356107.5</v>
      </c>
    </row>
    <row r="48" spans="1:8" ht="15" x14ac:dyDescent="0.25">
      <c r="A48" s="18"/>
      <c r="B48" s="29"/>
      <c r="C48" s="26"/>
      <c r="D48" s="27"/>
      <c r="E48" s="49"/>
      <c r="F48" s="28"/>
      <c r="G48" s="27"/>
      <c r="H48" s="28"/>
    </row>
    <row r="49" spans="1:8" ht="15" x14ac:dyDescent="0.25">
      <c r="A49" s="9" t="s">
        <v>2</v>
      </c>
      <c r="B49" s="30">
        <f>SUM(B41:B47)</f>
        <v>2556</v>
      </c>
      <c r="C49" s="50">
        <f>B49/'3. Sale Price x Prop Type'!B48</f>
        <v>0.2243679775280899</v>
      </c>
      <c r="D49" s="31">
        <f>SUM(D41:D47)</f>
        <v>7707108651.3600006</v>
      </c>
      <c r="E49" s="51">
        <f>D49/'3. Sale Price x Prop Type'!C48</f>
        <v>0.39426645465191057</v>
      </c>
      <c r="F49" s="155">
        <v>1520000</v>
      </c>
      <c r="G49" s="31">
        <f>SUM(G41:G47)</f>
        <v>109373798.36000001</v>
      </c>
      <c r="H49" s="155">
        <v>21660</v>
      </c>
    </row>
    <row r="50" spans="1:8" ht="15" x14ac:dyDescent="0.25">
      <c r="A50" s="32"/>
      <c r="B50" s="33"/>
      <c r="C50" s="52"/>
      <c r="D50" s="34"/>
      <c r="E50" s="53"/>
      <c r="F50" s="35"/>
      <c r="G50" s="34"/>
      <c r="H50" s="35"/>
    </row>
    <row r="51" spans="1:8" ht="15" customHeight="1" x14ac:dyDescent="0.25">
      <c r="A51" s="247" t="s">
        <v>22</v>
      </c>
      <c r="B51" s="248"/>
      <c r="C51" s="248"/>
      <c r="D51" s="248"/>
      <c r="E51" s="248"/>
      <c r="F51" s="248"/>
      <c r="G51" s="248"/>
      <c r="H51" s="249"/>
    </row>
    <row r="52" spans="1:8" ht="15" customHeight="1" x14ac:dyDescent="0.25">
      <c r="A52" s="15"/>
      <c r="B52" s="250" t="s">
        <v>8</v>
      </c>
      <c r="C52" s="246"/>
      <c r="D52" s="245" t="s">
        <v>16</v>
      </c>
      <c r="E52" s="245"/>
      <c r="F52" s="246"/>
      <c r="G52" s="245" t="s">
        <v>17</v>
      </c>
      <c r="H52" s="246"/>
    </row>
    <row r="53" spans="1:8" ht="31.5" customHeight="1" x14ac:dyDescent="0.3">
      <c r="A53" s="9" t="s">
        <v>16</v>
      </c>
      <c r="B53" s="47" t="s">
        <v>23</v>
      </c>
      <c r="C53" s="3" t="s">
        <v>37</v>
      </c>
      <c r="D53" s="2" t="s">
        <v>78</v>
      </c>
      <c r="E53" s="48" t="s">
        <v>55</v>
      </c>
      <c r="F53" s="3" t="s">
        <v>1</v>
      </c>
      <c r="G53" s="2" t="s">
        <v>79</v>
      </c>
      <c r="H53" s="3" t="s">
        <v>1</v>
      </c>
    </row>
    <row r="54" spans="1:8" ht="15" x14ac:dyDescent="0.25">
      <c r="A54" s="18"/>
      <c r="B54" s="19"/>
      <c r="C54" s="22"/>
      <c r="D54" s="166"/>
      <c r="E54" s="166"/>
      <c r="F54" s="165"/>
      <c r="G54" s="166"/>
      <c r="H54" s="22"/>
    </row>
    <row r="55" spans="1:8" ht="15" x14ac:dyDescent="0.25">
      <c r="A55" s="18" t="s">
        <v>21</v>
      </c>
      <c r="B55" s="23">
        <f>B41+B27+B13</f>
        <v>1608</v>
      </c>
      <c r="C55" s="26">
        <f>B55/('3. Sale Price x Prop Type'!B12+'3. Sale Price x Prop Type'!B26+'3. Sale Price x Prop Type'!B40)</f>
        <v>0.15440752832725177</v>
      </c>
      <c r="D55" s="24">
        <f>D41+D27+D13</f>
        <v>532127823.43000001</v>
      </c>
      <c r="E55" s="25">
        <f>D55/('3. Sale Price x Prop Type'!C12+'3. Sale Price x Prop Type'!C26+'3. Sale Price x Prop Type'!C40)</f>
        <v>0.15664561882851896</v>
      </c>
      <c r="F55" s="156">
        <v>362819.5</v>
      </c>
      <c r="G55" s="24">
        <f t="shared" ref="G55:G61" si="0">G41+G27+G13</f>
        <v>5326732.57</v>
      </c>
      <c r="H55" s="156">
        <v>3650</v>
      </c>
    </row>
    <row r="56" spans="1:8" ht="15" x14ac:dyDescent="0.25">
      <c r="A56" s="18" t="s">
        <v>9</v>
      </c>
      <c r="B56" s="23">
        <f>B42+B28+B14</f>
        <v>2807</v>
      </c>
      <c r="C56" s="26">
        <f>B56/('3. Sale Price x Prop Type'!B13+'3. Sale Price x Prop Type'!B27+'3. Sale Price x Prop Type'!B41)</f>
        <v>0.15516860143725816</v>
      </c>
      <c r="D56" s="27">
        <f t="shared" ref="D56:D61" si="1">D42+D28+D14</f>
        <v>2085902125.1200001</v>
      </c>
      <c r="E56" s="25">
        <f>D56/('3. Sale Price x Prop Type'!C13+'3. Sale Price x Prop Type'!C27+'3. Sale Price x Prop Type'!C41)</f>
        <v>0.1536083099883398</v>
      </c>
      <c r="F56" s="28">
        <v>725000</v>
      </c>
      <c r="G56" s="27">
        <f t="shared" si="0"/>
        <v>29717172.899999999</v>
      </c>
      <c r="H56" s="28">
        <v>10331.25</v>
      </c>
    </row>
    <row r="57" spans="1:8" ht="15" x14ac:dyDescent="0.25">
      <c r="A57" s="18" t="s">
        <v>10</v>
      </c>
      <c r="B57" s="23">
        <f t="shared" ref="B57:B61" si="2">B43+B29+B15</f>
        <v>1745</v>
      </c>
      <c r="C57" s="26">
        <f>B57/('3. Sale Price x Prop Type'!B14+'3. Sale Price x Prop Type'!B28+'3. Sale Price x Prop Type'!B42)</f>
        <v>0.19125383603682594</v>
      </c>
      <c r="D57" s="27">
        <f t="shared" si="1"/>
        <v>2519839351.1399999</v>
      </c>
      <c r="E57" s="25">
        <f>D57/('3. Sale Price x Prop Type'!C14+'3. Sale Price x Prop Type'!C28+'3. Sale Price x Prop Type'!C42)</f>
        <v>0.19625404390492307</v>
      </c>
      <c r="F57" s="28">
        <v>1400000</v>
      </c>
      <c r="G57" s="27">
        <f t="shared" si="0"/>
        <v>35798137.600000001</v>
      </c>
      <c r="H57" s="28">
        <v>19950</v>
      </c>
    </row>
    <row r="58" spans="1:8" ht="15" x14ac:dyDescent="0.25">
      <c r="A58" s="18" t="s">
        <v>11</v>
      </c>
      <c r="B58" s="23">
        <f t="shared" si="2"/>
        <v>1030</v>
      </c>
      <c r="C58" s="26">
        <f>B58/('3. Sale Price x Prop Type'!B15+'3. Sale Price x Prop Type'!B29+'3. Sale Price x Prop Type'!B43)</f>
        <v>0.28770949720670391</v>
      </c>
      <c r="D58" s="27">
        <f t="shared" si="1"/>
        <v>3148170456.3200002</v>
      </c>
      <c r="E58" s="25">
        <f>D58/('3. Sale Price x Prop Type'!C15+'3. Sale Price x Prop Type'!C29+'3. Sale Price x Prop Type'!C43)</f>
        <v>0.29864718161269027</v>
      </c>
      <c r="F58" s="28">
        <v>2827000</v>
      </c>
      <c r="G58" s="27">
        <f t="shared" si="0"/>
        <v>44382679.019999996</v>
      </c>
      <c r="H58" s="28">
        <v>39928.5</v>
      </c>
    </row>
    <row r="59" spans="1:8" ht="15" x14ac:dyDescent="0.25">
      <c r="A59" s="18" t="s">
        <v>12</v>
      </c>
      <c r="B59" s="23">
        <f t="shared" si="2"/>
        <v>432</v>
      </c>
      <c r="C59" s="26">
        <f>B59/('3. Sale Price x Prop Type'!B16+'3. Sale Price x Prop Type'!B30+'3. Sale Price x Prop Type'!B44)</f>
        <v>0.52048192771084334</v>
      </c>
      <c r="D59" s="27">
        <f t="shared" si="1"/>
        <v>3407742695.5</v>
      </c>
      <c r="E59" s="25">
        <f>D59/('3. Sale Price x Prop Type'!C16+'3. Sale Price x Prop Type'!C30+'3. Sale Price x Prop Type'!C44)</f>
        <v>0.54235501234842942</v>
      </c>
      <c r="F59" s="28">
        <v>7000000</v>
      </c>
      <c r="G59" s="27">
        <f t="shared" si="0"/>
        <v>48169208.479999997</v>
      </c>
      <c r="H59" s="28">
        <v>99750</v>
      </c>
    </row>
    <row r="60" spans="1:8" ht="15" x14ac:dyDescent="0.25">
      <c r="A60" s="18" t="s">
        <v>13</v>
      </c>
      <c r="B60" s="23">
        <f t="shared" si="2"/>
        <v>41</v>
      </c>
      <c r="C60" s="26">
        <f>B60/('3. Sale Price x Prop Type'!B17+'3. Sale Price x Prop Type'!B31+'3. Sale Price x Prop Type'!B45)</f>
        <v>0.7592592592592593</v>
      </c>
      <c r="D60" s="27">
        <f t="shared" si="1"/>
        <v>743331639.5</v>
      </c>
      <c r="E60" s="25">
        <f>D60/('3. Sale Price x Prop Type'!C17+'3. Sale Price x Prop Type'!C31+'3. Sale Price x Prop Type'!C45)</f>
        <v>0.76909705256907779</v>
      </c>
      <c r="F60" s="28">
        <v>18173600</v>
      </c>
      <c r="G60" s="27">
        <f t="shared" si="0"/>
        <v>10592475.870000001</v>
      </c>
      <c r="H60" s="28">
        <v>258973.8</v>
      </c>
    </row>
    <row r="61" spans="1:8" ht="15" customHeight="1" x14ac:dyDescent="0.25">
      <c r="A61" s="18" t="s">
        <v>14</v>
      </c>
      <c r="B61" s="23">
        <f t="shared" si="2"/>
        <v>56</v>
      </c>
      <c r="C61" s="26">
        <f>B61/('3. Sale Price x Prop Type'!B18+'3. Sale Price x Prop Type'!B32+'3. Sale Price x Prop Type'!B46)</f>
        <v>0.96551724137931039</v>
      </c>
      <c r="D61" s="27">
        <f t="shared" si="1"/>
        <v>1878435104</v>
      </c>
      <c r="E61" s="25">
        <f>D61/('3. Sale Price x Prop Type'!C18+'3. Sale Price x Prop Type'!C32+'3. Sale Price x Prop Type'!C46)</f>
        <v>0.97465346465937297</v>
      </c>
      <c r="F61" s="28">
        <v>24870000</v>
      </c>
      <c r="G61" s="27">
        <f t="shared" si="0"/>
        <v>26767700.25</v>
      </c>
      <c r="H61" s="28">
        <v>354397.5</v>
      </c>
    </row>
    <row r="62" spans="1:8" ht="15" x14ac:dyDescent="0.25">
      <c r="A62" s="18"/>
      <c r="B62" s="29"/>
      <c r="C62" s="26"/>
      <c r="D62" s="27"/>
      <c r="E62" s="25"/>
      <c r="F62" s="28"/>
      <c r="G62" s="27"/>
      <c r="H62" s="28"/>
    </row>
    <row r="63" spans="1:8" ht="15" x14ac:dyDescent="0.25">
      <c r="A63" s="9" t="s">
        <v>2</v>
      </c>
      <c r="B63" s="30">
        <f>SUM(B55:B61)</f>
        <v>7719</v>
      </c>
      <c r="C63" s="50">
        <f>B63/('3. Sale Price x Prop Type'!B20+'3. Sale Price x Prop Type'!B34+'3. Sale Price x Prop Type'!B48)</f>
        <v>0.18313167259786478</v>
      </c>
      <c r="D63" s="31">
        <f>SUM(D55:D61)</f>
        <v>14315549195.01</v>
      </c>
      <c r="E63" s="137">
        <f>D63/('3. Sale Price x Prop Type'!C20+'3. Sale Price x Prop Type'!C34+'3. Sale Price x Prop Type'!C48)</f>
        <v>0.28900153451554456</v>
      </c>
      <c r="F63" s="155">
        <v>915000</v>
      </c>
      <c r="G63" s="31">
        <f>SUM(G55:G61)</f>
        <v>200754106.69</v>
      </c>
      <c r="H63" s="155">
        <v>12896.25</v>
      </c>
    </row>
    <row r="64" spans="1:8" ht="15" x14ac:dyDescent="0.25">
      <c r="A64" s="32"/>
      <c r="B64" s="33"/>
      <c r="C64" s="52"/>
      <c r="D64" s="34"/>
      <c r="E64" s="52"/>
      <c r="F64" s="35"/>
      <c r="G64" s="34"/>
      <c r="H64" s="35"/>
    </row>
    <row r="65" spans="1:8" ht="12.75" customHeight="1" x14ac:dyDescent="0.25">
      <c r="A65" s="8" t="s">
        <v>71</v>
      </c>
      <c r="B65" s="33"/>
      <c r="C65" s="52"/>
      <c r="D65" s="34"/>
      <c r="E65" s="52"/>
      <c r="F65" s="35"/>
      <c r="G65" s="34"/>
      <c r="H65" s="35"/>
    </row>
    <row r="66" spans="1:8" ht="12.75" customHeight="1" x14ac:dyDescent="0.25">
      <c r="A66" s="153" t="s">
        <v>73</v>
      </c>
      <c r="B66" s="33"/>
      <c r="C66" s="52"/>
      <c r="D66" s="34"/>
      <c r="E66" s="52"/>
      <c r="F66" s="35"/>
      <c r="G66" s="34"/>
      <c r="H66" s="35"/>
    </row>
    <row r="67" spans="1:8" ht="12.75" customHeight="1" x14ac:dyDescent="0.25">
      <c r="A67" s="152" t="s">
        <v>72</v>
      </c>
      <c r="B67" s="33"/>
      <c r="C67" s="52"/>
      <c r="D67" s="34"/>
      <c r="E67" s="52"/>
      <c r="F67" s="35"/>
      <c r="G67" s="34"/>
      <c r="H67" s="35"/>
    </row>
    <row r="68" spans="1:8" ht="12.75" customHeight="1" x14ac:dyDescent="0.25">
      <c r="A68" s="153" t="s">
        <v>74</v>
      </c>
      <c r="B68" s="175"/>
      <c r="C68" s="52"/>
      <c r="D68" s="34"/>
      <c r="E68" s="52"/>
      <c r="F68" s="35"/>
      <c r="G68" s="34"/>
      <c r="H68" s="35"/>
    </row>
  </sheetData>
  <mergeCells count="22">
    <mergeCell ref="A1:H1"/>
    <mergeCell ref="A2:H2"/>
    <mergeCell ref="A5:H5"/>
    <mergeCell ref="A4:H4"/>
    <mergeCell ref="A7:H7"/>
    <mergeCell ref="A6:H6"/>
    <mergeCell ref="A9:H9"/>
    <mergeCell ref="A23:H23"/>
    <mergeCell ref="A37:H37"/>
    <mergeCell ref="D52:F52"/>
    <mergeCell ref="G52:H52"/>
    <mergeCell ref="D38:F38"/>
    <mergeCell ref="G38:H38"/>
    <mergeCell ref="B52:C52"/>
    <mergeCell ref="A51:H51"/>
    <mergeCell ref="B10:C10"/>
    <mergeCell ref="B24:C24"/>
    <mergeCell ref="B38:C38"/>
    <mergeCell ref="D10:F10"/>
    <mergeCell ref="G10:H10"/>
    <mergeCell ref="D24:F24"/>
    <mergeCell ref="G24:H24"/>
  </mergeCells>
  <pageMargins left="0.7" right="0.7" top="0.75" bottom="0.75" header="0.3" footer="0.3"/>
  <pageSetup scale="79" fitToHeight="2" orientation="portrait" horizontalDpi="4294967295" verticalDpi="4294967295" r:id="rId1"/>
  <rowBreaks count="1" manualBreakCount="1">
    <brk id="50" max="7" man="1"/>
  </rowBreaks>
  <ignoredErrors>
    <ignoredError sqref="C21 C35 C49 C55:C6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39"/>
  <sheetViews>
    <sheetView showGridLines="0" zoomScaleNormal="100" workbookViewId="0">
      <selection activeCell="K13" sqref="K13"/>
    </sheetView>
  </sheetViews>
  <sheetFormatPr defaultColWidth="9.140625" defaultRowHeight="14.25" x14ac:dyDescent="0.2"/>
  <cols>
    <col min="1" max="1" width="15.85546875" style="1" customWidth="1"/>
    <col min="2" max="2" width="10.85546875" style="1" customWidth="1"/>
    <col min="3" max="3" width="14.42578125" style="1" customWidth="1"/>
    <col min="4" max="4" width="10.85546875" style="1" customWidth="1"/>
    <col min="5" max="5" width="15.85546875" style="1" customWidth="1"/>
    <col min="6" max="6" width="14.85546875" style="1" customWidth="1"/>
    <col min="7" max="7" width="10.85546875" style="1" customWidth="1"/>
    <col min="8" max="8" width="12.7109375" style="1" customWidth="1"/>
    <col min="9" max="16384" width="9.140625" style="1"/>
  </cols>
  <sheetData>
    <row r="1" spans="1:8" ht="15.75" x14ac:dyDescent="0.2">
      <c r="A1" s="236" t="s">
        <v>56</v>
      </c>
      <c r="B1" s="236"/>
      <c r="C1" s="236"/>
      <c r="D1" s="236"/>
      <c r="E1" s="236"/>
      <c r="F1" s="236"/>
      <c r="G1" s="236"/>
      <c r="H1" s="236"/>
    </row>
    <row r="2" spans="1:8" ht="15.75" x14ac:dyDescent="0.2">
      <c r="A2" s="237" t="s">
        <v>109</v>
      </c>
      <c r="B2" s="237"/>
      <c r="C2" s="237"/>
      <c r="D2" s="237"/>
      <c r="E2" s="237"/>
      <c r="F2" s="237"/>
      <c r="G2" s="237"/>
      <c r="H2" s="237"/>
    </row>
    <row r="3" spans="1:8" ht="15.75" x14ac:dyDescent="0.25">
      <c r="A3" s="145"/>
      <c r="B3" s="146"/>
      <c r="C3" s="146"/>
      <c r="D3" s="146"/>
      <c r="E3" s="146"/>
      <c r="F3" s="146"/>
    </row>
    <row r="4" spans="1:8" ht="15.75" x14ac:dyDescent="0.2">
      <c r="A4" s="236" t="s">
        <v>65</v>
      </c>
      <c r="B4" s="236"/>
      <c r="C4" s="236"/>
      <c r="D4" s="236"/>
      <c r="E4" s="236"/>
      <c r="F4" s="236"/>
      <c r="G4" s="236"/>
      <c r="H4" s="236"/>
    </row>
    <row r="5" spans="1:8" ht="16.5" x14ac:dyDescent="0.25">
      <c r="A5" s="238" t="s">
        <v>75</v>
      </c>
      <c r="B5" s="238"/>
      <c r="C5" s="238"/>
      <c r="D5" s="238"/>
      <c r="E5" s="238"/>
      <c r="F5" s="238"/>
      <c r="G5" s="238"/>
      <c r="H5" s="238"/>
    </row>
    <row r="6" spans="1:8" ht="15.75" x14ac:dyDescent="0.25">
      <c r="A6" s="238" t="s">
        <v>63</v>
      </c>
      <c r="B6" s="238"/>
      <c r="C6" s="238"/>
      <c r="D6" s="238"/>
      <c r="E6" s="238"/>
      <c r="F6" s="238"/>
      <c r="G6" s="238"/>
      <c r="H6" s="238"/>
    </row>
    <row r="7" spans="1:8" ht="15.75" x14ac:dyDescent="0.25">
      <c r="A7" s="238" t="s">
        <v>61</v>
      </c>
      <c r="B7" s="238"/>
      <c r="C7" s="238"/>
      <c r="D7" s="238"/>
      <c r="E7" s="238"/>
      <c r="F7" s="238"/>
      <c r="G7" s="238"/>
      <c r="H7" s="238"/>
    </row>
    <row r="8" spans="1:8" ht="15.75" x14ac:dyDescent="0.25">
      <c r="A8" s="149"/>
      <c r="B8" s="149"/>
      <c r="C8" s="149"/>
      <c r="D8" s="149"/>
      <c r="E8" s="149"/>
      <c r="F8" s="149"/>
      <c r="G8" s="149"/>
      <c r="H8" s="149"/>
    </row>
    <row r="9" spans="1:8" ht="13.9" customHeight="1" x14ac:dyDescent="0.25">
      <c r="A9" s="251" t="s">
        <v>0</v>
      </c>
      <c r="B9" s="252"/>
      <c r="C9" s="252"/>
      <c r="D9" s="252"/>
      <c r="E9" s="252"/>
      <c r="F9" s="252"/>
      <c r="G9" s="252"/>
      <c r="H9" s="253"/>
    </row>
    <row r="10" spans="1:8" ht="13.9" customHeight="1" x14ac:dyDescent="0.25">
      <c r="A10" s="15"/>
      <c r="B10" s="250" t="s">
        <v>8</v>
      </c>
      <c r="C10" s="246"/>
      <c r="D10" s="245" t="s">
        <v>16</v>
      </c>
      <c r="E10" s="245"/>
      <c r="F10" s="246"/>
      <c r="G10" s="245" t="s">
        <v>17</v>
      </c>
      <c r="H10" s="246"/>
    </row>
    <row r="11" spans="1:8" ht="31.9" customHeight="1" x14ac:dyDescent="0.3">
      <c r="A11" s="9" t="s">
        <v>15</v>
      </c>
      <c r="B11" s="47" t="s">
        <v>23</v>
      </c>
      <c r="C11" s="3" t="s">
        <v>37</v>
      </c>
      <c r="D11" s="2" t="s">
        <v>79</v>
      </c>
      <c r="E11" s="48" t="s">
        <v>54</v>
      </c>
      <c r="F11" s="3" t="s">
        <v>1</v>
      </c>
      <c r="G11" s="2" t="s">
        <v>79</v>
      </c>
      <c r="H11" s="3" t="s">
        <v>1</v>
      </c>
    </row>
    <row r="12" spans="1:8" ht="13.9" customHeight="1" x14ac:dyDescent="0.25">
      <c r="A12" s="18"/>
      <c r="B12" s="19"/>
      <c r="C12" s="22"/>
      <c r="D12" s="20"/>
      <c r="E12" s="20"/>
      <c r="F12" s="21"/>
      <c r="G12" s="20"/>
      <c r="H12" s="22"/>
    </row>
    <row r="13" spans="1:8" ht="13.9" customHeight="1" x14ac:dyDescent="0.25">
      <c r="A13" s="18" t="s">
        <v>3</v>
      </c>
      <c r="B13" s="23">
        <v>106</v>
      </c>
      <c r="C13" s="26">
        <f>B13/'4. Boro x Prop Type'!B12</f>
        <v>0.56989247311827962</v>
      </c>
      <c r="D13" s="24">
        <v>996122235.48000002</v>
      </c>
      <c r="E13" s="49">
        <f>D13/'4. Boro x Prop Type'!C12</f>
        <v>0.7382913127492915</v>
      </c>
      <c r="F13" s="156">
        <v>6825000</v>
      </c>
      <c r="G13" s="24">
        <v>14193628.369999999</v>
      </c>
      <c r="H13" s="156">
        <v>97256.25</v>
      </c>
    </row>
    <row r="14" spans="1:8" ht="13.9" customHeight="1" x14ac:dyDescent="0.25">
      <c r="A14" s="18" t="s">
        <v>4</v>
      </c>
      <c r="B14" s="23">
        <v>666</v>
      </c>
      <c r="C14" s="26">
        <f>B14/'4. Boro x Prop Type'!B13</f>
        <v>0.34049079754601225</v>
      </c>
      <c r="D14" s="27">
        <v>494666832.04000002</v>
      </c>
      <c r="E14" s="49">
        <f>D14/'4. Boro x Prop Type'!C13</f>
        <v>0.32880493593966675</v>
      </c>
      <c r="F14" s="28">
        <v>685000</v>
      </c>
      <c r="G14" s="27">
        <v>6753602.9699999997</v>
      </c>
      <c r="H14" s="28">
        <v>9761.25</v>
      </c>
    </row>
    <row r="15" spans="1:8" ht="13.9" customHeight="1" x14ac:dyDescent="0.25">
      <c r="A15" s="18" t="s">
        <v>5</v>
      </c>
      <c r="B15" s="23">
        <v>1643</v>
      </c>
      <c r="C15" s="26">
        <f>B15/'4. Boro x Prop Type'!B14</f>
        <v>0.32670511035991251</v>
      </c>
      <c r="D15" s="27">
        <v>2376485965.5</v>
      </c>
      <c r="E15" s="49">
        <f>D15/'4. Boro x Prop Type'!C14</f>
        <v>0.34027348517878703</v>
      </c>
      <c r="F15" s="28">
        <v>1050000</v>
      </c>
      <c r="G15" s="27">
        <v>33554990.850000001</v>
      </c>
      <c r="H15" s="28">
        <v>14962.5</v>
      </c>
    </row>
    <row r="16" spans="1:8" ht="13.9" customHeight="1" x14ac:dyDescent="0.25">
      <c r="A16" s="18" t="s">
        <v>6</v>
      </c>
      <c r="B16" s="23">
        <v>1677</v>
      </c>
      <c r="C16" s="26">
        <f>B16/'4. Boro x Prop Type'!B15</f>
        <v>0.22906706734052726</v>
      </c>
      <c r="D16" s="27">
        <v>1355362135.7</v>
      </c>
      <c r="E16" s="49">
        <f>D16/'4. Boro x Prop Type'!C15</f>
        <v>0.20266265891754254</v>
      </c>
      <c r="F16" s="28">
        <v>699000</v>
      </c>
      <c r="G16" s="27">
        <v>18637741.399999999</v>
      </c>
      <c r="H16" s="28">
        <v>9960.75</v>
      </c>
    </row>
    <row r="17" spans="1:8" ht="13.9" customHeight="1" x14ac:dyDescent="0.25">
      <c r="A17" s="18" t="s">
        <v>7</v>
      </c>
      <c r="B17" s="23">
        <v>563</v>
      </c>
      <c r="C17" s="26">
        <f>B17/'4. Boro x Prop Type'!B16</f>
        <v>0.15199784017278617</v>
      </c>
      <c r="D17" s="27">
        <v>359810724.87</v>
      </c>
      <c r="E17" s="49">
        <f>D17/'4. Boro x Prop Type'!C16</f>
        <v>0.13088721561766101</v>
      </c>
      <c r="F17" s="28">
        <v>585000</v>
      </c>
      <c r="G17" s="27">
        <v>4811600.8499999996</v>
      </c>
      <c r="H17" s="28">
        <v>8336.25</v>
      </c>
    </row>
    <row r="18" spans="1:8" ht="13.9" customHeight="1" x14ac:dyDescent="0.25">
      <c r="A18" s="18"/>
      <c r="B18" s="29"/>
      <c r="C18" s="26"/>
      <c r="D18" s="27"/>
      <c r="E18" s="49"/>
      <c r="F18" s="28"/>
      <c r="G18" s="27"/>
      <c r="H18" s="28"/>
    </row>
    <row r="19" spans="1:8" ht="13.9" customHeight="1" x14ac:dyDescent="0.25">
      <c r="A19" s="9" t="s">
        <v>2</v>
      </c>
      <c r="B19" s="30">
        <f>SUM(B13:B17)</f>
        <v>4655</v>
      </c>
      <c r="C19" s="50">
        <f>B19/'4. Boro x Prop Type'!B18</f>
        <v>0.25582545614420754</v>
      </c>
      <c r="D19" s="31">
        <f>SUM(D13:D17)</f>
        <v>5582447893.5900002</v>
      </c>
      <c r="E19" s="51">
        <f>D19/'4. Boro x Prop Type'!C18</f>
        <v>0.28962867680898802</v>
      </c>
      <c r="F19" s="155">
        <v>800000</v>
      </c>
      <c r="G19" s="31">
        <f>SUM(G13:G17)</f>
        <v>77951564.439999998</v>
      </c>
      <c r="H19" s="155">
        <v>11400</v>
      </c>
    </row>
    <row r="20" spans="1:8" ht="13.9" customHeight="1" x14ac:dyDescent="0.25">
      <c r="A20" s="32"/>
      <c r="B20" s="33"/>
      <c r="C20" s="52"/>
      <c r="D20" s="34"/>
      <c r="E20" s="34"/>
      <c r="F20" s="35"/>
      <c r="G20" s="34"/>
      <c r="H20" s="35"/>
    </row>
    <row r="21" spans="1:8" ht="13.9" customHeight="1" x14ac:dyDescent="0.25">
      <c r="A21" s="247" t="s">
        <v>86</v>
      </c>
      <c r="B21" s="248"/>
      <c r="C21" s="248"/>
      <c r="D21" s="248"/>
      <c r="E21" s="248"/>
      <c r="F21" s="248"/>
      <c r="G21" s="248"/>
      <c r="H21" s="249"/>
    </row>
    <row r="22" spans="1:8" ht="15" customHeight="1" x14ac:dyDescent="0.25">
      <c r="A22" s="15"/>
      <c r="B22" s="250" t="s">
        <v>8</v>
      </c>
      <c r="C22" s="246"/>
      <c r="D22" s="245" t="s">
        <v>16</v>
      </c>
      <c r="E22" s="245"/>
      <c r="F22" s="246"/>
      <c r="G22" s="245" t="s">
        <v>17</v>
      </c>
      <c r="H22" s="246"/>
    </row>
    <row r="23" spans="1:8" ht="31.9" customHeight="1" x14ac:dyDescent="0.3">
      <c r="A23" s="9" t="s">
        <v>15</v>
      </c>
      <c r="B23" s="47" t="s">
        <v>23</v>
      </c>
      <c r="C23" s="3" t="s">
        <v>37</v>
      </c>
      <c r="D23" s="2" t="s">
        <v>79</v>
      </c>
      <c r="E23" s="48" t="s">
        <v>54</v>
      </c>
      <c r="F23" s="3" t="s">
        <v>1</v>
      </c>
      <c r="G23" s="2" t="s">
        <v>79</v>
      </c>
      <c r="H23" s="3" t="s">
        <v>1</v>
      </c>
    </row>
    <row r="24" spans="1:8" ht="15" customHeight="1" x14ac:dyDescent="0.25">
      <c r="A24" s="18"/>
      <c r="B24" s="19"/>
      <c r="C24" s="22"/>
      <c r="D24" s="20"/>
      <c r="E24" s="20"/>
      <c r="F24" s="21"/>
      <c r="G24" s="20"/>
      <c r="H24" s="22"/>
    </row>
    <row r="25" spans="1:8" s="57" customFormat="1" ht="13.9" customHeight="1" x14ac:dyDescent="0.25">
      <c r="A25" s="18" t="s">
        <v>3</v>
      </c>
      <c r="B25" s="23">
        <v>352</v>
      </c>
      <c r="C25" s="26">
        <f>B25/'4. Boro x Prop Type'!B24</f>
        <v>5.8336095459065297E-2</v>
      </c>
      <c r="D25" s="158">
        <v>936787742.21000004</v>
      </c>
      <c r="E25" s="56">
        <f>D25/'4. Boro x Prop Type'!C24</f>
        <v>0.11816112577524117</v>
      </c>
      <c r="F25" s="156">
        <v>1447500</v>
      </c>
      <c r="G25" s="230">
        <v>12623657.310000001</v>
      </c>
      <c r="H25" s="156">
        <v>18680.77</v>
      </c>
    </row>
    <row r="26" spans="1:8" s="57" customFormat="1" ht="13.9" customHeight="1" x14ac:dyDescent="0.25">
      <c r="A26" s="18" t="s">
        <v>4</v>
      </c>
      <c r="B26" s="23">
        <v>19</v>
      </c>
      <c r="C26" s="26">
        <f>B26/'4. Boro x Prop Type'!B25</f>
        <v>2.464332036316472E-2</v>
      </c>
      <c r="D26" s="58">
        <v>5282016.04</v>
      </c>
      <c r="E26" s="56">
        <f>D26/'4. Boro x Prop Type'!C25</f>
        <v>2.4343237622257846E-2</v>
      </c>
      <c r="F26" s="28">
        <v>83000</v>
      </c>
      <c r="G26" s="231">
        <v>69787.91</v>
      </c>
      <c r="H26" s="28">
        <v>830</v>
      </c>
    </row>
    <row r="27" spans="1:8" s="57" customFormat="1" ht="13.9" customHeight="1" x14ac:dyDescent="0.25">
      <c r="A27" s="18" t="s">
        <v>5</v>
      </c>
      <c r="B27" s="23">
        <v>68</v>
      </c>
      <c r="C27" s="26">
        <f>B27/'4. Boro x Prop Type'!B26</f>
        <v>3.4907597535934289E-2</v>
      </c>
      <c r="D27" s="58">
        <v>60943086.689999998</v>
      </c>
      <c r="E27" s="56">
        <f>D27/'4. Boro x Prop Type'!C26</f>
        <v>4.9235351586318331E-2</v>
      </c>
      <c r="F27" s="28">
        <v>492500</v>
      </c>
      <c r="G27" s="231">
        <v>474697.56</v>
      </c>
      <c r="H27" s="28">
        <v>4807.5</v>
      </c>
    </row>
    <row r="28" spans="1:8" s="57" customFormat="1" ht="13.9" customHeight="1" x14ac:dyDescent="0.25">
      <c r="A28" s="18" t="s">
        <v>6</v>
      </c>
      <c r="B28" s="23">
        <v>65</v>
      </c>
      <c r="C28" s="26">
        <f>B28/'4. Boro x Prop Type'!B27</f>
        <v>1.7510775862068964E-2</v>
      </c>
      <c r="D28" s="58">
        <v>21584805.16</v>
      </c>
      <c r="E28" s="56">
        <f>D28/'4. Boro x Prop Type'!C27</f>
        <v>1.6574189198171004E-2</v>
      </c>
      <c r="F28" s="28">
        <v>305000</v>
      </c>
      <c r="G28" s="231">
        <v>243676.11</v>
      </c>
      <c r="H28" s="28">
        <v>3050</v>
      </c>
    </row>
    <row r="29" spans="1:8" s="57" customFormat="1" ht="15" customHeight="1" x14ac:dyDescent="0.25">
      <c r="A29" s="18" t="s">
        <v>7</v>
      </c>
      <c r="B29" s="23">
        <v>4</v>
      </c>
      <c r="C29" s="26">
        <f>B29/'4. Boro x Prop Type'!B28</f>
        <v>4.1237113402061855E-2</v>
      </c>
      <c r="D29" s="58">
        <v>1395000</v>
      </c>
      <c r="E29" s="56">
        <f>D29/'4. Boro x Prop Type'!C28</f>
        <v>5.1859187176572466E-2</v>
      </c>
      <c r="F29" s="28">
        <v>267500</v>
      </c>
      <c r="G29" s="231">
        <v>16925</v>
      </c>
      <c r="H29" s="28">
        <v>2675</v>
      </c>
    </row>
    <row r="30" spans="1:8" s="57" customFormat="1" ht="13.9" customHeight="1" x14ac:dyDescent="0.25">
      <c r="A30" s="18"/>
      <c r="B30" s="29"/>
      <c r="C30" s="26"/>
      <c r="D30" s="58"/>
      <c r="E30" s="56"/>
      <c r="F30" s="28"/>
      <c r="G30" s="231"/>
      <c r="H30" s="28"/>
    </row>
    <row r="31" spans="1:8" s="57" customFormat="1" ht="13.9" customHeight="1" x14ac:dyDescent="0.25">
      <c r="A31" s="9" t="s">
        <v>2</v>
      </c>
      <c r="B31" s="30">
        <f>SUM(B25:B29)</f>
        <v>508</v>
      </c>
      <c r="C31" s="50">
        <f>B31/'4. Boro x Prop Type'!B30</f>
        <v>4.0439420474446743E-2</v>
      </c>
      <c r="D31" s="31">
        <f>SUM(D25:D29)</f>
        <v>1025992650.1</v>
      </c>
      <c r="E31" s="59">
        <f>D31/'4. Boro x Prop Type'!C30</f>
        <v>9.577939060252702E-2</v>
      </c>
      <c r="F31" s="155">
        <v>855000</v>
      </c>
      <c r="G31" s="232">
        <f>SUM(G25:G29)</f>
        <v>13428743.890000001</v>
      </c>
      <c r="H31" s="155">
        <v>10514.57</v>
      </c>
    </row>
    <row r="32" spans="1:8" ht="15" x14ac:dyDescent="0.25">
      <c r="A32" s="36"/>
      <c r="B32" s="33"/>
      <c r="C32" s="52"/>
      <c r="D32" s="34"/>
      <c r="E32" s="34"/>
      <c r="F32" s="35"/>
      <c r="G32" s="34"/>
      <c r="H32" s="35"/>
    </row>
    <row r="33" spans="1:8" ht="15" customHeight="1" x14ac:dyDescent="0.25">
      <c r="A33" s="247" t="s">
        <v>87</v>
      </c>
      <c r="B33" s="248"/>
      <c r="C33" s="248"/>
      <c r="D33" s="248"/>
      <c r="E33" s="248"/>
      <c r="F33" s="248"/>
      <c r="G33" s="248"/>
      <c r="H33" s="249"/>
    </row>
    <row r="34" spans="1:8" ht="15" customHeight="1" x14ac:dyDescent="0.25">
      <c r="A34" s="15"/>
      <c r="B34" s="250" t="s">
        <v>8</v>
      </c>
      <c r="C34" s="246"/>
      <c r="D34" s="245" t="s">
        <v>16</v>
      </c>
      <c r="E34" s="245"/>
      <c r="F34" s="246"/>
      <c r="G34" s="245" t="s">
        <v>17</v>
      </c>
      <c r="H34" s="246"/>
    </row>
    <row r="35" spans="1:8" ht="31.9" customHeight="1" x14ac:dyDescent="0.3">
      <c r="A35" s="9" t="s">
        <v>15</v>
      </c>
      <c r="B35" s="47" t="s">
        <v>23</v>
      </c>
      <c r="C35" s="3" t="s">
        <v>37</v>
      </c>
      <c r="D35" s="2" t="s">
        <v>79</v>
      </c>
      <c r="E35" s="48" t="s">
        <v>54</v>
      </c>
      <c r="F35" s="3" t="s">
        <v>1</v>
      </c>
      <c r="G35" s="2" t="s">
        <v>79</v>
      </c>
      <c r="H35" s="3" t="s">
        <v>1</v>
      </c>
    </row>
    <row r="36" spans="1:8" ht="15" x14ac:dyDescent="0.25">
      <c r="A36" s="18"/>
      <c r="B36" s="19"/>
      <c r="C36" s="22"/>
      <c r="D36" s="20"/>
      <c r="E36" s="20"/>
      <c r="F36" s="21"/>
      <c r="G36" s="20"/>
      <c r="H36" s="22"/>
    </row>
    <row r="37" spans="1:8" ht="15" x14ac:dyDescent="0.25">
      <c r="A37" s="18" t="s">
        <v>3</v>
      </c>
      <c r="B37" s="23">
        <v>1642</v>
      </c>
      <c r="C37" s="26">
        <f>B37/'4. Boro x Prop Type'!B36</f>
        <v>0.32840000000000003</v>
      </c>
      <c r="D37" s="158">
        <v>6709766564.3999996</v>
      </c>
      <c r="E37" s="49">
        <f>D37/'4. Boro x Prop Type'!C36</f>
        <v>0.49721260098319919</v>
      </c>
      <c r="F37" s="156">
        <v>2249466.25</v>
      </c>
      <c r="G37" s="230">
        <v>95530120.090000004</v>
      </c>
      <c r="H37" s="156">
        <v>32054.895</v>
      </c>
    </row>
    <row r="38" spans="1:8" ht="15" customHeight="1" x14ac:dyDescent="0.25">
      <c r="A38" s="18" t="s">
        <v>4</v>
      </c>
      <c r="B38" s="23">
        <v>113</v>
      </c>
      <c r="C38" s="26">
        <f>B38/'4. Boro x Prop Type'!B37</f>
        <v>0.30706521739130432</v>
      </c>
      <c r="D38" s="58">
        <v>27366578.050000001</v>
      </c>
      <c r="E38" s="49">
        <f>D38/'4. Boro x Prop Type'!C37</f>
        <v>0.22899997334875177</v>
      </c>
      <c r="F38" s="28">
        <v>208000</v>
      </c>
      <c r="G38" s="231">
        <v>296609.40999999997</v>
      </c>
      <c r="H38" s="28">
        <v>2080</v>
      </c>
    </row>
    <row r="39" spans="1:8" ht="15" x14ac:dyDescent="0.25">
      <c r="A39" s="18" t="s">
        <v>5</v>
      </c>
      <c r="B39" s="23">
        <v>519</v>
      </c>
      <c r="C39" s="26">
        <f>B39/'4. Boro x Prop Type'!B38</f>
        <v>0.15296198054818744</v>
      </c>
      <c r="D39" s="58">
        <v>767594654.54999995</v>
      </c>
      <c r="E39" s="49">
        <f>D39/'4. Boro x Prop Type'!C38</f>
        <v>0.18360795308652414</v>
      </c>
      <c r="F39" s="28">
        <v>1125000</v>
      </c>
      <c r="G39" s="231">
        <v>10815087.810000001</v>
      </c>
      <c r="H39" s="28">
        <v>16031.25</v>
      </c>
    </row>
    <row r="40" spans="1:8" ht="15" x14ac:dyDescent="0.25">
      <c r="A40" s="18" t="s">
        <v>6</v>
      </c>
      <c r="B40" s="23">
        <v>237</v>
      </c>
      <c r="C40" s="26">
        <f>B40/'4. Boro x Prop Type'!B39</f>
        <v>0.10792349726775956</v>
      </c>
      <c r="D40" s="58">
        <v>184054978.90000001</v>
      </c>
      <c r="E40" s="49">
        <f>D40/'4. Boro x Prop Type'!C39</f>
        <v>0.11749253379738522</v>
      </c>
      <c r="F40" s="28">
        <v>655805.71</v>
      </c>
      <c r="G40" s="231">
        <v>2526892.48</v>
      </c>
      <c r="H40" s="28">
        <v>9345.23</v>
      </c>
    </row>
    <row r="41" spans="1:8" ht="15" customHeight="1" x14ac:dyDescent="0.25">
      <c r="A41" s="18" t="s">
        <v>7</v>
      </c>
      <c r="B41" s="23">
        <v>45</v>
      </c>
      <c r="C41" s="26">
        <f>B41/'4. Boro x Prop Type'!B40</f>
        <v>0.10344827586206896</v>
      </c>
      <c r="D41" s="58">
        <v>18325875.41</v>
      </c>
      <c r="E41" s="49">
        <f>D41/'4. Boro x Prop Type'!C40</f>
        <v>9.8231228077365576E-2</v>
      </c>
      <c r="F41" s="28">
        <v>376753.5</v>
      </c>
      <c r="G41" s="231">
        <v>205088.57</v>
      </c>
      <c r="H41" s="28">
        <v>3767.54</v>
      </c>
    </row>
    <row r="42" spans="1:8" ht="15" x14ac:dyDescent="0.25">
      <c r="A42" s="18"/>
      <c r="B42" s="29"/>
      <c r="C42" s="26"/>
      <c r="D42" s="27"/>
      <c r="E42" s="49"/>
      <c r="F42" s="28"/>
      <c r="G42" s="27"/>
      <c r="H42" s="28"/>
    </row>
    <row r="43" spans="1:8" ht="15" x14ac:dyDescent="0.25">
      <c r="A43" s="9" t="s">
        <v>2</v>
      </c>
      <c r="B43" s="30">
        <f>SUM(B37:B41)</f>
        <v>2556</v>
      </c>
      <c r="C43" s="50">
        <f>B43/'4. Boro x Prop Type'!B42</f>
        <v>0.2243679775280899</v>
      </c>
      <c r="D43" s="31">
        <f>SUM(D37:D41)</f>
        <v>7707108651.3099995</v>
      </c>
      <c r="E43" s="51">
        <f>D43/'4. Boro x Prop Type'!C42</f>
        <v>0.39426645465439503</v>
      </c>
      <c r="F43" s="155">
        <v>1520000</v>
      </c>
      <c r="G43" s="31">
        <f>SUM(G37:G41)</f>
        <v>109373798.36</v>
      </c>
      <c r="H43" s="155">
        <v>21660</v>
      </c>
    </row>
    <row r="44" spans="1:8" ht="15" x14ac:dyDescent="0.25">
      <c r="A44" s="32"/>
      <c r="B44" s="33"/>
      <c r="C44" s="33"/>
      <c r="D44" s="34"/>
      <c r="E44" s="34"/>
      <c r="F44" s="35"/>
      <c r="G44" s="34"/>
      <c r="H44" s="35"/>
    </row>
    <row r="45" spans="1:8" ht="15" x14ac:dyDescent="0.25">
      <c r="A45" s="32"/>
      <c r="B45" s="33"/>
      <c r="C45" s="33"/>
      <c r="D45" s="34"/>
      <c r="E45" s="34"/>
      <c r="F45" s="35"/>
      <c r="G45" s="34"/>
      <c r="H45" s="35"/>
    </row>
    <row r="46" spans="1:8" ht="15" customHeight="1" x14ac:dyDescent="0.25">
      <c r="A46" s="247" t="s">
        <v>22</v>
      </c>
      <c r="B46" s="248"/>
      <c r="C46" s="248"/>
      <c r="D46" s="248"/>
      <c r="E46" s="248"/>
      <c r="F46" s="248"/>
      <c r="G46" s="248"/>
      <c r="H46" s="249"/>
    </row>
    <row r="47" spans="1:8" ht="15" customHeight="1" x14ac:dyDescent="0.25">
      <c r="A47" s="15"/>
      <c r="B47" s="250" t="s">
        <v>8</v>
      </c>
      <c r="C47" s="246"/>
      <c r="D47" s="245" t="s">
        <v>16</v>
      </c>
      <c r="E47" s="245"/>
      <c r="F47" s="246"/>
      <c r="G47" s="245" t="s">
        <v>17</v>
      </c>
      <c r="H47" s="246"/>
    </row>
    <row r="48" spans="1:8" ht="31.9" customHeight="1" x14ac:dyDescent="0.3">
      <c r="A48" s="9" t="s">
        <v>15</v>
      </c>
      <c r="B48" s="47" t="s">
        <v>23</v>
      </c>
      <c r="C48" s="3" t="s">
        <v>37</v>
      </c>
      <c r="D48" s="2" t="s">
        <v>79</v>
      </c>
      <c r="E48" s="48" t="s">
        <v>54</v>
      </c>
      <c r="F48" s="3" t="s">
        <v>1</v>
      </c>
      <c r="G48" s="2" t="s">
        <v>79</v>
      </c>
      <c r="H48" s="3" t="s">
        <v>1</v>
      </c>
    </row>
    <row r="49" spans="1:8" ht="15" x14ac:dyDescent="0.25">
      <c r="A49" s="18"/>
      <c r="B49" s="19"/>
      <c r="C49" s="22"/>
      <c r="D49" s="20"/>
      <c r="E49" s="20"/>
      <c r="F49" s="21"/>
      <c r="G49" s="20"/>
      <c r="H49" s="22"/>
    </row>
    <row r="50" spans="1:8" ht="15" x14ac:dyDescent="0.25">
      <c r="A50" s="18" t="s">
        <v>3</v>
      </c>
      <c r="B50" s="23">
        <f>B37+B25+B13</f>
        <v>2100</v>
      </c>
      <c r="C50" s="26">
        <f>B50/('4. Boro x Prop Type'!B60-'4. Boro x Prop Type'!B48)</f>
        <v>0.18716577540106952</v>
      </c>
      <c r="D50" s="24">
        <f>D37+D25+D13</f>
        <v>8642676542.0900002</v>
      </c>
      <c r="E50" s="49">
        <f>D50/('4. Boro x Prop Type'!C60-'4. Boro x Prop Type'!C48)</f>
        <v>0.37953011973478223</v>
      </c>
      <c r="F50" s="156">
        <v>2198750</v>
      </c>
      <c r="G50" s="24">
        <f>G37+G25+G13</f>
        <v>122347405.77000001</v>
      </c>
      <c r="H50" s="156">
        <v>30863.125</v>
      </c>
    </row>
    <row r="51" spans="1:8" ht="15" customHeight="1" x14ac:dyDescent="0.25">
      <c r="A51" s="18" t="s">
        <v>4</v>
      </c>
      <c r="B51" s="23">
        <f t="shared" ref="B51:B53" si="0">B38+B26+B14</f>
        <v>798</v>
      </c>
      <c r="C51" s="26">
        <f>B51/('4. Boro x Prop Type'!B61-'4. Boro x Prop Type'!B49)</f>
        <v>0.25783521809369953</v>
      </c>
      <c r="D51" s="27">
        <f>D38+D26+D14</f>
        <v>527315426.13</v>
      </c>
      <c r="E51" s="49">
        <f>D51/('4. Boro x Prop Type'!C61-'4. Boro x Prop Type'!C49)</f>
        <v>0.28644060584603259</v>
      </c>
      <c r="F51" s="28">
        <v>600000</v>
      </c>
      <c r="G51" s="27">
        <f>G38+G26+G14</f>
        <v>7120000.29</v>
      </c>
      <c r="H51" s="28">
        <v>8550</v>
      </c>
    </row>
    <row r="52" spans="1:8" ht="15" customHeight="1" x14ac:dyDescent="0.25">
      <c r="A52" s="18" t="s">
        <v>5</v>
      </c>
      <c r="B52" s="23">
        <f t="shared" si="0"/>
        <v>2230</v>
      </c>
      <c r="C52" s="26">
        <f>B52/('4. Boro x Prop Type'!B62-'4. Boro x Prop Type'!B50)</f>
        <v>0.21504339440694312</v>
      </c>
      <c r="D52" s="27">
        <f>D39+D27+D15</f>
        <v>3205023706.7399998</v>
      </c>
      <c r="E52" s="49">
        <f>D52/('4. Boro x Prop Type'!C62-'4. Boro x Prop Type'!C50)</f>
        <v>0.2584184749573748</v>
      </c>
      <c r="F52" s="28">
        <v>1050000</v>
      </c>
      <c r="G52" s="27">
        <f t="shared" ref="G52:G54" si="1">G39+G27+G15</f>
        <v>44844776.219999999</v>
      </c>
      <c r="H52" s="28">
        <v>14570.625</v>
      </c>
    </row>
    <row r="53" spans="1:8" ht="15" x14ac:dyDescent="0.25">
      <c r="A53" s="18" t="s">
        <v>6</v>
      </c>
      <c r="B53" s="23">
        <f t="shared" si="0"/>
        <v>1979</v>
      </c>
      <c r="C53" s="26">
        <f>B53/('4. Boro x Prop Type'!B63-'4. Boro x Prop Type'!B51)</f>
        <v>0.14959558545619472</v>
      </c>
      <c r="D53" s="27">
        <f t="shared" ref="D53:D54" si="2">D40+D28+D16</f>
        <v>1561001919.76</v>
      </c>
      <c r="E53" s="49">
        <f>D53/('4. Boro x Prop Type'!C63-'4. Boro x Prop Type'!C51)</f>
        <v>0.16334257888263123</v>
      </c>
      <c r="F53" s="28">
        <v>670000</v>
      </c>
      <c r="G53" s="27">
        <f t="shared" si="1"/>
        <v>21408309.989999998</v>
      </c>
      <c r="H53" s="28">
        <v>9547.5</v>
      </c>
    </row>
    <row r="54" spans="1:8" ht="15" customHeight="1" x14ac:dyDescent="0.25">
      <c r="A54" s="18" t="s">
        <v>7</v>
      </c>
      <c r="B54" s="23">
        <f>B41+B29+B17</f>
        <v>612</v>
      </c>
      <c r="C54" s="26">
        <f>B54/('4. Boro x Prop Type'!B64-'4. Boro x Prop Type'!B52)</f>
        <v>0.14447592067988668</v>
      </c>
      <c r="D54" s="27">
        <f t="shared" si="2"/>
        <v>379531600.28000003</v>
      </c>
      <c r="E54" s="49">
        <f>D54/('4. Boro x Prop Type'!C64-'4. Boro x Prop Type'!C52)</f>
        <v>0.12811315071450718</v>
      </c>
      <c r="F54" s="28">
        <v>564564.27</v>
      </c>
      <c r="G54" s="27">
        <f t="shared" si="1"/>
        <v>5033614.42</v>
      </c>
      <c r="H54" s="28">
        <v>8045.04</v>
      </c>
    </row>
    <row r="55" spans="1:8" ht="15" x14ac:dyDescent="0.25">
      <c r="A55" s="18"/>
      <c r="B55" s="29"/>
      <c r="C55" s="26"/>
      <c r="D55" s="27"/>
      <c r="E55" s="49"/>
      <c r="F55" s="28"/>
      <c r="G55" s="27"/>
      <c r="H55" s="28"/>
    </row>
    <row r="56" spans="1:8" ht="15" x14ac:dyDescent="0.25">
      <c r="A56" s="9" t="s">
        <v>2</v>
      </c>
      <c r="B56" s="30">
        <f>SUM(B50:B54)</f>
        <v>7719</v>
      </c>
      <c r="C56" s="50">
        <f>B56/('4. Boro x Prop Type'!B66-'4. Boro x Prop Type'!B54)</f>
        <v>0.18313167259786478</v>
      </c>
      <c r="D56" s="31">
        <f>SUM(D50:D54)</f>
        <v>14315549195</v>
      </c>
      <c r="E56" s="51">
        <f>D56/('4. Boro x Prop Type'!C66-'4. Boro x Prop Type'!C54)</f>
        <v>0.28900153451720972</v>
      </c>
      <c r="F56" s="155">
        <v>915000</v>
      </c>
      <c r="G56" s="31">
        <f>SUM(G50:G54)</f>
        <v>200754106.69000003</v>
      </c>
      <c r="H56" s="155">
        <v>12896.25</v>
      </c>
    </row>
    <row r="57" spans="1:8" ht="15" x14ac:dyDescent="0.25">
      <c r="A57" s="41"/>
      <c r="B57" s="42"/>
      <c r="C57" s="42"/>
      <c r="D57" s="43"/>
      <c r="E57" s="43"/>
      <c r="F57" s="44"/>
      <c r="G57" s="43"/>
      <c r="H57" s="44"/>
    </row>
    <row r="58" spans="1:8" x14ac:dyDescent="0.2">
      <c r="A58" s="8" t="s">
        <v>71</v>
      </c>
    </row>
    <row r="59" spans="1:8" ht="13.9" customHeight="1" x14ac:dyDescent="0.2">
      <c r="A59" s="153" t="s">
        <v>73</v>
      </c>
    </row>
    <row r="60" spans="1:8" ht="13.9" customHeight="1" x14ac:dyDescent="0.2">
      <c r="A60" s="152" t="s">
        <v>72</v>
      </c>
    </row>
    <row r="61" spans="1:8" x14ac:dyDescent="0.2">
      <c r="A61" s="153" t="s">
        <v>81</v>
      </c>
      <c r="B61" s="13"/>
      <c r="C61" s="13"/>
      <c r="D61" s="68"/>
    </row>
    <row r="62" spans="1:8" x14ac:dyDescent="0.2">
      <c r="A62" s="8"/>
      <c r="B62" s="60"/>
      <c r="C62" s="60"/>
      <c r="D62" s="68"/>
      <c r="E62" s="39"/>
      <c r="F62" s="61"/>
      <c r="G62" s="39"/>
      <c r="H62" s="61"/>
    </row>
    <row r="63" spans="1:8" ht="15" x14ac:dyDescent="0.2">
      <c r="A63" s="41"/>
      <c r="B63" s="60"/>
      <c r="C63" s="60"/>
      <c r="D63" s="68"/>
      <c r="E63" s="40"/>
      <c r="F63" s="60"/>
      <c r="G63" s="40"/>
      <c r="H63" s="60"/>
    </row>
    <row r="64" spans="1:8" ht="15" x14ac:dyDescent="0.2">
      <c r="A64" s="41"/>
      <c r="B64" s="60"/>
      <c r="C64" s="60"/>
      <c r="D64" s="68"/>
      <c r="E64" s="40"/>
      <c r="F64" s="60"/>
      <c r="G64" s="40"/>
      <c r="H64" s="60"/>
    </row>
    <row r="65" spans="1:8" ht="15" x14ac:dyDescent="0.2">
      <c r="A65" s="41"/>
      <c r="B65" s="60"/>
      <c r="C65" s="60"/>
      <c r="D65" s="40"/>
      <c r="E65" s="40"/>
      <c r="F65" s="60"/>
      <c r="G65" s="40"/>
      <c r="H65" s="60"/>
    </row>
    <row r="66" spans="1:8" ht="15" x14ac:dyDescent="0.2">
      <c r="A66" s="41"/>
      <c r="B66" s="60"/>
      <c r="C66" s="60"/>
      <c r="D66" s="68"/>
      <c r="E66" s="40"/>
      <c r="F66" s="60"/>
      <c r="G66" s="40"/>
      <c r="H66" s="60"/>
    </row>
    <row r="67" spans="1:8" ht="15" x14ac:dyDescent="0.2">
      <c r="A67" s="41"/>
      <c r="B67" s="60"/>
      <c r="C67" s="60"/>
      <c r="D67" s="68"/>
      <c r="E67" s="40"/>
      <c r="F67" s="60"/>
      <c r="G67" s="40"/>
      <c r="H67" s="60"/>
    </row>
    <row r="68" spans="1:8" ht="15" x14ac:dyDescent="0.25">
      <c r="A68" s="41"/>
      <c r="B68" s="42"/>
      <c r="C68" s="42"/>
      <c r="D68" s="68"/>
      <c r="E68" s="43"/>
      <c r="F68" s="44"/>
      <c r="G68" s="43"/>
      <c r="H68" s="44"/>
    </row>
    <row r="69" spans="1:8" ht="15" x14ac:dyDescent="0.25">
      <c r="A69" s="41"/>
      <c r="B69" s="60"/>
      <c r="C69" s="60"/>
      <c r="D69" s="68"/>
      <c r="E69" s="43"/>
      <c r="F69" s="44"/>
      <c r="G69" s="43"/>
      <c r="H69" s="44"/>
    </row>
    <row r="70" spans="1:8" ht="15" x14ac:dyDescent="0.25">
      <c r="A70" s="41"/>
      <c r="B70" s="42"/>
      <c r="C70" s="42"/>
      <c r="D70" s="43"/>
      <c r="E70" s="43"/>
      <c r="F70" s="44"/>
      <c r="G70" s="43"/>
      <c r="H70" s="44"/>
    </row>
    <row r="71" spans="1:8" ht="15" x14ac:dyDescent="0.25">
      <c r="A71" s="254"/>
      <c r="B71" s="255"/>
      <c r="C71" s="255"/>
      <c r="D71" s="255"/>
      <c r="E71" s="255"/>
      <c r="F71" s="255"/>
      <c r="G71" s="255"/>
      <c r="H71" s="255"/>
    </row>
    <row r="72" spans="1:8" ht="15" x14ac:dyDescent="0.25">
      <c r="A72" s="254"/>
      <c r="B72" s="45"/>
      <c r="C72" s="45"/>
      <c r="D72" s="255"/>
      <c r="E72" s="255"/>
      <c r="F72" s="255"/>
      <c r="G72" s="255"/>
      <c r="H72" s="255"/>
    </row>
    <row r="73" spans="1:8" ht="18" customHeight="1" x14ac:dyDescent="0.25">
      <c r="A73" s="254"/>
      <c r="B73" s="45"/>
      <c r="C73" s="45"/>
      <c r="D73" s="46"/>
      <c r="E73" s="46"/>
      <c r="F73" s="46"/>
      <c r="G73" s="46"/>
      <c r="H73" s="46"/>
    </row>
    <row r="74" spans="1:8" ht="15" x14ac:dyDescent="0.2">
      <c r="A74" s="41"/>
    </row>
    <row r="75" spans="1:8" ht="15" x14ac:dyDescent="0.2">
      <c r="A75" s="41"/>
      <c r="B75" s="60"/>
      <c r="C75" s="60"/>
      <c r="D75" s="39"/>
      <c r="E75" s="39"/>
      <c r="F75" s="61"/>
      <c r="G75" s="39"/>
      <c r="H75" s="61"/>
    </row>
    <row r="76" spans="1:8" ht="15" x14ac:dyDescent="0.2">
      <c r="A76" s="41"/>
      <c r="B76" s="60"/>
      <c r="C76" s="60"/>
      <c r="D76" s="40"/>
      <c r="E76" s="40"/>
      <c r="F76" s="60"/>
      <c r="G76" s="40"/>
      <c r="H76" s="60"/>
    </row>
    <row r="77" spans="1:8" ht="15" x14ac:dyDescent="0.2">
      <c r="A77" s="41"/>
      <c r="B77" s="60"/>
      <c r="C77" s="60"/>
      <c r="D77" s="40"/>
      <c r="E77" s="40"/>
      <c r="F77" s="60"/>
      <c r="G77" s="40"/>
      <c r="H77" s="60"/>
    </row>
    <row r="78" spans="1:8" ht="15" x14ac:dyDescent="0.2">
      <c r="A78" s="41"/>
      <c r="B78" s="60"/>
      <c r="C78" s="60"/>
      <c r="D78" s="40"/>
      <c r="E78" s="40"/>
      <c r="F78" s="60"/>
      <c r="G78" s="40"/>
      <c r="H78" s="60"/>
    </row>
    <row r="79" spans="1:8" ht="15" x14ac:dyDescent="0.2">
      <c r="A79" s="41"/>
      <c r="B79" s="60"/>
      <c r="C79" s="60"/>
      <c r="D79" s="40"/>
      <c r="E79" s="40"/>
      <c r="F79" s="60"/>
      <c r="G79" s="40"/>
      <c r="H79" s="60"/>
    </row>
    <row r="80" spans="1:8" ht="15" x14ac:dyDescent="0.2">
      <c r="A80" s="41"/>
      <c r="B80" s="62"/>
      <c r="C80" s="62"/>
      <c r="D80" s="40"/>
      <c r="E80" s="40"/>
      <c r="F80" s="60"/>
      <c r="G80" s="40"/>
      <c r="H80" s="60"/>
    </row>
    <row r="81" spans="1:8" ht="15" x14ac:dyDescent="0.25">
      <c r="A81" s="41"/>
      <c r="B81" s="42"/>
      <c r="C81" s="42"/>
      <c r="D81" s="43"/>
      <c r="E81" s="43"/>
      <c r="F81" s="44"/>
      <c r="G81" s="43"/>
      <c r="H81" s="44"/>
    </row>
    <row r="82" spans="1:8" ht="15" x14ac:dyDescent="0.25">
      <c r="A82" s="63"/>
      <c r="B82" s="42"/>
      <c r="C82" s="42"/>
      <c r="D82" s="43"/>
      <c r="E82" s="43"/>
      <c r="F82" s="44"/>
      <c r="G82" s="43"/>
      <c r="H82" s="44"/>
    </row>
    <row r="83" spans="1:8" ht="15" x14ac:dyDescent="0.25">
      <c r="A83" s="41"/>
      <c r="B83" s="42"/>
      <c r="C83" s="42"/>
      <c r="D83" s="43"/>
      <c r="E83" s="43"/>
      <c r="F83" s="44"/>
      <c r="G83" s="43"/>
      <c r="H83" s="44"/>
    </row>
    <row r="84" spans="1:8" ht="15" x14ac:dyDescent="0.25">
      <c r="A84" s="41"/>
      <c r="B84" s="42"/>
      <c r="C84" s="42"/>
      <c r="D84" s="43"/>
      <c r="E84" s="43"/>
      <c r="F84" s="44"/>
      <c r="G84" s="43"/>
      <c r="H84" s="44"/>
    </row>
    <row r="85" spans="1:8" ht="15" x14ac:dyDescent="0.25">
      <c r="A85" s="41"/>
      <c r="B85" s="42"/>
      <c r="C85" s="42"/>
      <c r="D85" s="43"/>
      <c r="E85" s="43"/>
      <c r="F85" s="44"/>
      <c r="G85" s="43"/>
      <c r="H85" s="44"/>
    </row>
    <row r="86" spans="1:8" ht="15" x14ac:dyDescent="0.25">
      <c r="A86" s="41"/>
      <c r="B86" s="42"/>
      <c r="C86" s="42"/>
      <c r="D86" s="43"/>
      <c r="E86" s="43"/>
      <c r="F86" s="44"/>
      <c r="G86" s="43"/>
      <c r="H86" s="44"/>
    </row>
    <row r="87" spans="1:8" ht="15" x14ac:dyDescent="0.25">
      <c r="A87" s="41"/>
      <c r="B87" s="42"/>
      <c r="C87" s="42"/>
      <c r="D87" s="43"/>
      <c r="E87" s="43"/>
      <c r="F87" s="44"/>
      <c r="G87" s="43"/>
      <c r="H87" s="44"/>
    </row>
    <row r="88" spans="1:8" ht="15" x14ac:dyDescent="0.25">
      <c r="A88" s="41"/>
      <c r="B88" s="42"/>
      <c r="C88" s="42"/>
      <c r="D88" s="43"/>
      <c r="E88" s="43"/>
      <c r="F88" s="44"/>
      <c r="G88" s="43"/>
      <c r="H88" s="44"/>
    </row>
    <row r="89" spans="1:8" ht="15" x14ac:dyDescent="0.25">
      <c r="A89" s="41"/>
      <c r="B89" s="42"/>
      <c r="C89" s="42"/>
      <c r="D89" s="43"/>
      <c r="E89" s="43"/>
      <c r="F89" s="44"/>
      <c r="G89" s="43"/>
      <c r="H89" s="44"/>
    </row>
    <row r="90" spans="1:8" ht="15" x14ac:dyDescent="0.25">
      <c r="A90" s="41"/>
      <c r="B90" s="42"/>
      <c r="C90" s="42"/>
      <c r="D90" s="43"/>
      <c r="E90" s="43"/>
      <c r="F90" s="44"/>
      <c r="G90" s="43"/>
      <c r="H90" s="44"/>
    </row>
    <row r="91" spans="1:8" ht="15" x14ac:dyDescent="0.25">
      <c r="A91" s="41"/>
      <c r="B91" s="42"/>
      <c r="C91" s="42"/>
      <c r="D91" s="43"/>
      <c r="E91" s="43"/>
      <c r="F91" s="44"/>
      <c r="G91" s="43"/>
      <c r="H91" s="44"/>
    </row>
    <row r="92" spans="1:8" ht="15" x14ac:dyDescent="0.25">
      <c r="A92" s="41"/>
      <c r="B92" s="42"/>
      <c r="C92" s="42"/>
      <c r="D92" s="43"/>
      <c r="E92" s="43"/>
      <c r="F92" s="44"/>
      <c r="G92" s="43"/>
      <c r="H92" s="44"/>
    </row>
    <row r="93" spans="1:8" x14ac:dyDescent="0.2">
      <c r="A93" s="38"/>
    </row>
    <row r="100" ht="15.75" customHeight="1" x14ac:dyDescent="0.2"/>
    <row r="111" ht="15" customHeight="1" x14ac:dyDescent="0.2"/>
    <row r="113" ht="15" customHeight="1" x14ac:dyDescent="0.2"/>
    <row r="126" ht="15" customHeight="1" x14ac:dyDescent="0.2"/>
    <row r="138" ht="15" customHeight="1" x14ac:dyDescent="0.2"/>
    <row r="139" ht="15" customHeight="1" x14ac:dyDescent="0.2"/>
  </sheetData>
  <mergeCells count="26">
    <mergeCell ref="A7:H7"/>
    <mergeCell ref="A1:H1"/>
    <mergeCell ref="A2:H2"/>
    <mergeCell ref="A4:H4"/>
    <mergeCell ref="A5:H5"/>
    <mergeCell ref="A6:H6"/>
    <mergeCell ref="A9:H9"/>
    <mergeCell ref="A21:H21"/>
    <mergeCell ref="B10:C10"/>
    <mergeCell ref="D10:F10"/>
    <mergeCell ref="G10:H10"/>
    <mergeCell ref="A33:H33"/>
    <mergeCell ref="A46:H46"/>
    <mergeCell ref="B34:C34"/>
    <mergeCell ref="D22:F22"/>
    <mergeCell ref="G22:H22"/>
    <mergeCell ref="B22:C22"/>
    <mergeCell ref="A71:A73"/>
    <mergeCell ref="B71:H71"/>
    <mergeCell ref="D72:F72"/>
    <mergeCell ref="G72:H72"/>
    <mergeCell ref="D34:F34"/>
    <mergeCell ref="G34:H34"/>
    <mergeCell ref="B47:C47"/>
    <mergeCell ref="D47:F47"/>
    <mergeCell ref="G47:H47"/>
  </mergeCells>
  <printOptions horizontalCentered="1"/>
  <pageMargins left="0.5" right="0.5" top="0" bottom="0" header="0.3" footer="0.3"/>
  <pageSetup scale="89" fitToHeight="2" orientation="portrait" horizontalDpi="4294967295" verticalDpi="4294967295" r:id="rId1"/>
  <rowBreaks count="1" manualBreakCount="1"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3"/>
  <sheetViews>
    <sheetView showGridLines="0" zoomScale="86" zoomScaleNormal="86" workbookViewId="0">
      <selection activeCell="A9" sqref="A9:F64"/>
    </sheetView>
  </sheetViews>
  <sheetFormatPr defaultColWidth="9.140625" defaultRowHeight="14.25" customHeight="1" x14ac:dyDescent="0.2"/>
  <cols>
    <col min="1" max="1" width="32" style="1" customWidth="1"/>
    <col min="2" max="6" width="13.85546875" style="1" customWidth="1"/>
    <col min="7" max="16384" width="9.140625" style="1"/>
  </cols>
  <sheetData>
    <row r="1" spans="1:6" ht="14.25" customHeight="1" x14ac:dyDescent="0.2">
      <c r="A1" s="236" t="s">
        <v>56</v>
      </c>
      <c r="B1" s="236"/>
      <c r="C1" s="236"/>
      <c r="D1" s="236"/>
      <c r="E1" s="236"/>
      <c r="F1" s="236"/>
    </row>
    <row r="2" spans="1:6" ht="14.25" customHeight="1" x14ac:dyDescent="0.2">
      <c r="A2" s="237" t="s">
        <v>109</v>
      </c>
      <c r="B2" s="237"/>
      <c r="C2" s="237"/>
      <c r="D2" s="237"/>
      <c r="E2" s="237"/>
      <c r="F2" s="237"/>
    </row>
    <row r="3" spans="1:6" ht="14.25" customHeight="1" x14ac:dyDescent="0.25">
      <c r="A3" s="145"/>
      <c r="B3" s="148"/>
      <c r="C3" s="148"/>
      <c r="D3" s="148"/>
      <c r="E3" s="148"/>
      <c r="F3" s="148"/>
    </row>
    <row r="4" spans="1:6" s="78" customFormat="1" ht="14.25" customHeight="1" x14ac:dyDescent="0.25">
      <c r="A4" s="236" t="s">
        <v>66</v>
      </c>
      <c r="B4" s="236"/>
      <c r="C4" s="236"/>
      <c r="D4" s="236"/>
      <c r="E4" s="236"/>
      <c r="F4" s="236"/>
    </row>
    <row r="5" spans="1:6" ht="14.25" customHeight="1" x14ac:dyDescent="0.25">
      <c r="A5" s="238" t="s">
        <v>67</v>
      </c>
      <c r="B5" s="238"/>
      <c r="C5" s="238"/>
      <c r="D5" s="238"/>
      <c r="E5" s="238"/>
      <c r="F5" s="238"/>
    </row>
    <row r="6" spans="1:6" ht="14.25" customHeight="1" x14ac:dyDescent="0.25">
      <c r="A6" s="238" t="s">
        <v>68</v>
      </c>
      <c r="B6" s="238"/>
      <c r="C6" s="238"/>
      <c r="D6" s="238"/>
      <c r="E6" s="238"/>
      <c r="F6" s="238"/>
    </row>
    <row r="7" spans="1:6" ht="14.25" customHeight="1" x14ac:dyDescent="0.25">
      <c r="A7" s="238" t="s">
        <v>61</v>
      </c>
      <c r="B7" s="238"/>
      <c r="C7" s="238"/>
      <c r="D7" s="238"/>
      <c r="E7" s="238"/>
      <c r="F7" s="238"/>
    </row>
    <row r="9" spans="1:6" ht="14.25" customHeight="1" x14ac:dyDescent="0.2">
      <c r="A9" s="262">
        <v>2024</v>
      </c>
      <c r="B9" s="263"/>
      <c r="C9" s="263"/>
      <c r="D9" s="263"/>
      <c r="E9" s="263"/>
      <c r="F9" s="264"/>
    </row>
    <row r="10" spans="1:6" ht="14.25" customHeight="1" x14ac:dyDescent="0.25">
      <c r="A10" s="70"/>
      <c r="B10" s="16"/>
      <c r="C10" s="245" t="s">
        <v>16</v>
      </c>
      <c r="D10" s="246"/>
      <c r="E10" s="250" t="s">
        <v>17</v>
      </c>
      <c r="F10" s="246"/>
    </row>
    <row r="11" spans="1:6" ht="14.25" customHeight="1" x14ac:dyDescent="0.25">
      <c r="A11" s="69" t="s">
        <v>52</v>
      </c>
      <c r="B11" s="85" t="s">
        <v>8</v>
      </c>
      <c r="C11" s="81" t="s">
        <v>36</v>
      </c>
      <c r="D11" s="82" t="s">
        <v>1</v>
      </c>
      <c r="E11" s="80" t="s">
        <v>36</v>
      </c>
      <c r="F11" s="82" t="s">
        <v>1</v>
      </c>
    </row>
    <row r="12" spans="1:6" ht="14.25" customHeight="1" x14ac:dyDescent="0.25">
      <c r="A12" s="72"/>
      <c r="B12" s="73"/>
      <c r="C12" s="74"/>
      <c r="D12" s="75"/>
      <c r="E12" s="76"/>
      <c r="F12" s="77"/>
    </row>
    <row r="13" spans="1:6" ht="14.25" customHeight="1" x14ac:dyDescent="0.2">
      <c r="A13" s="70" t="s">
        <v>82</v>
      </c>
      <c r="B13" s="233">
        <v>606</v>
      </c>
      <c r="C13" s="24">
        <v>868742523.55999994</v>
      </c>
      <c r="D13" s="156">
        <v>1100000</v>
      </c>
      <c r="E13" s="159">
        <v>22590410.059999999</v>
      </c>
      <c r="F13" s="156">
        <v>28875</v>
      </c>
    </row>
    <row r="14" spans="1:6" ht="14.25" customHeight="1" x14ac:dyDescent="0.2">
      <c r="A14" s="70" t="s">
        <v>48</v>
      </c>
      <c r="B14" s="233">
        <v>200</v>
      </c>
      <c r="C14" s="27">
        <v>522453634.12</v>
      </c>
      <c r="D14" s="28">
        <v>620776</v>
      </c>
      <c r="E14" s="79">
        <v>13414264.630000001</v>
      </c>
      <c r="F14" s="28">
        <v>15580.775</v>
      </c>
    </row>
    <row r="15" spans="1:6" ht="14.25" customHeight="1" x14ac:dyDescent="0.2">
      <c r="A15" s="70" t="s">
        <v>45</v>
      </c>
      <c r="B15" s="233">
        <v>686</v>
      </c>
      <c r="C15" s="27">
        <v>4913477713.8000002</v>
      </c>
      <c r="D15" s="28">
        <v>782129.79500000004</v>
      </c>
      <c r="E15" s="79">
        <v>128027185.65000001</v>
      </c>
      <c r="F15" s="28">
        <v>20381.009999999998</v>
      </c>
    </row>
    <row r="16" spans="1:6" ht="14.25" customHeight="1" x14ac:dyDescent="0.2">
      <c r="A16" s="70" t="s">
        <v>41</v>
      </c>
      <c r="B16" s="233">
        <v>1224</v>
      </c>
      <c r="C16" s="27">
        <v>2709156678.8000002</v>
      </c>
      <c r="D16" s="28">
        <v>1500000</v>
      </c>
      <c r="E16" s="79">
        <v>70914367.430000007</v>
      </c>
      <c r="F16" s="28">
        <v>39375</v>
      </c>
    </row>
    <row r="17" spans="1:6" ht="14.25" customHeight="1" x14ac:dyDescent="0.2">
      <c r="A17" s="131" t="s">
        <v>42</v>
      </c>
      <c r="B17" s="234">
        <v>513</v>
      </c>
      <c r="C17" s="160">
        <v>5876408114</v>
      </c>
      <c r="D17" s="162">
        <v>4300000</v>
      </c>
      <c r="E17" s="161">
        <v>154042607.16999999</v>
      </c>
      <c r="F17" s="162">
        <v>112875</v>
      </c>
    </row>
    <row r="18" spans="1:6" ht="14.25" customHeight="1" x14ac:dyDescent="0.2">
      <c r="A18" s="70" t="s">
        <v>43</v>
      </c>
      <c r="B18" s="233">
        <v>223</v>
      </c>
      <c r="C18" s="27">
        <v>6392846892</v>
      </c>
      <c r="D18" s="28">
        <v>4200000</v>
      </c>
      <c r="E18" s="79">
        <v>167749938.87</v>
      </c>
      <c r="F18" s="28">
        <v>110250</v>
      </c>
    </row>
    <row r="19" spans="1:6" ht="14.25" customHeight="1" x14ac:dyDescent="0.2">
      <c r="A19" s="70" t="s">
        <v>44</v>
      </c>
      <c r="B19" s="233">
        <v>489</v>
      </c>
      <c r="C19" s="27">
        <v>2402088936.3000002</v>
      </c>
      <c r="D19" s="28">
        <v>1920000</v>
      </c>
      <c r="E19" s="79">
        <v>62843272.670000002</v>
      </c>
      <c r="F19" s="28">
        <v>50400</v>
      </c>
    </row>
    <row r="20" spans="1:6" ht="14.25" customHeight="1" x14ac:dyDescent="0.2">
      <c r="A20" s="70" t="s">
        <v>51</v>
      </c>
      <c r="B20" s="233">
        <v>243</v>
      </c>
      <c r="C20" s="27">
        <v>1836019501.8</v>
      </c>
      <c r="D20" s="28">
        <v>3162500</v>
      </c>
      <c r="E20" s="79">
        <v>48157829.640000001</v>
      </c>
      <c r="F20" s="28">
        <v>83015.63</v>
      </c>
    </row>
    <row r="21" spans="1:6" ht="14.25" customHeight="1" x14ac:dyDescent="0.2">
      <c r="A21" s="70" t="s">
        <v>49</v>
      </c>
      <c r="B21" s="233">
        <v>69</v>
      </c>
      <c r="C21" s="27">
        <v>1466433483.5</v>
      </c>
      <c r="D21" s="28">
        <v>5225000</v>
      </c>
      <c r="E21" s="79">
        <v>38480777.200000003</v>
      </c>
      <c r="F21" s="28">
        <v>137156.25</v>
      </c>
    </row>
    <row r="22" spans="1:6" ht="14.25" customHeight="1" x14ac:dyDescent="0.2">
      <c r="A22" s="70" t="s">
        <v>46</v>
      </c>
      <c r="B22" s="233">
        <v>208</v>
      </c>
      <c r="C22" s="160">
        <v>1109977966</v>
      </c>
      <c r="D22" s="28">
        <v>1925000</v>
      </c>
      <c r="E22" s="79">
        <v>29035805.050000001</v>
      </c>
      <c r="F22" s="28">
        <v>50531.25</v>
      </c>
    </row>
    <row r="23" spans="1:6" ht="14.25" customHeight="1" x14ac:dyDescent="0.2">
      <c r="A23" s="70" t="s">
        <v>47</v>
      </c>
      <c r="B23" s="233">
        <v>417</v>
      </c>
      <c r="C23" s="27">
        <v>1095982505.8</v>
      </c>
      <c r="D23" s="28">
        <v>500000</v>
      </c>
      <c r="E23" s="79">
        <v>28241055.649999999</v>
      </c>
      <c r="F23" s="28">
        <v>7125</v>
      </c>
    </row>
    <row r="24" spans="1:6" ht="14.25" customHeight="1" x14ac:dyDescent="0.2">
      <c r="A24" s="70" t="s">
        <v>50</v>
      </c>
      <c r="B24" s="233">
        <v>70</v>
      </c>
      <c r="C24" s="27">
        <v>495975551.05000001</v>
      </c>
      <c r="D24" s="28">
        <v>1587500</v>
      </c>
      <c r="E24" s="79">
        <v>12977112.83</v>
      </c>
      <c r="F24" s="28">
        <v>41671.875</v>
      </c>
    </row>
    <row r="25" spans="1:6" ht="14.25" customHeight="1" x14ac:dyDescent="0.2">
      <c r="A25" s="70"/>
      <c r="B25" s="233"/>
      <c r="C25" s="27"/>
      <c r="D25" s="235"/>
      <c r="E25" s="79"/>
      <c r="F25" s="235"/>
    </row>
    <row r="26" spans="1:6" ht="14.25" customHeight="1" x14ac:dyDescent="0.25">
      <c r="A26" s="69" t="s">
        <v>2</v>
      </c>
      <c r="B26" s="83">
        <f>SUM(B13:B24)</f>
        <v>4948</v>
      </c>
      <c r="C26" s="31">
        <f>SUM(C13:C24)</f>
        <v>29689563500.729996</v>
      </c>
      <c r="D26" s="155">
        <v>1500000</v>
      </c>
      <c r="E26" s="31">
        <f>SUM(E13:E24)</f>
        <v>776474626.8499999</v>
      </c>
      <c r="F26" s="155">
        <v>39375</v>
      </c>
    </row>
    <row r="28" spans="1:6" ht="14.25" customHeight="1" x14ac:dyDescent="0.2">
      <c r="A28" s="262">
        <v>2023</v>
      </c>
      <c r="B28" s="263"/>
      <c r="C28" s="263"/>
      <c r="D28" s="263"/>
      <c r="E28" s="263"/>
      <c r="F28" s="264"/>
    </row>
    <row r="29" spans="1:6" s="130" customFormat="1" ht="14.25" customHeight="1" x14ac:dyDescent="0.25">
      <c r="A29" s="70"/>
      <c r="B29" s="16"/>
      <c r="C29" s="245" t="s">
        <v>16</v>
      </c>
      <c r="D29" s="246"/>
      <c r="E29" s="250" t="s">
        <v>17</v>
      </c>
      <c r="F29" s="246"/>
    </row>
    <row r="30" spans="1:6" ht="14.25" customHeight="1" x14ac:dyDescent="0.25">
      <c r="A30" s="69" t="s">
        <v>52</v>
      </c>
      <c r="B30" s="85" t="s">
        <v>8</v>
      </c>
      <c r="C30" s="81" t="s">
        <v>36</v>
      </c>
      <c r="D30" s="82" t="s">
        <v>1</v>
      </c>
      <c r="E30" s="80" t="s">
        <v>36</v>
      </c>
      <c r="F30" s="82" t="s">
        <v>1</v>
      </c>
    </row>
    <row r="31" spans="1:6" ht="14.25" customHeight="1" x14ac:dyDescent="0.25">
      <c r="A31" s="72"/>
      <c r="B31" s="73"/>
      <c r="C31" s="74"/>
      <c r="D31" s="75"/>
      <c r="E31" s="76"/>
      <c r="F31" s="77"/>
    </row>
    <row r="32" spans="1:6" ht="14.25" customHeight="1" x14ac:dyDescent="0.2">
      <c r="A32" s="70" t="s">
        <v>82</v>
      </c>
      <c r="B32" s="233">
        <v>608</v>
      </c>
      <c r="C32" s="24">
        <v>858235885.15999997</v>
      </c>
      <c r="D32" s="156">
        <v>1100000</v>
      </c>
      <c r="E32" s="159">
        <v>22284298.780000001</v>
      </c>
      <c r="F32" s="156">
        <v>28875</v>
      </c>
    </row>
    <row r="33" spans="1:6" ht="14.25" customHeight="1" x14ac:dyDescent="0.2">
      <c r="A33" s="70" t="s">
        <v>48</v>
      </c>
      <c r="B33" s="233">
        <v>168</v>
      </c>
      <c r="C33" s="27">
        <v>366468895.10000002</v>
      </c>
      <c r="D33" s="28">
        <v>656961.375</v>
      </c>
      <c r="E33" s="79">
        <v>9352284.8399999999</v>
      </c>
      <c r="F33" s="28">
        <v>16461.490000000002</v>
      </c>
    </row>
    <row r="34" spans="1:6" ht="14.25" customHeight="1" x14ac:dyDescent="0.2">
      <c r="A34" s="70" t="s">
        <v>45</v>
      </c>
      <c r="B34" s="233">
        <v>660</v>
      </c>
      <c r="C34" s="27">
        <v>4422194050</v>
      </c>
      <c r="D34" s="28">
        <v>1000000</v>
      </c>
      <c r="E34" s="79">
        <v>115265317.87</v>
      </c>
      <c r="F34" s="28">
        <v>24937.5</v>
      </c>
    </row>
    <row r="35" spans="1:6" ht="14.25" customHeight="1" x14ac:dyDescent="0.2">
      <c r="A35" s="70" t="s">
        <v>41</v>
      </c>
      <c r="B35" s="233">
        <v>1186</v>
      </c>
      <c r="C35" s="27">
        <v>2965838624.9000001</v>
      </c>
      <c r="D35" s="28">
        <v>1600000</v>
      </c>
      <c r="E35" s="79">
        <v>77659274.609999999</v>
      </c>
      <c r="F35" s="28">
        <v>42000</v>
      </c>
    </row>
    <row r="36" spans="1:6" ht="14.25" customHeight="1" x14ac:dyDescent="0.2">
      <c r="A36" s="131" t="s">
        <v>42</v>
      </c>
      <c r="B36" s="234">
        <v>446</v>
      </c>
      <c r="C36" s="160">
        <v>4747980767.8999996</v>
      </c>
      <c r="D36" s="162">
        <v>3600000</v>
      </c>
      <c r="E36" s="161">
        <v>124197604.19</v>
      </c>
      <c r="F36" s="162">
        <v>93632.28</v>
      </c>
    </row>
    <row r="37" spans="1:6" ht="14.25" customHeight="1" x14ac:dyDescent="0.2">
      <c r="A37" s="70" t="s">
        <v>43</v>
      </c>
      <c r="B37" s="233">
        <v>198</v>
      </c>
      <c r="C37" s="27">
        <v>4110309909.5999999</v>
      </c>
      <c r="D37" s="28">
        <v>3186784.0550000002</v>
      </c>
      <c r="E37" s="79">
        <v>107397568.45999999</v>
      </c>
      <c r="F37" s="28">
        <v>78750</v>
      </c>
    </row>
    <row r="38" spans="1:6" ht="14.25" customHeight="1" x14ac:dyDescent="0.2">
      <c r="A38" s="70" t="s">
        <v>44</v>
      </c>
      <c r="B38" s="233">
        <v>438</v>
      </c>
      <c r="C38" s="27">
        <v>2067949778.7</v>
      </c>
      <c r="D38" s="28">
        <v>1965000</v>
      </c>
      <c r="E38" s="79">
        <v>54126435.350000001</v>
      </c>
      <c r="F38" s="28">
        <v>51581.25</v>
      </c>
    </row>
    <row r="39" spans="1:6" ht="14.25" customHeight="1" x14ac:dyDescent="0.2">
      <c r="A39" s="70" t="s">
        <v>51</v>
      </c>
      <c r="B39" s="233">
        <v>215</v>
      </c>
      <c r="C39" s="27">
        <v>1836793213.7</v>
      </c>
      <c r="D39" s="28">
        <v>2925000</v>
      </c>
      <c r="E39" s="79">
        <v>48188993.670000002</v>
      </c>
      <c r="F39" s="28">
        <v>76781.25</v>
      </c>
    </row>
    <row r="40" spans="1:6" ht="14.25" customHeight="1" x14ac:dyDescent="0.2">
      <c r="A40" s="70" t="s">
        <v>49</v>
      </c>
      <c r="B40" s="233">
        <v>93</v>
      </c>
      <c r="C40" s="27">
        <v>4036274987.5</v>
      </c>
      <c r="D40" s="28">
        <v>8000000</v>
      </c>
      <c r="E40" s="79">
        <v>105906418.06999999</v>
      </c>
      <c r="F40" s="28">
        <v>210000</v>
      </c>
    </row>
    <row r="41" spans="1:6" ht="14.25" customHeight="1" x14ac:dyDescent="0.2">
      <c r="A41" s="70" t="s">
        <v>46</v>
      </c>
      <c r="B41" s="233">
        <v>201</v>
      </c>
      <c r="C41" s="160">
        <v>1991424998.3</v>
      </c>
      <c r="D41" s="28">
        <v>1750000</v>
      </c>
      <c r="E41" s="79">
        <v>52203004.399999999</v>
      </c>
      <c r="F41" s="28">
        <v>45937.5</v>
      </c>
    </row>
    <row r="42" spans="1:6" s="78" customFormat="1" ht="14.25" customHeight="1" x14ac:dyDescent="0.25">
      <c r="A42" s="70" t="s">
        <v>47</v>
      </c>
      <c r="B42" s="233">
        <v>399</v>
      </c>
      <c r="C42" s="27">
        <v>1003563319</v>
      </c>
      <c r="D42" s="28">
        <v>625000</v>
      </c>
      <c r="E42" s="79">
        <v>25853748.52</v>
      </c>
      <c r="F42" s="28">
        <v>16406.25</v>
      </c>
    </row>
    <row r="43" spans="1:6" ht="14.25" customHeight="1" x14ac:dyDescent="0.2">
      <c r="A43" s="70" t="s">
        <v>50</v>
      </c>
      <c r="B43" s="233">
        <v>60</v>
      </c>
      <c r="C43" s="27">
        <v>439925719</v>
      </c>
      <c r="D43" s="28">
        <v>1600000</v>
      </c>
      <c r="E43" s="79">
        <v>11494891.34</v>
      </c>
      <c r="F43" s="28">
        <v>42000</v>
      </c>
    </row>
    <row r="44" spans="1:6" ht="14.25" customHeight="1" x14ac:dyDescent="0.2">
      <c r="A44" s="70"/>
      <c r="B44" s="233"/>
      <c r="C44" s="27"/>
      <c r="D44" s="235"/>
      <c r="E44" s="79"/>
      <c r="F44" s="235"/>
    </row>
    <row r="45" spans="1:6" ht="14.25" customHeight="1" x14ac:dyDescent="0.25">
      <c r="A45" s="69" t="s">
        <v>2</v>
      </c>
      <c r="B45" s="83">
        <f>SUM(B32:B43)</f>
        <v>4672</v>
      </c>
      <c r="C45" s="31">
        <f>SUM(C32:C43)</f>
        <v>28846960148.860001</v>
      </c>
      <c r="D45" s="155">
        <v>1502513.895</v>
      </c>
      <c r="E45" s="31">
        <f>SUM(E32:E43)</f>
        <v>753929840.0999999</v>
      </c>
      <c r="F45" s="155">
        <v>39375</v>
      </c>
    </row>
    <row r="46" spans="1:6" ht="14.25" customHeight="1" x14ac:dyDescent="0.25">
      <c r="A46" s="78"/>
      <c r="B46" s="84"/>
      <c r="C46" s="84"/>
      <c r="D46" s="53"/>
      <c r="E46" s="35"/>
      <c r="F46" s="35"/>
    </row>
    <row r="47" spans="1:6" ht="14.25" customHeight="1" x14ac:dyDescent="0.2">
      <c r="A47" s="259" t="s">
        <v>53</v>
      </c>
      <c r="B47" s="260"/>
      <c r="C47" s="260"/>
      <c r="D47" s="260"/>
      <c r="E47" s="260"/>
      <c r="F47" s="261"/>
    </row>
    <row r="48" spans="1:6" ht="14.25" customHeight="1" x14ac:dyDescent="0.25">
      <c r="A48" s="87"/>
      <c r="B48" s="88"/>
      <c r="C48" s="256" t="s">
        <v>16</v>
      </c>
      <c r="D48" s="257"/>
      <c r="E48" s="258" t="s">
        <v>17</v>
      </c>
      <c r="F48" s="257"/>
    </row>
    <row r="49" spans="1:6" ht="14.25" customHeight="1" x14ac:dyDescent="0.25">
      <c r="A49" s="69" t="s">
        <v>52</v>
      </c>
      <c r="B49" s="89" t="s">
        <v>8</v>
      </c>
      <c r="C49" s="90" t="s">
        <v>36</v>
      </c>
      <c r="D49" s="91" t="s">
        <v>1</v>
      </c>
      <c r="E49" s="92" t="s">
        <v>36</v>
      </c>
      <c r="F49" s="91" t="s">
        <v>1</v>
      </c>
    </row>
    <row r="50" spans="1:6" ht="14.25" customHeight="1" x14ac:dyDescent="0.25">
      <c r="A50" s="93"/>
      <c r="B50" s="94"/>
      <c r="C50" s="95"/>
      <c r="D50" s="96"/>
      <c r="E50" s="97"/>
      <c r="F50" s="98"/>
    </row>
    <row r="51" spans="1:6" ht="14.25" customHeight="1" x14ac:dyDescent="0.2">
      <c r="A51" s="70" t="s">
        <v>82</v>
      </c>
      <c r="B51" s="86">
        <f>B13/B32-1</f>
        <v>-3.2894736842105088E-3</v>
      </c>
      <c r="C51" s="164">
        <f>C13/C32-1</f>
        <v>1.2242133639099873E-2</v>
      </c>
      <c r="D51" s="164">
        <f>D13/D32-1</f>
        <v>0</v>
      </c>
      <c r="E51" s="100">
        <f>E13/E32-1</f>
        <v>1.3736635064089509E-2</v>
      </c>
      <c r="F51" s="26">
        <f>F13/F32-1</f>
        <v>0</v>
      </c>
    </row>
    <row r="52" spans="1:6" ht="14.25" customHeight="1" x14ac:dyDescent="0.2">
      <c r="A52" s="70" t="s">
        <v>48</v>
      </c>
      <c r="B52" s="86">
        <f t="shared" ref="B52:F52" si="0">B14/B33-1</f>
        <v>0.19047619047619047</v>
      </c>
      <c r="C52" s="164">
        <f t="shared" si="0"/>
        <v>0.42564250637816259</v>
      </c>
      <c r="D52" s="164">
        <f t="shared" si="0"/>
        <v>-5.5079912422552946E-2</v>
      </c>
      <c r="E52" s="100">
        <f t="shared" si="0"/>
        <v>0.43433020481014362</v>
      </c>
      <c r="F52" s="26">
        <f t="shared" si="0"/>
        <v>-5.3501536009194939E-2</v>
      </c>
    </row>
    <row r="53" spans="1:6" ht="14.25" customHeight="1" x14ac:dyDescent="0.2">
      <c r="A53" s="70" t="s">
        <v>45</v>
      </c>
      <c r="B53" s="86">
        <f t="shared" ref="B53:F53" si="1">B15/B34-1</f>
        <v>3.9393939393939315E-2</v>
      </c>
      <c r="C53" s="164">
        <f t="shared" si="1"/>
        <v>0.11109500357633562</v>
      </c>
      <c r="D53" s="164">
        <f t="shared" si="1"/>
        <v>-0.21787020499999998</v>
      </c>
      <c r="E53" s="100">
        <f t="shared" si="1"/>
        <v>0.11071732604245499</v>
      </c>
      <c r="F53" s="26">
        <f t="shared" si="1"/>
        <v>-0.18271639097744363</v>
      </c>
    </row>
    <row r="54" spans="1:6" ht="14.25" customHeight="1" x14ac:dyDescent="0.2">
      <c r="A54" s="70" t="s">
        <v>41</v>
      </c>
      <c r="B54" s="86">
        <f t="shared" ref="B54:F54" si="2">B16/B35-1</f>
        <v>3.2040472175379531E-2</v>
      </c>
      <c r="C54" s="164">
        <f t="shared" si="2"/>
        <v>-8.6546160652504978E-2</v>
      </c>
      <c r="D54" s="164">
        <f t="shared" si="2"/>
        <v>-6.25E-2</v>
      </c>
      <c r="E54" s="100">
        <f t="shared" si="2"/>
        <v>-8.685256479502923E-2</v>
      </c>
      <c r="F54" s="26">
        <f t="shared" si="2"/>
        <v>-6.25E-2</v>
      </c>
    </row>
    <row r="55" spans="1:6" ht="14.25" customHeight="1" x14ac:dyDescent="0.2">
      <c r="A55" s="70" t="s">
        <v>42</v>
      </c>
      <c r="B55" s="86">
        <f t="shared" ref="B55:F55" si="3">B17/B36-1</f>
        <v>0.15022421524663687</v>
      </c>
      <c r="C55" s="164">
        <f t="shared" si="3"/>
        <v>0.23766468342269564</v>
      </c>
      <c r="D55" s="164">
        <f t="shared" si="3"/>
        <v>0.19444444444444442</v>
      </c>
      <c r="E55" s="100">
        <f t="shared" si="3"/>
        <v>0.2403025660168332</v>
      </c>
      <c r="F55" s="26">
        <f t="shared" si="3"/>
        <v>0.20551373949240581</v>
      </c>
    </row>
    <row r="56" spans="1:6" ht="14.25" customHeight="1" x14ac:dyDescent="0.2">
      <c r="A56" s="70" t="s">
        <v>43</v>
      </c>
      <c r="B56" s="86">
        <f t="shared" ref="B56:F56" si="4">B18/B37-1</f>
        <v>0.1262626262626263</v>
      </c>
      <c r="C56" s="164">
        <f t="shared" si="4"/>
        <v>0.55531992297440369</v>
      </c>
      <c r="D56" s="164">
        <f t="shared" si="4"/>
        <v>0.31794308227765988</v>
      </c>
      <c r="E56" s="100">
        <f t="shared" si="4"/>
        <v>0.56195285680492968</v>
      </c>
      <c r="F56" s="26">
        <f t="shared" si="4"/>
        <v>0.39999999999999991</v>
      </c>
    </row>
    <row r="57" spans="1:6" ht="14.25" customHeight="1" x14ac:dyDescent="0.2">
      <c r="A57" s="70" t="s">
        <v>44</v>
      </c>
      <c r="B57" s="86">
        <f t="shared" ref="B57:F57" si="5">B19/B38-1</f>
        <v>0.11643835616438358</v>
      </c>
      <c r="C57" s="164">
        <f t="shared" si="5"/>
        <v>0.16157991893306711</v>
      </c>
      <c r="D57" s="164">
        <f t="shared" si="5"/>
        <v>-2.2900763358778664E-2</v>
      </c>
      <c r="E57" s="100">
        <f t="shared" si="5"/>
        <v>0.16104584134598854</v>
      </c>
      <c r="F57" s="26">
        <f t="shared" si="5"/>
        <v>-2.2900763358778664E-2</v>
      </c>
    </row>
    <row r="58" spans="1:6" ht="14.25" customHeight="1" x14ac:dyDescent="0.2">
      <c r="A58" s="70" t="s">
        <v>51</v>
      </c>
      <c r="B58" s="86">
        <f t="shared" ref="B58:F58" si="6">B20/B39-1</f>
        <v>0.13023255813953494</v>
      </c>
      <c r="C58" s="164">
        <f t="shared" si="6"/>
        <v>-4.2122972484281984E-4</v>
      </c>
      <c r="D58" s="164">
        <f t="shared" si="6"/>
        <v>8.119658119658113E-2</v>
      </c>
      <c r="E58" s="100">
        <f t="shared" si="6"/>
        <v>-6.467043120554905E-4</v>
      </c>
      <c r="F58" s="26">
        <f t="shared" si="6"/>
        <v>8.119664631664647E-2</v>
      </c>
    </row>
    <row r="59" spans="1:6" ht="14.25" customHeight="1" x14ac:dyDescent="0.2">
      <c r="A59" s="70" t="s">
        <v>49</v>
      </c>
      <c r="B59" s="86">
        <f t="shared" ref="B59:F59" si="7">B21/B40-1</f>
        <v>-0.25806451612903225</v>
      </c>
      <c r="C59" s="164">
        <f t="shared" si="7"/>
        <v>-0.63668642794620789</v>
      </c>
      <c r="D59" s="164">
        <f t="shared" si="7"/>
        <v>-0.34687500000000004</v>
      </c>
      <c r="E59" s="100">
        <f t="shared" si="7"/>
        <v>-0.63665301970116939</v>
      </c>
      <c r="F59" s="26">
        <f t="shared" si="7"/>
        <v>-0.34687500000000004</v>
      </c>
    </row>
    <row r="60" spans="1:6" ht="14.25" customHeight="1" x14ac:dyDescent="0.2">
      <c r="A60" s="70" t="s">
        <v>46</v>
      </c>
      <c r="B60" s="86">
        <f t="shared" ref="B60:F60" si="8">B22/B41-1</f>
        <v>3.4825870646766122E-2</v>
      </c>
      <c r="C60" s="164">
        <f t="shared" si="8"/>
        <v>-0.44262125515771678</v>
      </c>
      <c r="D60" s="164">
        <f t="shared" si="8"/>
        <v>0.10000000000000009</v>
      </c>
      <c r="E60" s="100">
        <f t="shared" si="8"/>
        <v>-0.44379053689101466</v>
      </c>
      <c r="F60" s="26">
        <f t="shared" si="8"/>
        <v>0.10000000000000009</v>
      </c>
    </row>
    <row r="61" spans="1:6" ht="14.25" customHeight="1" x14ac:dyDescent="0.2">
      <c r="A61" s="70" t="s">
        <v>47</v>
      </c>
      <c r="B61" s="86">
        <f t="shared" ref="B61:F61" si="9">B23/B42-1</f>
        <v>4.5112781954887327E-2</v>
      </c>
      <c r="C61" s="164">
        <f t="shared" si="9"/>
        <v>9.2091037057921765E-2</v>
      </c>
      <c r="D61" s="164">
        <f t="shared" si="9"/>
        <v>-0.19999999999999996</v>
      </c>
      <c r="E61" s="100">
        <f t="shared" si="9"/>
        <v>9.2338916662441539E-2</v>
      </c>
      <c r="F61" s="26">
        <f t="shared" si="9"/>
        <v>-0.56571428571428573</v>
      </c>
    </row>
    <row r="62" spans="1:6" ht="14.25" customHeight="1" x14ac:dyDescent="0.2">
      <c r="A62" s="70" t="s">
        <v>50</v>
      </c>
      <c r="B62" s="86">
        <f t="shared" ref="B62:F64" si="10">B24/B43-1</f>
        <v>0.16666666666666674</v>
      </c>
      <c r="C62" s="164">
        <f t="shared" si="10"/>
        <v>0.12740749092234815</v>
      </c>
      <c r="D62" s="164">
        <f t="shared" si="10"/>
        <v>-7.8125E-3</v>
      </c>
      <c r="E62" s="100">
        <f t="shared" si="10"/>
        <v>0.12894610711474552</v>
      </c>
      <c r="F62" s="26">
        <f t="shared" si="10"/>
        <v>-7.8125E-3</v>
      </c>
    </row>
    <row r="63" spans="1:6" ht="14.25" customHeight="1" x14ac:dyDescent="0.2">
      <c r="A63" s="99"/>
      <c r="B63" s="86"/>
      <c r="C63" s="49"/>
      <c r="D63" s="71"/>
      <c r="E63" s="100"/>
      <c r="F63" s="71"/>
    </row>
    <row r="64" spans="1:6" ht="14.25" customHeight="1" x14ac:dyDescent="0.25">
      <c r="A64" s="101" t="s">
        <v>2</v>
      </c>
      <c r="B64" s="102">
        <f t="shared" si="10"/>
        <v>5.9075342465753522E-2</v>
      </c>
      <c r="C64" s="51">
        <f t="shared" si="10"/>
        <v>2.9209433074468771E-2</v>
      </c>
      <c r="D64" s="50">
        <f t="shared" si="10"/>
        <v>-1.6731259580131663E-3</v>
      </c>
      <c r="E64" s="169">
        <f>E26/E45-1</f>
        <v>2.9903030163933586E-2</v>
      </c>
      <c r="F64" s="50">
        <f>F26/F45-1</f>
        <v>0</v>
      </c>
    </row>
    <row r="68" spans="1:2" ht="14.25" customHeight="1" x14ac:dyDescent="0.2">
      <c r="A68" s="170"/>
      <c r="B68" s="170"/>
    </row>
    <row r="69" spans="1:2" ht="14.25" customHeight="1" x14ac:dyDescent="0.2">
      <c r="A69" s="170"/>
      <c r="B69" s="170"/>
    </row>
    <row r="70" spans="1:2" ht="14.25" customHeight="1" x14ac:dyDescent="0.2">
      <c r="A70" s="170"/>
      <c r="B70" s="170"/>
    </row>
    <row r="71" spans="1:2" ht="14.25" customHeight="1" x14ac:dyDescent="0.2">
      <c r="A71" s="170"/>
      <c r="B71" s="170"/>
    </row>
    <row r="72" spans="1:2" ht="14.25" customHeight="1" x14ac:dyDescent="0.2">
      <c r="A72" s="170"/>
      <c r="B72" s="170"/>
    </row>
    <row r="73" spans="1:2" ht="14.25" customHeight="1" x14ac:dyDescent="0.2">
      <c r="A73" s="170"/>
      <c r="B73" s="170"/>
    </row>
  </sheetData>
  <mergeCells count="15">
    <mergeCell ref="A1:F1"/>
    <mergeCell ref="A2:F2"/>
    <mergeCell ref="A4:F4"/>
    <mergeCell ref="A5:F5"/>
    <mergeCell ref="A6:F6"/>
    <mergeCell ref="A7:F7"/>
    <mergeCell ref="C48:D48"/>
    <mergeCell ref="E48:F48"/>
    <mergeCell ref="A47:F47"/>
    <mergeCell ref="A28:F28"/>
    <mergeCell ref="C29:D29"/>
    <mergeCell ref="E29:F29"/>
    <mergeCell ref="A9:F9"/>
    <mergeCell ref="C10:D10"/>
    <mergeCell ref="E10:F10"/>
  </mergeCells>
  <printOptions horizontalCentered="1"/>
  <pageMargins left="0.7" right="0.7" top="0.75" bottom="0.75" header="0.3" footer="0.3"/>
  <pageSetup scale="76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F303E-984B-48C5-9623-D7510CC80774}">
  <dimension ref="A1:E56"/>
  <sheetViews>
    <sheetView showGridLines="0" tabSelected="1" zoomScaleNormal="100" workbookViewId="0">
      <selection sqref="A1:E1"/>
    </sheetView>
  </sheetViews>
  <sheetFormatPr defaultRowHeight="12.75" x14ac:dyDescent="0.2"/>
  <cols>
    <col min="1" max="1" width="26.85546875" style="176" customWidth="1"/>
    <col min="2" max="2" width="13.7109375" style="176" customWidth="1"/>
    <col min="3" max="3" width="15.5703125" style="176" customWidth="1"/>
    <col min="4" max="4" width="15.28515625" style="176" customWidth="1"/>
    <col min="5" max="5" width="28.5703125" style="176" customWidth="1"/>
    <col min="6" max="16384" width="9.140625" style="176"/>
  </cols>
  <sheetData>
    <row r="1" spans="1:5" ht="15.75" x14ac:dyDescent="0.25">
      <c r="A1" s="268" t="s">
        <v>56</v>
      </c>
      <c r="B1" s="268"/>
      <c r="C1" s="268"/>
      <c r="D1" s="268"/>
      <c r="E1" s="268"/>
    </row>
    <row r="2" spans="1:5" ht="15.75" x14ac:dyDescent="0.25">
      <c r="A2" s="268" t="s">
        <v>109</v>
      </c>
      <c r="B2" s="268"/>
      <c r="C2" s="268"/>
      <c r="D2" s="268"/>
      <c r="E2" s="268"/>
    </row>
    <row r="3" spans="1:5" x14ac:dyDescent="0.2">
      <c r="A3" s="177"/>
      <c r="B3" s="178"/>
      <c r="C3" s="178"/>
      <c r="D3" s="178"/>
      <c r="E3" s="178"/>
    </row>
    <row r="4" spans="1:5" ht="15.75" x14ac:dyDescent="0.25">
      <c r="A4" s="268" t="s">
        <v>69</v>
      </c>
      <c r="B4" s="268"/>
      <c r="C4" s="268"/>
      <c r="D4" s="268"/>
      <c r="E4" s="268"/>
    </row>
    <row r="5" spans="1:5" ht="15.75" x14ac:dyDescent="0.25">
      <c r="A5" s="268" t="s">
        <v>88</v>
      </c>
      <c r="B5" s="268"/>
      <c r="C5" s="268"/>
      <c r="D5" s="268"/>
      <c r="E5" s="268"/>
    </row>
    <row r="6" spans="1:5" ht="15.75" x14ac:dyDescent="0.25">
      <c r="A6" s="268" t="s">
        <v>108</v>
      </c>
      <c r="B6" s="268"/>
      <c r="C6" s="268"/>
      <c r="D6" s="268"/>
      <c r="E6" s="268"/>
    </row>
    <row r="7" spans="1:5" ht="15" x14ac:dyDescent="0.25">
      <c r="A7" s="179"/>
    </row>
    <row r="8" spans="1:5" ht="15" x14ac:dyDescent="0.25">
      <c r="A8" s="265" t="s">
        <v>40</v>
      </c>
      <c r="B8" s="266"/>
      <c r="C8" s="266"/>
      <c r="D8" s="266"/>
      <c r="E8" s="267"/>
    </row>
    <row r="9" spans="1:5" ht="25.5" x14ac:dyDescent="0.2">
      <c r="A9" s="180" t="s">
        <v>89</v>
      </c>
      <c r="B9" s="181" t="s">
        <v>15</v>
      </c>
      <c r="C9" s="182" t="s">
        <v>16</v>
      </c>
      <c r="D9" s="182" t="s">
        <v>90</v>
      </c>
      <c r="E9" s="183" t="s">
        <v>52</v>
      </c>
    </row>
    <row r="10" spans="1:5" x14ac:dyDescent="0.2">
      <c r="A10" s="184"/>
      <c r="B10" s="185"/>
      <c r="C10" s="186"/>
      <c r="D10" s="186"/>
      <c r="E10" s="187"/>
    </row>
    <row r="11" spans="1:5" ht="12.75" customHeight="1" x14ac:dyDescent="0.2">
      <c r="A11" s="188" t="s">
        <v>96</v>
      </c>
      <c r="B11" s="189" t="s">
        <v>3</v>
      </c>
      <c r="C11" s="190">
        <v>117390500</v>
      </c>
      <c r="D11" s="190">
        <v>1672814.63</v>
      </c>
      <c r="E11" s="191" t="s">
        <v>92</v>
      </c>
    </row>
    <row r="12" spans="1:5" ht="12.75" customHeight="1" x14ac:dyDescent="0.2">
      <c r="A12" s="188" t="s">
        <v>111</v>
      </c>
      <c r="B12" s="189" t="s">
        <v>3</v>
      </c>
      <c r="C12" s="192">
        <v>81500000</v>
      </c>
      <c r="D12" s="192">
        <v>1161375</v>
      </c>
      <c r="E12" s="191" t="s">
        <v>92</v>
      </c>
    </row>
    <row r="13" spans="1:5" ht="12.75" customHeight="1" x14ac:dyDescent="0.2">
      <c r="A13" s="188" t="s">
        <v>112</v>
      </c>
      <c r="B13" s="189" t="s">
        <v>3</v>
      </c>
      <c r="C13" s="192">
        <v>78964000</v>
      </c>
      <c r="D13" s="192">
        <v>1125237</v>
      </c>
      <c r="E13" s="191" t="s">
        <v>92</v>
      </c>
    </row>
    <row r="14" spans="1:5" ht="12.75" customHeight="1" x14ac:dyDescent="0.2">
      <c r="A14" s="188" t="s">
        <v>113</v>
      </c>
      <c r="B14" s="189" t="s">
        <v>3</v>
      </c>
      <c r="C14" s="192">
        <v>72500000</v>
      </c>
      <c r="D14" s="192">
        <v>1033125</v>
      </c>
      <c r="E14" s="191" t="s">
        <v>97</v>
      </c>
    </row>
    <row r="15" spans="1:5" ht="12.75" customHeight="1" x14ac:dyDescent="0.2">
      <c r="A15" s="188" t="s">
        <v>94</v>
      </c>
      <c r="B15" s="189" t="s">
        <v>3</v>
      </c>
      <c r="C15" s="192">
        <v>66000000</v>
      </c>
      <c r="D15" s="192">
        <v>940500</v>
      </c>
      <c r="E15" s="191" t="s">
        <v>92</v>
      </c>
    </row>
    <row r="16" spans="1:5" ht="12.75" customHeight="1" x14ac:dyDescent="0.2">
      <c r="A16" s="188" t="s">
        <v>94</v>
      </c>
      <c r="B16" s="189" t="s">
        <v>3</v>
      </c>
      <c r="C16" s="192">
        <v>64000000</v>
      </c>
      <c r="D16" s="192">
        <v>912000</v>
      </c>
      <c r="E16" s="191" t="s">
        <v>92</v>
      </c>
    </row>
    <row r="17" spans="1:5" ht="12.75" customHeight="1" x14ac:dyDescent="0.2">
      <c r="A17" s="188" t="s">
        <v>94</v>
      </c>
      <c r="B17" s="189" t="s">
        <v>3</v>
      </c>
      <c r="C17" s="192">
        <v>61578785.25</v>
      </c>
      <c r="D17" s="192">
        <v>877497.69</v>
      </c>
      <c r="E17" s="191" t="s">
        <v>92</v>
      </c>
    </row>
    <row r="18" spans="1:5" ht="12.75" customHeight="1" x14ac:dyDescent="0.2">
      <c r="A18" s="188" t="s">
        <v>114</v>
      </c>
      <c r="B18" s="189" t="s">
        <v>3</v>
      </c>
      <c r="C18" s="192">
        <v>47000000</v>
      </c>
      <c r="D18" s="192">
        <v>669750</v>
      </c>
      <c r="E18" s="191" t="s">
        <v>92</v>
      </c>
    </row>
    <row r="19" spans="1:5" ht="12.75" customHeight="1" x14ac:dyDescent="0.2">
      <c r="A19" s="188" t="s">
        <v>96</v>
      </c>
      <c r="B19" s="189" t="s">
        <v>3</v>
      </c>
      <c r="C19" s="192">
        <v>45427625</v>
      </c>
      <c r="D19" s="192">
        <v>647343.66</v>
      </c>
      <c r="E19" s="191" t="s">
        <v>92</v>
      </c>
    </row>
    <row r="20" spans="1:5" ht="12.75" customHeight="1" x14ac:dyDescent="0.2">
      <c r="A20" s="188" t="s">
        <v>114</v>
      </c>
      <c r="B20" s="189" t="s">
        <v>3</v>
      </c>
      <c r="C20" s="192">
        <v>45033750</v>
      </c>
      <c r="D20" s="192">
        <v>641730.93999999994</v>
      </c>
      <c r="E20" s="191" t="s">
        <v>92</v>
      </c>
    </row>
    <row r="21" spans="1:5" ht="12.75" customHeight="1" x14ac:dyDescent="0.2">
      <c r="A21" s="188" t="s">
        <v>96</v>
      </c>
      <c r="B21" s="189" t="s">
        <v>3</v>
      </c>
      <c r="C21" s="192">
        <v>43500000</v>
      </c>
      <c r="D21" s="192">
        <v>619875</v>
      </c>
      <c r="E21" s="191" t="s">
        <v>92</v>
      </c>
    </row>
    <row r="22" spans="1:5" ht="12.75" customHeight="1" x14ac:dyDescent="0.2">
      <c r="A22" s="188" t="s">
        <v>96</v>
      </c>
      <c r="B22" s="189" t="s">
        <v>3</v>
      </c>
      <c r="C22" s="192">
        <v>38800000</v>
      </c>
      <c r="D22" s="192">
        <v>552900</v>
      </c>
      <c r="E22" s="191" t="s">
        <v>92</v>
      </c>
    </row>
    <row r="23" spans="1:5" ht="12.75" customHeight="1" x14ac:dyDescent="0.2">
      <c r="A23" s="188" t="s">
        <v>115</v>
      </c>
      <c r="B23" s="189" t="s">
        <v>3</v>
      </c>
      <c r="C23" s="192">
        <v>38250000</v>
      </c>
      <c r="D23" s="192">
        <v>545062.5</v>
      </c>
      <c r="E23" s="191" t="s">
        <v>97</v>
      </c>
    </row>
    <row r="24" spans="1:5" ht="12.75" customHeight="1" x14ac:dyDescent="0.2">
      <c r="A24" s="188" t="s">
        <v>116</v>
      </c>
      <c r="B24" s="189" t="s">
        <v>3</v>
      </c>
      <c r="C24" s="192">
        <v>36000000</v>
      </c>
      <c r="D24" s="192">
        <v>513000</v>
      </c>
      <c r="E24" s="191" t="s">
        <v>117</v>
      </c>
    </row>
    <row r="25" spans="1:5" ht="12.75" customHeight="1" x14ac:dyDescent="0.2">
      <c r="A25" s="188" t="s">
        <v>118</v>
      </c>
      <c r="B25" s="189" t="s">
        <v>3</v>
      </c>
      <c r="C25" s="192">
        <v>35500000</v>
      </c>
      <c r="D25" s="192">
        <v>505875</v>
      </c>
      <c r="E25" s="191" t="s">
        <v>97</v>
      </c>
    </row>
    <row r="26" spans="1:5" ht="12.75" customHeight="1" x14ac:dyDescent="0.2">
      <c r="A26" s="188" t="s">
        <v>91</v>
      </c>
      <c r="B26" s="189" t="s">
        <v>3</v>
      </c>
      <c r="C26" s="192">
        <v>33000000</v>
      </c>
      <c r="D26" s="192">
        <v>470250</v>
      </c>
      <c r="E26" s="191" t="s">
        <v>92</v>
      </c>
    </row>
    <row r="27" spans="1:5" ht="12.75" customHeight="1" x14ac:dyDescent="0.2">
      <c r="A27" s="188" t="s">
        <v>119</v>
      </c>
      <c r="B27" s="189" t="s">
        <v>3</v>
      </c>
      <c r="C27" s="192">
        <v>32500000</v>
      </c>
      <c r="D27" s="192">
        <v>463125</v>
      </c>
      <c r="E27" s="191" t="s">
        <v>92</v>
      </c>
    </row>
    <row r="28" spans="1:5" ht="12.75" customHeight="1" x14ac:dyDescent="0.2">
      <c r="A28" s="188" t="s">
        <v>91</v>
      </c>
      <c r="B28" s="189" t="s">
        <v>3</v>
      </c>
      <c r="C28" s="192">
        <v>32000000</v>
      </c>
      <c r="D28" s="192">
        <v>456000</v>
      </c>
      <c r="E28" s="191" t="s">
        <v>92</v>
      </c>
    </row>
    <row r="29" spans="1:5" ht="12.75" customHeight="1" x14ac:dyDescent="0.2">
      <c r="A29" s="188" t="s">
        <v>120</v>
      </c>
      <c r="B29" s="189" t="s">
        <v>3</v>
      </c>
      <c r="C29" s="192">
        <v>30600000</v>
      </c>
      <c r="D29" s="192">
        <v>436050</v>
      </c>
      <c r="E29" s="191" t="s">
        <v>117</v>
      </c>
    </row>
    <row r="30" spans="1:5" ht="12.75" customHeight="1" x14ac:dyDescent="0.2">
      <c r="A30" s="188" t="s">
        <v>121</v>
      </c>
      <c r="B30" s="189" t="s">
        <v>3</v>
      </c>
      <c r="C30" s="192">
        <v>30000000</v>
      </c>
      <c r="D30" s="192">
        <v>427500</v>
      </c>
      <c r="E30" s="191" t="s">
        <v>92</v>
      </c>
    </row>
    <row r="31" spans="1:5" x14ac:dyDescent="0.2">
      <c r="A31" s="193"/>
      <c r="B31" s="194"/>
      <c r="C31" s="195"/>
      <c r="D31" s="195"/>
      <c r="E31" s="196"/>
    </row>
    <row r="32" spans="1:5" ht="15" x14ac:dyDescent="0.25">
      <c r="A32" s="265" t="s">
        <v>38</v>
      </c>
      <c r="B32" s="266"/>
      <c r="C32" s="266"/>
      <c r="D32" s="266"/>
      <c r="E32" s="267"/>
    </row>
    <row r="33" spans="1:5" ht="25.5" x14ac:dyDescent="0.2">
      <c r="A33" s="180" t="s">
        <v>89</v>
      </c>
      <c r="B33" s="181" t="s">
        <v>15</v>
      </c>
      <c r="C33" s="182" t="s">
        <v>16</v>
      </c>
      <c r="D33" s="182" t="s">
        <v>90</v>
      </c>
      <c r="E33" s="183" t="s">
        <v>52</v>
      </c>
    </row>
    <row r="34" spans="1:5" x14ac:dyDescent="0.2">
      <c r="A34" s="184"/>
      <c r="B34" s="185"/>
      <c r="C34" s="185"/>
      <c r="D34" s="185"/>
      <c r="E34" s="187"/>
    </row>
    <row r="35" spans="1:5" ht="12.75" customHeight="1" x14ac:dyDescent="0.2">
      <c r="A35" s="197" t="s">
        <v>122</v>
      </c>
      <c r="B35" s="189" t="s">
        <v>3</v>
      </c>
      <c r="C35" s="190">
        <v>963000000</v>
      </c>
      <c r="D35" s="190">
        <v>25278750</v>
      </c>
      <c r="E35" s="198" t="s">
        <v>100</v>
      </c>
    </row>
    <row r="36" spans="1:5" ht="12.75" customHeight="1" x14ac:dyDescent="0.2">
      <c r="A36" s="197" t="s">
        <v>123</v>
      </c>
      <c r="B36" s="189" t="s">
        <v>5</v>
      </c>
      <c r="C36" s="192">
        <v>672016075</v>
      </c>
      <c r="D36" s="192">
        <v>17640421.969999999</v>
      </c>
      <c r="E36" s="198" t="s">
        <v>100</v>
      </c>
    </row>
    <row r="37" spans="1:5" ht="12.75" customHeight="1" x14ac:dyDescent="0.2">
      <c r="A37" s="188" t="s">
        <v>93</v>
      </c>
      <c r="B37" s="189" t="s">
        <v>3</v>
      </c>
      <c r="C37" s="192">
        <v>560000000</v>
      </c>
      <c r="D37" s="192">
        <v>14700000</v>
      </c>
      <c r="E37" s="198" t="s">
        <v>101</v>
      </c>
    </row>
    <row r="38" spans="1:5" ht="12.75" customHeight="1" x14ac:dyDescent="0.2">
      <c r="A38" s="188" t="s">
        <v>95</v>
      </c>
      <c r="B38" s="189" t="s">
        <v>3</v>
      </c>
      <c r="C38" s="192">
        <v>506250000</v>
      </c>
      <c r="D38" s="192">
        <v>13289062.5</v>
      </c>
      <c r="E38" s="198" t="s">
        <v>101</v>
      </c>
    </row>
    <row r="39" spans="1:5" ht="12.75" customHeight="1" x14ac:dyDescent="0.2">
      <c r="A39" s="188" t="s">
        <v>124</v>
      </c>
      <c r="B39" s="189" t="s">
        <v>3</v>
      </c>
      <c r="C39" s="192">
        <v>370000000</v>
      </c>
      <c r="D39" s="192">
        <v>9712500</v>
      </c>
      <c r="E39" s="198" t="s">
        <v>99</v>
      </c>
    </row>
    <row r="40" spans="1:5" ht="12.75" customHeight="1" x14ac:dyDescent="0.2">
      <c r="A40" s="188" t="s">
        <v>125</v>
      </c>
      <c r="B40" s="189" t="s">
        <v>3</v>
      </c>
      <c r="C40" s="192">
        <v>360000000</v>
      </c>
      <c r="D40" s="192">
        <v>9450000</v>
      </c>
      <c r="E40" s="198" t="s">
        <v>101</v>
      </c>
    </row>
    <row r="41" spans="1:5" ht="12.75" customHeight="1" x14ac:dyDescent="0.2">
      <c r="A41" s="188" t="s">
        <v>95</v>
      </c>
      <c r="B41" s="189" t="s">
        <v>3</v>
      </c>
      <c r="C41" s="192">
        <v>357000000</v>
      </c>
      <c r="D41" s="192">
        <v>9371250</v>
      </c>
      <c r="E41" s="198" t="s">
        <v>101</v>
      </c>
    </row>
    <row r="42" spans="1:5" ht="12.75" customHeight="1" x14ac:dyDescent="0.2">
      <c r="A42" s="188" t="s">
        <v>126</v>
      </c>
      <c r="B42" s="189" t="s">
        <v>3</v>
      </c>
      <c r="C42" s="192">
        <v>332254952.01999998</v>
      </c>
      <c r="D42" s="192">
        <v>8721692.4900000002</v>
      </c>
      <c r="E42" s="198" t="s">
        <v>99</v>
      </c>
    </row>
    <row r="43" spans="1:5" ht="12.75" customHeight="1" x14ac:dyDescent="0.2">
      <c r="A43" s="188" t="s">
        <v>102</v>
      </c>
      <c r="B43" s="189" t="s">
        <v>3</v>
      </c>
      <c r="C43" s="192">
        <v>321751634</v>
      </c>
      <c r="D43" s="192">
        <v>8445980.3900000006</v>
      </c>
      <c r="E43" s="198" t="s">
        <v>99</v>
      </c>
    </row>
    <row r="44" spans="1:5" ht="12.75" customHeight="1" x14ac:dyDescent="0.2">
      <c r="A44" s="188" t="s">
        <v>95</v>
      </c>
      <c r="B44" s="189" t="s">
        <v>3</v>
      </c>
      <c r="C44" s="192">
        <v>320152500</v>
      </c>
      <c r="D44" s="192">
        <v>8404003.1300000008</v>
      </c>
      <c r="E44" s="198" t="s">
        <v>101</v>
      </c>
    </row>
    <row r="45" spans="1:5" ht="12.75" customHeight="1" x14ac:dyDescent="0.2">
      <c r="A45" s="188" t="s">
        <v>127</v>
      </c>
      <c r="B45" s="189" t="s">
        <v>3</v>
      </c>
      <c r="C45" s="192">
        <v>297000000</v>
      </c>
      <c r="D45" s="192">
        <v>7796250</v>
      </c>
      <c r="E45" s="198" t="s">
        <v>101</v>
      </c>
    </row>
    <row r="46" spans="1:5" ht="12.75" customHeight="1" x14ac:dyDescent="0.2">
      <c r="A46" s="188" t="s">
        <v>128</v>
      </c>
      <c r="B46" s="189" t="s">
        <v>3</v>
      </c>
      <c r="C46" s="192">
        <v>288519430</v>
      </c>
      <c r="D46" s="192">
        <v>7573635.04</v>
      </c>
      <c r="E46" s="198" t="s">
        <v>50</v>
      </c>
    </row>
    <row r="47" spans="1:5" ht="12.75" customHeight="1" x14ac:dyDescent="0.2">
      <c r="A47" s="188" t="s">
        <v>129</v>
      </c>
      <c r="B47" s="189" t="s">
        <v>3</v>
      </c>
      <c r="C47" s="192">
        <v>275000000</v>
      </c>
      <c r="D47" s="192">
        <v>7218750</v>
      </c>
      <c r="E47" s="199" t="s">
        <v>100</v>
      </c>
    </row>
    <row r="48" spans="1:5" ht="12.75" customHeight="1" x14ac:dyDescent="0.2">
      <c r="A48" s="188" t="s">
        <v>130</v>
      </c>
      <c r="B48" s="189" t="s">
        <v>3</v>
      </c>
      <c r="C48" s="192">
        <v>265000000</v>
      </c>
      <c r="D48" s="192">
        <v>6956250</v>
      </c>
      <c r="E48" s="199" t="s">
        <v>99</v>
      </c>
    </row>
    <row r="49" spans="1:5" ht="12.75" customHeight="1" x14ac:dyDescent="0.2">
      <c r="A49" s="188" t="s">
        <v>102</v>
      </c>
      <c r="B49" s="189" t="s">
        <v>3</v>
      </c>
      <c r="C49" s="192">
        <v>255000000</v>
      </c>
      <c r="D49" s="192">
        <v>6693750</v>
      </c>
      <c r="E49" s="199" t="s">
        <v>101</v>
      </c>
    </row>
    <row r="50" spans="1:5" ht="12.75" customHeight="1" x14ac:dyDescent="0.2">
      <c r="A50" s="188" t="s">
        <v>131</v>
      </c>
      <c r="B50" s="189" t="s">
        <v>6</v>
      </c>
      <c r="C50" s="192">
        <v>246000000</v>
      </c>
      <c r="D50" s="192">
        <v>6457500</v>
      </c>
      <c r="E50" s="199" t="s">
        <v>46</v>
      </c>
    </row>
    <row r="51" spans="1:5" ht="12.75" customHeight="1" x14ac:dyDescent="0.2">
      <c r="A51" s="188" t="s">
        <v>132</v>
      </c>
      <c r="B51" s="189" t="s">
        <v>5</v>
      </c>
      <c r="C51" s="192">
        <v>235400000</v>
      </c>
      <c r="D51" s="192">
        <v>6179250</v>
      </c>
      <c r="E51" s="199" t="s">
        <v>99</v>
      </c>
    </row>
    <row r="52" spans="1:5" ht="12.75" customHeight="1" x14ac:dyDescent="0.2">
      <c r="A52" s="188" t="s">
        <v>133</v>
      </c>
      <c r="B52" s="189" t="s">
        <v>3</v>
      </c>
      <c r="C52" s="192">
        <v>233768080.13</v>
      </c>
      <c r="D52" s="192">
        <v>6136412.0999999996</v>
      </c>
      <c r="E52" s="199" t="s">
        <v>98</v>
      </c>
    </row>
    <row r="53" spans="1:5" ht="12.75" customHeight="1" x14ac:dyDescent="0.2">
      <c r="A53" s="188" t="s">
        <v>134</v>
      </c>
      <c r="B53" s="189" t="s">
        <v>5</v>
      </c>
      <c r="C53" s="192">
        <v>224835274</v>
      </c>
      <c r="D53" s="192">
        <v>5901925.9400000004</v>
      </c>
      <c r="E53" s="199" t="s">
        <v>99</v>
      </c>
    </row>
    <row r="54" spans="1:5" ht="12.75" customHeight="1" x14ac:dyDescent="0.2">
      <c r="A54" s="200" t="s">
        <v>135</v>
      </c>
      <c r="B54" s="201" t="s">
        <v>5</v>
      </c>
      <c r="C54" s="202">
        <v>202500000</v>
      </c>
      <c r="D54" s="202">
        <v>5315625</v>
      </c>
      <c r="E54" s="203" t="s">
        <v>99</v>
      </c>
    </row>
    <row r="56" spans="1:5" x14ac:dyDescent="0.2">
      <c r="A56" s="176" t="s">
        <v>103</v>
      </c>
    </row>
  </sheetData>
  <mergeCells count="7">
    <mergeCell ref="A32:E32"/>
    <mergeCell ref="A1:E1"/>
    <mergeCell ref="A2:E2"/>
    <mergeCell ref="A4:E4"/>
    <mergeCell ref="A5:E5"/>
    <mergeCell ref="A6:E6"/>
    <mergeCell ref="A8:E8"/>
  </mergeCells>
  <pageMargins left="0.7" right="0.7" top="0.75" bottom="0.75" header="0.3" footer="0.3"/>
  <pageSetup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E53EB-A2E2-4F68-B4AC-7E74CFFF04F9}">
  <dimension ref="A1:G58"/>
  <sheetViews>
    <sheetView showGridLines="0" zoomScaleNormal="100" workbookViewId="0">
      <selection sqref="A1:F1"/>
    </sheetView>
  </sheetViews>
  <sheetFormatPr defaultColWidth="9.140625" defaultRowHeight="14.25" x14ac:dyDescent="0.2"/>
  <cols>
    <col min="1" max="1" width="10.5703125" style="205" customWidth="1"/>
    <col min="2" max="2" width="17.7109375" style="204" customWidth="1"/>
    <col min="3" max="3" width="18.28515625" style="204" customWidth="1"/>
    <col min="4" max="4" width="16.7109375" style="204" customWidth="1"/>
    <col min="5" max="5" width="18.28515625" style="204" customWidth="1"/>
    <col min="6" max="6" width="16.7109375" style="204" customWidth="1"/>
    <col min="7" max="10" width="9.140625" style="204"/>
    <col min="11" max="11" width="22.140625" style="204" customWidth="1"/>
    <col min="12" max="12" width="9.140625" style="204"/>
    <col min="13" max="13" width="31.5703125" style="204" customWidth="1"/>
    <col min="14" max="16384" width="9.140625" style="204"/>
  </cols>
  <sheetData>
    <row r="1" spans="1:7" ht="15.75" x14ac:dyDescent="0.25">
      <c r="A1" s="268" t="s">
        <v>56</v>
      </c>
      <c r="B1" s="268"/>
      <c r="C1" s="268"/>
      <c r="D1" s="268"/>
      <c r="E1" s="268"/>
      <c r="F1" s="268"/>
    </row>
    <row r="2" spans="1:7" ht="15.75" x14ac:dyDescent="0.25">
      <c r="A2" s="150"/>
      <c r="B2" s="151"/>
      <c r="C2" s="151"/>
      <c r="D2" s="151"/>
      <c r="E2" s="151"/>
      <c r="F2" s="151"/>
    </row>
    <row r="3" spans="1:7" ht="15.75" x14ac:dyDescent="0.25">
      <c r="A3" s="268" t="s">
        <v>104</v>
      </c>
      <c r="B3" s="268"/>
      <c r="C3" s="268"/>
      <c r="D3" s="268"/>
      <c r="E3" s="268"/>
      <c r="F3" s="268"/>
    </row>
    <row r="4" spans="1:7" ht="15.75" x14ac:dyDescent="0.25">
      <c r="A4" s="268" t="s">
        <v>70</v>
      </c>
      <c r="B4" s="268"/>
      <c r="C4" s="268"/>
      <c r="D4" s="268"/>
      <c r="E4" s="268"/>
      <c r="F4" s="268"/>
    </row>
    <row r="5" spans="1:7" ht="15.75" x14ac:dyDescent="0.25">
      <c r="A5" s="274" t="s">
        <v>136</v>
      </c>
      <c r="B5" s="274"/>
      <c r="C5" s="274"/>
      <c r="D5" s="274"/>
      <c r="E5" s="274"/>
      <c r="F5" s="274"/>
    </row>
    <row r="7" spans="1:7" ht="14.45" customHeight="1" x14ac:dyDescent="0.25">
      <c r="A7" s="269" t="s">
        <v>40</v>
      </c>
      <c r="B7" s="270"/>
      <c r="C7" s="270"/>
      <c r="D7" s="270"/>
      <c r="E7" s="270"/>
      <c r="F7" s="271"/>
    </row>
    <row r="8" spans="1:7" ht="15" x14ac:dyDescent="0.25">
      <c r="A8" s="207"/>
      <c r="B8" s="64"/>
      <c r="C8" s="272" t="s">
        <v>16</v>
      </c>
      <c r="D8" s="273"/>
      <c r="E8" s="272" t="s">
        <v>17</v>
      </c>
      <c r="F8" s="273"/>
    </row>
    <row r="9" spans="1:7" ht="15" x14ac:dyDescent="0.25">
      <c r="A9" s="65" t="s">
        <v>27</v>
      </c>
      <c r="B9" s="66" t="s">
        <v>8</v>
      </c>
      <c r="C9" s="208" t="s">
        <v>80</v>
      </c>
      <c r="D9" s="67" t="s">
        <v>1</v>
      </c>
      <c r="E9" s="208" t="s">
        <v>80</v>
      </c>
      <c r="F9" s="67" t="s">
        <v>1</v>
      </c>
    </row>
    <row r="10" spans="1:7" hidden="1" x14ac:dyDescent="0.2">
      <c r="A10" s="207">
        <v>2005</v>
      </c>
      <c r="B10" s="209">
        <v>77648</v>
      </c>
      <c r="C10" s="210">
        <v>43756580363</v>
      </c>
      <c r="D10" s="211">
        <v>440000</v>
      </c>
      <c r="E10" s="210">
        <v>561165394</v>
      </c>
      <c r="F10" s="211">
        <v>4400</v>
      </c>
    </row>
    <row r="11" spans="1:7" hidden="1" x14ac:dyDescent="0.2">
      <c r="A11" s="207"/>
      <c r="B11" s="209"/>
      <c r="C11" s="210"/>
      <c r="D11" s="211"/>
      <c r="E11" s="210"/>
      <c r="F11" s="211"/>
    </row>
    <row r="12" spans="1:7" ht="13.9" hidden="1" customHeight="1" x14ac:dyDescent="0.2">
      <c r="A12" s="207">
        <v>2011</v>
      </c>
      <c r="B12" s="209">
        <v>42200</v>
      </c>
      <c r="C12" s="210">
        <v>29698596695</v>
      </c>
      <c r="D12" s="211">
        <v>450000</v>
      </c>
      <c r="E12" s="210">
        <v>393370182</v>
      </c>
      <c r="F12" s="211">
        <v>4500</v>
      </c>
    </row>
    <row r="13" spans="1:7" ht="13.9" customHeight="1" x14ac:dyDescent="0.2">
      <c r="A13" s="207">
        <v>2015</v>
      </c>
      <c r="B13" s="209">
        <v>52263</v>
      </c>
      <c r="C13" s="210">
        <v>47586437043</v>
      </c>
      <c r="D13" s="211">
        <v>542524.4</v>
      </c>
      <c r="E13" s="210">
        <v>639200988.27999997</v>
      </c>
      <c r="F13" s="211">
        <v>7695</v>
      </c>
      <c r="G13" s="219"/>
    </row>
    <row r="14" spans="1:7" ht="13.9" customHeight="1" x14ac:dyDescent="0.2">
      <c r="A14" s="207">
        <v>2016</v>
      </c>
      <c r="B14" s="209">
        <v>52615</v>
      </c>
      <c r="C14" s="212">
        <v>50468732269</v>
      </c>
      <c r="D14" s="213">
        <v>570000</v>
      </c>
      <c r="E14" s="212">
        <v>688488176.47000003</v>
      </c>
      <c r="F14" s="213">
        <v>8122.5</v>
      </c>
      <c r="G14" s="219"/>
    </row>
    <row r="15" spans="1:7" ht="13.9" customHeight="1" x14ac:dyDescent="0.2">
      <c r="A15" s="207">
        <v>2017</v>
      </c>
      <c r="B15" s="209">
        <v>55448</v>
      </c>
      <c r="C15" s="212">
        <v>55037085725</v>
      </c>
      <c r="D15" s="213">
        <v>620000</v>
      </c>
      <c r="E15" s="212">
        <v>755099179.13999999</v>
      </c>
      <c r="F15" s="213">
        <v>8821.74</v>
      </c>
      <c r="G15" s="219"/>
    </row>
    <row r="16" spans="1:7" ht="13.9" customHeight="1" x14ac:dyDescent="0.2">
      <c r="A16" s="207">
        <v>2018</v>
      </c>
      <c r="B16" s="214">
        <v>50992</v>
      </c>
      <c r="C16" s="212">
        <v>50117073307</v>
      </c>
      <c r="D16" s="213">
        <v>640000</v>
      </c>
      <c r="E16" s="212">
        <v>689211401.38</v>
      </c>
      <c r="F16" s="213">
        <v>9120</v>
      </c>
      <c r="G16" s="219"/>
    </row>
    <row r="17" spans="1:7" ht="13.9" customHeight="1" x14ac:dyDescent="0.2">
      <c r="A17" s="207">
        <v>2019</v>
      </c>
      <c r="B17" s="214">
        <v>48522</v>
      </c>
      <c r="C17" s="212">
        <v>49682204170</v>
      </c>
      <c r="D17" s="213">
        <v>656768.84</v>
      </c>
      <c r="E17" s="212">
        <v>685270156.71000004</v>
      </c>
      <c r="F17" s="213">
        <v>9335.18</v>
      </c>
      <c r="G17" s="219"/>
    </row>
    <row r="18" spans="1:7" ht="13.9" customHeight="1" x14ac:dyDescent="0.2">
      <c r="A18" s="207">
        <v>2020</v>
      </c>
      <c r="B18" s="214">
        <v>37414</v>
      </c>
      <c r="C18" s="212">
        <v>37330250301.639999</v>
      </c>
      <c r="D18" s="213">
        <v>679000</v>
      </c>
      <c r="E18" s="212">
        <v>514843200.06999999</v>
      </c>
      <c r="F18" s="213">
        <v>9618.75</v>
      </c>
      <c r="G18" s="219"/>
    </row>
    <row r="19" spans="1:7" ht="13.9" customHeight="1" x14ac:dyDescent="0.2">
      <c r="A19" s="207">
        <v>2021</v>
      </c>
      <c r="B19" s="214">
        <v>61688</v>
      </c>
      <c r="C19" s="212">
        <v>70019900260</v>
      </c>
      <c r="D19" s="213">
        <v>755000</v>
      </c>
      <c r="E19" s="212">
        <v>973228969.78000009</v>
      </c>
      <c r="F19" s="213">
        <v>10723.13</v>
      </c>
      <c r="G19" s="219"/>
    </row>
    <row r="20" spans="1:7" ht="13.9" customHeight="1" x14ac:dyDescent="0.2">
      <c r="A20" s="207">
        <v>2022</v>
      </c>
      <c r="B20" s="214">
        <v>56700</v>
      </c>
      <c r="C20" s="212">
        <v>66867264834</v>
      </c>
      <c r="D20" s="213">
        <v>780000</v>
      </c>
      <c r="E20" s="212">
        <v>931795741.70000005</v>
      </c>
      <c r="F20" s="213">
        <v>11100.75</v>
      </c>
      <c r="G20" s="219"/>
    </row>
    <row r="21" spans="1:7" x14ac:dyDescent="0.2">
      <c r="A21" s="207">
        <v>2023</v>
      </c>
      <c r="B21" s="214">
        <v>42183</v>
      </c>
      <c r="C21" s="212">
        <v>48293072180</v>
      </c>
      <c r="D21" s="213">
        <v>750000</v>
      </c>
      <c r="E21" s="212">
        <v>669707808.5</v>
      </c>
      <c r="F21" s="213">
        <v>10687.5</v>
      </c>
      <c r="G21" s="219"/>
    </row>
    <row r="22" spans="1:7" ht="13.9" customHeight="1" x14ac:dyDescent="0.2">
      <c r="A22" s="215">
        <v>2024</v>
      </c>
      <c r="B22" s="216">
        <v>42989</v>
      </c>
      <c r="C22" s="217">
        <v>49591271278.989998</v>
      </c>
      <c r="D22" s="218">
        <v>775000</v>
      </c>
      <c r="E22" s="217">
        <v>690073783.20000005</v>
      </c>
      <c r="F22" s="218">
        <v>11008.13</v>
      </c>
      <c r="G22" s="219"/>
    </row>
    <row r="24" spans="1:7" ht="15" x14ac:dyDescent="0.25">
      <c r="A24" s="269" t="s">
        <v>38</v>
      </c>
      <c r="B24" s="270"/>
      <c r="C24" s="270"/>
      <c r="D24" s="270"/>
      <c r="E24" s="270"/>
      <c r="F24" s="271"/>
    </row>
    <row r="25" spans="1:7" ht="15" customHeight="1" x14ac:dyDescent="0.25">
      <c r="A25" s="220"/>
      <c r="B25" s="64"/>
      <c r="C25" s="272" t="s">
        <v>16</v>
      </c>
      <c r="D25" s="273"/>
      <c r="E25" s="272" t="s">
        <v>17</v>
      </c>
      <c r="F25" s="273"/>
    </row>
    <row r="26" spans="1:7" ht="15" x14ac:dyDescent="0.25">
      <c r="A26" s="65" t="s">
        <v>27</v>
      </c>
      <c r="B26" s="66" t="s">
        <v>8</v>
      </c>
      <c r="C26" s="208" t="s">
        <v>80</v>
      </c>
      <c r="D26" s="67" t="s">
        <v>1</v>
      </c>
      <c r="E26" s="208" t="s">
        <v>80</v>
      </c>
      <c r="F26" s="67" t="s">
        <v>1</v>
      </c>
    </row>
    <row r="27" spans="1:7" hidden="1" x14ac:dyDescent="0.2">
      <c r="A27" s="207">
        <v>2005</v>
      </c>
      <c r="B27" s="209">
        <v>11367</v>
      </c>
      <c r="C27" s="210">
        <v>41169470729</v>
      </c>
      <c r="D27" s="211">
        <v>630000</v>
      </c>
      <c r="E27" s="210">
        <v>1069010675.9</v>
      </c>
      <c r="F27" s="211">
        <v>16537.5</v>
      </c>
    </row>
    <row r="28" spans="1:7" hidden="1" x14ac:dyDescent="0.2">
      <c r="A28" s="207"/>
      <c r="B28" s="209"/>
      <c r="C28" s="210"/>
      <c r="D28" s="211"/>
      <c r="E28" s="210"/>
      <c r="F28" s="211"/>
    </row>
    <row r="29" spans="1:7" hidden="1" x14ac:dyDescent="0.2">
      <c r="A29" s="207">
        <v>2011</v>
      </c>
      <c r="B29" s="209">
        <v>4900</v>
      </c>
      <c r="C29" s="210">
        <v>28996264500</v>
      </c>
      <c r="D29" s="211">
        <v>830000</v>
      </c>
      <c r="E29" s="210">
        <v>740382870.57000005</v>
      </c>
      <c r="F29" s="211">
        <v>21787.5</v>
      </c>
    </row>
    <row r="30" spans="1:7" x14ac:dyDescent="0.2">
      <c r="A30" s="207">
        <v>2015</v>
      </c>
      <c r="B30" s="209">
        <v>9824</v>
      </c>
      <c r="C30" s="210">
        <v>74701948952</v>
      </c>
      <c r="D30" s="211">
        <v>899858.67</v>
      </c>
      <c r="E30" s="210">
        <v>1948624532.3</v>
      </c>
      <c r="F30" s="211">
        <v>23470.78</v>
      </c>
    </row>
    <row r="31" spans="1:7" x14ac:dyDescent="0.2">
      <c r="A31" s="207">
        <v>2016</v>
      </c>
      <c r="B31" s="209">
        <v>7840</v>
      </c>
      <c r="C31" s="212">
        <v>53647830074</v>
      </c>
      <c r="D31" s="213">
        <v>1015062.52</v>
      </c>
      <c r="E31" s="212">
        <v>1402007132.0999999</v>
      </c>
      <c r="F31" s="213">
        <v>26616.09</v>
      </c>
    </row>
    <row r="32" spans="1:7" x14ac:dyDescent="0.2">
      <c r="A32" s="207">
        <v>2017</v>
      </c>
      <c r="B32" s="209">
        <v>8479</v>
      </c>
      <c r="C32" s="212">
        <v>35307719935</v>
      </c>
      <c r="D32" s="213">
        <v>635000</v>
      </c>
      <c r="E32" s="212">
        <v>918236901.40999997</v>
      </c>
      <c r="F32" s="213">
        <v>16668.75</v>
      </c>
    </row>
    <row r="33" spans="1:6" x14ac:dyDescent="0.2">
      <c r="A33" s="207">
        <v>2018</v>
      </c>
      <c r="B33" s="214">
        <v>7701</v>
      </c>
      <c r="C33" s="212">
        <v>53207659397</v>
      </c>
      <c r="D33" s="213">
        <v>920000</v>
      </c>
      <c r="E33" s="212">
        <v>1387675209.0999999</v>
      </c>
      <c r="F33" s="213">
        <v>24150</v>
      </c>
    </row>
    <row r="34" spans="1:6" x14ac:dyDescent="0.2">
      <c r="A34" s="207">
        <v>2019</v>
      </c>
      <c r="B34" s="214">
        <v>6442</v>
      </c>
      <c r="C34" s="212">
        <v>43185674366</v>
      </c>
      <c r="D34" s="213">
        <v>990000</v>
      </c>
      <c r="E34" s="212">
        <v>1125135070.4000001</v>
      </c>
      <c r="F34" s="213">
        <v>25987.5</v>
      </c>
    </row>
    <row r="35" spans="1:6" x14ac:dyDescent="0.2">
      <c r="A35" s="207">
        <v>2020</v>
      </c>
      <c r="B35" s="214">
        <v>3981</v>
      </c>
      <c r="C35" s="212">
        <v>23677430471.57</v>
      </c>
      <c r="D35" s="213">
        <v>1220000</v>
      </c>
      <c r="E35" s="212">
        <v>613832337.91999996</v>
      </c>
      <c r="F35" s="213">
        <v>31500</v>
      </c>
    </row>
    <row r="36" spans="1:6" x14ac:dyDescent="0.2">
      <c r="A36" s="207">
        <v>2021</v>
      </c>
      <c r="B36" s="214">
        <v>5439</v>
      </c>
      <c r="C36" s="212">
        <v>40236665203</v>
      </c>
      <c r="D36" s="213">
        <v>1580000</v>
      </c>
      <c r="E36" s="212">
        <v>1049855279.01</v>
      </c>
      <c r="F36" s="213">
        <v>41475</v>
      </c>
    </row>
    <row r="37" spans="1:6" x14ac:dyDescent="0.2">
      <c r="A37" s="207">
        <v>2022</v>
      </c>
      <c r="B37" s="214">
        <v>6119</v>
      </c>
      <c r="C37" s="212">
        <v>40529138366</v>
      </c>
      <c r="D37" s="213">
        <v>1500000</v>
      </c>
      <c r="E37" s="212">
        <v>1058288472</v>
      </c>
      <c r="F37" s="213">
        <v>39375</v>
      </c>
    </row>
    <row r="38" spans="1:6" x14ac:dyDescent="0.2">
      <c r="A38" s="207">
        <v>2023</v>
      </c>
      <c r="B38" s="214">
        <v>8324</v>
      </c>
      <c r="C38" s="212">
        <v>29168418522</v>
      </c>
      <c r="D38" s="213">
        <v>342500</v>
      </c>
      <c r="E38" s="212">
        <v>758545518.60000002</v>
      </c>
      <c r="F38" s="213">
        <v>4985.55</v>
      </c>
    </row>
    <row r="39" spans="1:6" x14ac:dyDescent="0.2">
      <c r="A39" s="215">
        <v>2024</v>
      </c>
      <c r="B39" s="216">
        <v>7862</v>
      </c>
      <c r="C39" s="217">
        <v>29999698694.759998</v>
      </c>
      <c r="D39" s="218">
        <v>610000</v>
      </c>
      <c r="E39" s="217">
        <v>780964771.38999999</v>
      </c>
      <c r="F39" s="218">
        <v>15750</v>
      </c>
    </row>
    <row r="40" spans="1:6" ht="14.45" customHeight="1" x14ac:dyDescent="0.2"/>
    <row r="41" spans="1:6" ht="15" x14ac:dyDescent="0.25">
      <c r="A41" s="269" t="s">
        <v>39</v>
      </c>
      <c r="B41" s="270"/>
      <c r="C41" s="270"/>
      <c r="D41" s="270"/>
      <c r="E41" s="270"/>
      <c r="F41" s="271"/>
    </row>
    <row r="42" spans="1:6" ht="15" x14ac:dyDescent="0.25">
      <c r="A42" s="220"/>
      <c r="B42" s="64"/>
      <c r="C42" s="272" t="s">
        <v>16</v>
      </c>
      <c r="D42" s="273"/>
      <c r="E42" s="272" t="s">
        <v>17</v>
      </c>
      <c r="F42" s="273"/>
    </row>
    <row r="43" spans="1:6" ht="15" x14ac:dyDescent="0.25">
      <c r="A43" s="65" t="s">
        <v>27</v>
      </c>
      <c r="B43" s="66" t="s">
        <v>8</v>
      </c>
      <c r="C43" s="208" t="s">
        <v>80</v>
      </c>
      <c r="D43" s="67" t="s">
        <v>1</v>
      </c>
      <c r="E43" s="208" t="s">
        <v>80</v>
      </c>
      <c r="F43" s="67" t="s">
        <v>1</v>
      </c>
    </row>
    <row r="44" spans="1:6" hidden="1" x14ac:dyDescent="0.2">
      <c r="A44" s="207">
        <v>2005</v>
      </c>
      <c r="B44" s="209">
        <v>89015</v>
      </c>
      <c r="C44" s="210">
        <v>84926051092</v>
      </c>
      <c r="D44" s="211">
        <v>450000</v>
      </c>
      <c r="E44" s="210">
        <v>1630176070</v>
      </c>
      <c r="F44" s="211">
        <v>4600</v>
      </c>
    </row>
    <row r="45" spans="1:6" hidden="1" x14ac:dyDescent="0.2">
      <c r="A45" s="207"/>
      <c r="B45" s="209"/>
      <c r="C45" s="210"/>
      <c r="D45" s="211"/>
      <c r="E45" s="210"/>
      <c r="F45" s="211"/>
    </row>
    <row r="46" spans="1:6" hidden="1" x14ac:dyDescent="0.2">
      <c r="A46" s="207">
        <v>2011</v>
      </c>
      <c r="B46" s="209">
        <v>47100</v>
      </c>
      <c r="C46" s="210">
        <v>58694986758</v>
      </c>
      <c r="D46" s="211">
        <v>465426</v>
      </c>
      <c r="E46" s="210">
        <v>1133754842</v>
      </c>
      <c r="F46" s="211">
        <v>4750</v>
      </c>
    </row>
    <row r="47" spans="1:6" x14ac:dyDescent="0.2">
      <c r="A47" s="207">
        <v>2015</v>
      </c>
      <c r="B47" s="209">
        <v>62087</v>
      </c>
      <c r="C47" s="210">
        <v>122288385995</v>
      </c>
      <c r="D47" s="211">
        <v>560000</v>
      </c>
      <c r="E47" s="210">
        <v>2587825520.5799999</v>
      </c>
      <c r="F47" s="211">
        <v>8037</v>
      </c>
    </row>
    <row r="48" spans="1:6" x14ac:dyDescent="0.2">
      <c r="A48" s="207">
        <v>2016</v>
      </c>
      <c r="B48" s="209">
        <v>60455</v>
      </c>
      <c r="C48" s="212">
        <v>104116562342.64</v>
      </c>
      <c r="D48" s="213">
        <v>595000</v>
      </c>
      <c r="E48" s="212">
        <v>2090495308.54</v>
      </c>
      <c r="F48" s="213">
        <v>8550</v>
      </c>
    </row>
    <row r="49" spans="1:6" x14ac:dyDescent="0.2">
      <c r="A49" s="207">
        <v>2017</v>
      </c>
      <c r="B49" s="209">
        <v>63927</v>
      </c>
      <c r="C49" s="212">
        <v>90344805660</v>
      </c>
      <c r="D49" s="213">
        <v>620000</v>
      </c>
      <c r="E49" s="212">
        <v>1673336080.55</v>
      </c>
      <c r="F49" s="213">
        <v>8906.25</v>
      </c>
    </row>
    <row r="50" spans="1:6" x14ac:dyDescent="0.2">
      <c r="A50" s="207">
        <v>2018</v>
      </c>
      <c r="B50" s="214">
        <v>58693</v>
      </c>
      <c r="C50" s="212">
        <v>103324732704</v>
      </c>
      <c r="D50" s="213">
        <v>650000</v>
      </c>
      <c r="E50" s="212">
        <v>2076886610.48</v>
      </c>
      <c r="F50" s="213">
        <v>9333.75</v>
      </c>
    </row>
    <row r="51" spans="1:6" x14ac:dyDescent="0.2">
      <c r="A51" s="207">
        <v>2019</v>
      </c>
      <c r="B51" s="214">
        <v>54964</v>
      </c>
      <c r="C51" s="212">
        <v>92867878536</v>
      </c>
      <c r="D51" s="213">
        <v>670000</v>
      </c>
      <c r="E51" s="212">
        <v>1810405227.1100001</v>
      </c>
      <c r="F51" s="213">
        <v>9618.75</v>
      </c>
    </row>
    <row r="52" spans="1:6" x14ac:dyDescent="0.2">
      <c r="A52" s="207">
        <v>2020</v>
      </c>
      <c r="B52" s="214">
        <v>41395</v>
      </c>
      <c r="C52" s="212">
        <v>61007680773.209999</v>
      </c>
      <c r="D52" s="213">
        <v>699000</v>
      </c>
      <c r="E52" s="212">
        <v>1128675537.99</v>
      </c>
      <c r="F52" s="213">
        <v>9975</v>
      </c>
    </row>
    <row r="53" spans="1:6" x14ac:dyDescent="0.2">
      <c r="A53" s="207">
        <v>2021</v>
      </c>
      <c r="B53" s="214">
        <v>67127</v>
      </c>
      <c r="C53" s="212">
        <v>110256565463</v>
      </c>
      <c r="D53" s="213">
        <v>782800</v>
      </c>
      <c r="E53" s="212">
        <v>2023084248.79</v>
      </c>
      <c r="F53" s="213">
        <v>11257.5</v>
      </c>
    </row>
    <row r="54" spans="1:6" x14ac:dyDescent="0.2">
      <c r="A54" s="207">
        <v>2022</v>
      </c>
      <c r="B54" s="214">
        <v>62819</v>
      </c>
      <c r="C54" s="212">
        <v>107396403200</v>
      </c>
      <c r="D54" s="213">
        <v>782800</v>
      </c>
      <c r="E54" s="212">
        <v>1990084213.7</v>
      </c>
      <c r="F54" s="213">
        <v>11257.5</v>
      </c>
    </row>
    <row r="55" spans="1:6" x14ac:dyDescent="0.2">
      <c r="A55" s="207">
        <v>2023</v>
      </c>
      <c r="B55" s="214">
        <v>50507</v>
      </c>
      <c r="C55" s="212">
        <v>77461490702</v>
      </c>
      <c r="D55" s="213">
        <v>735000</v>
      </c>
      <c r="E55" s="212">
        <v>1428253327.0999999</v>
      </c>
      <c r="F55" s="213">
        <v>10545</v>
      </c>
    </row>
    <row r="56" spans="1:6" x14ac:dyDescent="0.2">
      <c r="A56" s="215">
        <v>2024</v>
      </c>
      <c r="B56" s="216">
        <v>50851</v>
      </c>
      <c r="C56" s="217">
        <v>79590969973.75</v>
      </c>
      <c r="D56" s="218">
        <v>765000</v>
      </c>
      <c r="E56" s="217">
        <v>1471038554.5900002</v>
      </c>
      <c r="F56" s="218">
        <v>11043.75</v>
      </c>
    </row>
    <row r="57" spans="1:6" x14ac:dyDescent="0.2">
      <c r="C57" s="206"/>
      <c r="E57" s="206"/>
    </row>
    <row r="58" spans="1:6" x14ac:dyDescent="0.2">
      <c r="C58" s="206"/>
      <c r="E58" s="206"/>
    </row>
  </sheetData>
  <mergeCells count="13">
    <mergeCell ref="C8:D8"/>
    <mergeCell ref="E8:F8"/>
    <mergeCell ref="A1:F1"/>
    <mergeCell ref="A3:F3"/>
    <mergeCell ref="A4:F4"/>
    <mergeCell ref="A5:F5"/>
    <mergeCell ref="A7:F7"/>
    <mergeCell ref="A24:F24"/>
    <mergeCell ref="C25:D25"/>
    <mergeCell ref="E25:F25"/>
    <mergeCell ref="A41:F41"/>
    <mergeCell ref="C42:D42"/>
    <mergeCell ref="E42:F42"/>
  </mergeCells>
  <pageMargins left="0.7" right="0.7" top="0.75" bottom="0.75" header="0.3" footer="0.3"/>
  <pageSetup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412F28-8CFC-4B73-AC81-FD08B9BE8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94271A7-0CFE-4321-A12B-83539D886A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ACCC95-B27C-4E05-B767-2530BE5C728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1. by Transaction Type</vt:lpstr>
      <vt:lpstr>2. Revenue Usage</vt:lpstr>
      <vt:lpstr>3. Sale Price x Prop Type</vt:lpstr>
      <vt:lpstr>4. Boro x Prop Type</vt:lpstr>
      <vt:lpstr>5. Sale Price x Prop (Entities)</vt:lpstr>
      <vt:lpstr>6. Boro x Prop Type (Entities)</vt:lpstr>
      <vt:lpstr>7. Comm by Prop Type YoY</vt:lpstr>
      <vt:lpstr>8.Top Transactions</vt:lpstr>
      <vt:lpstr>9.Historical by Prop Type</vt:lpstr>
      <vt:lpstr>10. Historical-Res</vt:lpstr>
      <vt:lpstr>'1. by Transaction Type'!Print_Area</vt:lpstr>
      <vt:lpstr>'10. Historical-Res'!Print_Area</vt:lpstr>
      <vt:lpstr>'3. Sale Price x Prop Type'!Print_Area</vt:lpstr>
      <vt:lpstr>'4. Boro x Prop Type'!Print_Area</vt:lpstr>
      <vt:lpstr>'5. Sale Price x Prop (Entities)'!Print_Area</vt:lpstr>
      <vt:lpstr>'6. Boro x Prop Type (Entities)'!Print_Area</vt:lpstr>
      <vt:lpstr>'7. Comm by Prop Type YoY'!Print_Area</vt:lpstr>
      <vt:lpstr>'3. Sale Price x Prop Type'!Print_Titles</vt:lpstr>
      <vt:lpstr>'4. Boro x Prop Type'!Print_Titles</vt:lpstr>
      <vt:lpstr>'5. Sale Price x Prop (Entities)'!Print_Titles</vt:lpstr>
      <vt:lpstr>'6. Boro x Prop Type (Entities)'!Print_Titles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HanDi</dc:creator>
  <cp:lastModifiedBy>Han, Di (DOF)</cp:lastModifiedBy>
  <cp:lastPrinted>2024-06-11T18:35:38Z</cp:lastPrinted>
  <dcterms:created xsi:type="dcterms:W3CDTF">2015-04-14T19:02:55Z</dcterms:created>
  <dcterms:modified xsi:type="dcterms:W3CDTF">2025-08-13T17:23:21Z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2025-07-31T17:49:14Z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4b996f88-c40a-40af-8c77-98484146ef04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