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PTT\RPTT TY2021 Report\"/>
    </mc:Choice>
  </mc:AlternateContent>
  <xr:revisionPtr revIDLastSave="0" documentId="13_ncr:1_{94C9EC71-D159-4B18-BC94-B9B36A860880}" xr6:coauthVersionLast="47" xr6:coauthVersionMax="47" xr10:uidLastSave="{00000000-0000-0000-0000-000000000000}"/>
  <bookViews>
    <workbookView xWindow="23880" yWindow="-120" windowWidth="24240" windowHeight="13140" tabRatio="696" xr2:uid="{00000000-000D-0000-FFFF-FFFF00000000}"/>
  </bookViews>
  <sheets>
    <sheet name="1. by Transaction Type" sheetId="13" r:id="rId1"/>
    <sheet name="2. Revenue Usage" sheetId="11" r:id="rId2"/>
    <sheet name="3. Sale Price x Prop Type" sheetId="3" r:id="rId3"/>
    <sheet name="4. Boro x Prop Type" sheetId="10" r:id="rId4"/>
    <sheet name="5. Sale Price x Prop (Entities)" sheetId="9" r:id="rId5"/>
    <sheet name="6. Boro x Prop Type (Entities)" sheetId="4" r:id="rId6"/>
    <sheet name="7. Comm by Prop Type YoY" sheetId="15" r:id="rId7"/>
    <sheet name="8. Historical" sheetId="12" r:id="rId8"/>
  </sheets>
  <definedNames>
    <definedName name="_AMO_UniqueIdentifier" hidden="1">"'4e5b8a2c-c503-4d67-a848-f4fa6b88ac20'"</definedName>
    <definedName name="_xlnm.Print_Area" localSheetId="0">'1. by Transaction Type'!$A$1:$F$24</definedName>
    <definedName name="_xlnm.Print_Area" localSheetId="2">'3. Sale Price x Prop Type'!$A$8:$F$76</definedName>
    <definedName name="_xlnm.Print_Area" localSheetId="3">'4. Boro x Prop Type'!$A$8:$F$66</definedName>
    <definedName name="_xlnm.Print_Area" localSheetId="4">'5. Sale Price x Prop (Entities)'!$A$9:$H$68</definedName>
    <definedName name="_xlnm.Print_Area" localSheetId="5">'6. Boro x Prop Type (Entities)'!$A$9:$H$62</definedName>
    <definedName name="_xlnm.Print_Area" localSheetId="6">'7. Comm by Prop Type YoY'!$A$1:$F$64</definedName>
    <definedName name="_xlnm.Print_Titles" localSheetId="2">'3. Sale Price x Prop Type'!$1:$7</definedName>
    <definedName name="_xlnm.Print_Titles" localSheetId="3">'4. Boro x Prop Type'!$1:$7</definedName>
    <definedName name="_xlnm.Print_Titles" localSheetId="4">'5. Sale Price x Prop (Entities)'!$1:$8</definedName>
    <definedName name="_xlnm.Print_Titles" localSheetId="5">'6. Boro x Prop Type (Entities)'!$1:$8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1" l="1"/>
  <c r="D14" i="11"/>
  <c r="C14" i="11"/>
  <c r="B14" i="11"/>
  <c r="E10" i="11"/>
  <c r="B68" i="3"/>
  <c r="E74" i="3"/>
  <c r="E73" i="3"/>
  <c r="E72" i="3"/>
  <c r="E71" i="3"/>
  <c r="E70" i="3"/>
  <c r="E69" i="3"/>
  <c r="E68" i="3"/>
  <c r="C76" i="3"/>
  <c r="C70" i="3"/>
  <c r="C71" i="3"/>
  <c r="C72" i="3"/>
  <c r="C73" i="3"/>
  <c r="C74" i="3"/>
  <c r="C69" i="3"/>
  <c r="C68" i="3"/>
  <c r="B69" i="3"/>
  <c r="B70" i="3"/>
  <c r="B71" i="3"/>
  <c r="B72" i="3"/>
  <c r="B73" i="3"/>
  <c r="B74" i="3"/>
  <c r="G61" i="9"/>
  <c r="G60" i="9"/>
  <c r="G59" i="9"/>
  <c r="G58" i="9"/>
  <c r="G57" i="9"/>
  <c r="G56" i="9"/>
  <c r="G55" i="9"/>
  <c r="D56" i="9"/>
  <c r="D57" i="9"/>
  <c r="D58" i="9"/>
  <c r="D59" i="9"/>
  <c r="D60" i="9"/>
  <c r="D61" i="9"/>
  <c r="D55" i="9"/>
  <c r="B61" i="9"/>
  <c r="B60" i="9"/>
  <c r="B59" i="9"/>
  <c r="B58" i="9"/>
  <c r="B57" i="9"/>
  <c r="B56" i="9"/>
  <c r="B55" i="9"/>
  <c r="E62" i="10"/>
  <c r="E63" i="10"/>
  <c r="E64" i="10"/>
  <c r="E61" i="10"/>
  <c r="E60" i="10"/>
  <c r="C62" i="10"/>
  <c r="C63" i="10"/>
  <c r="C64" i="10"/>
  <c r="C61" i="10"/>
  <c r="C60" i="10"/>
  <c r="B61" i="10"/>
  <c r="B62" i="10"/>
  <c r="B63" i="10"/>
  <c r="B64" i="10"/>
  <c r="B60" i="10"/>
  <c r="E54" i="10"/>
  <c r="C54" i="10"/>
  <c r="B54" i="10"/>
  <c r="E42" i="10"/>
  <c r="C42" i="10"/>
  <c r="B42" i="10"/>
  <c r="E30" i="10"/>
  <c r="C30" i="10"/>
  <c r="B30" i="10"/>
  <c r="E18" i="10"/>
  <c r="C18" i="10"/>
  <c r="B18" i="10"/>
  <c r="B66" i="10"/>
  <c r="C66" i="10"/>
  <c r="E66" i="10"/>
  <c r="E23" i="13"/>
  <c r="C23" i="13"/>
  <c r="E12" i="13"/>
  <c r="E11" i="13"/>
  <c r="E13" i="13"/>
  <c r="C12" i="13"/>
  <c r="C40" i="12"/>
  <c r="C11" i="13"/>
  <c r="C22" i="12"/>
  <c r="B12" i="13"/>
  <c r="B11" i="13"/>
  <c r="B13" i="13"/>
  <c r="B23" i="13"/>
  <c r="E18" i="13"/>
  <c r="C18" i="13"/>
  <c r="B18" i="13"/>
  <c r="E56" i="9"/>
  <c r="E57" i="9"/>
  <c r="E58" i="9"/>
  <c r="E59" i="9"/>
  <c r="E60" i="9"/>
  <c r="E61" i="9"/>
  <c r="E55" i="9"/>
  <c r="C61" i="9"/>
  <c r="C56" i="9"/>
  <c r="C57" i="9"/>
  <c r="C58" i="9"/>
  <c r="C59" i="9"/>
  <c r="C60" i="9"/>
  <c r="C55" i="9"/>
  <c r="E13" i="4"/>
  <c r="E14" i="4"/>
  <c r="E15" i="4"/>
  <c r="E16" i="4"/>
  <c r="E17" i="4"/>
  <c r="E50" i="4"/>
  <c r="D63" i="9"/>
  <c r="D49" i="9"/>
  <c r="E47" i="9"/>
  <c r="E46" i="9"/>
  <c r="E45" i="9"/>
  <c r="E44" i="9"/>
  <c r="E43" i="9"/>
  <c r="E42" i="9"/>
  <c r="E41" i="9"/>
  <c r="C47" i="9"/>
  <c r="C46" i="9"/>
  <c r="C45" i="9"/>
  <c r="C44" i="9"/>
  <c r="C43" i="9"/>
  <c r="C42" i="9"/>
  <c r="C41" i="9"/>
  <c r="D35" i="9"/>
  <c r="E33" i="9"/>
  <c r="E32" i="9"/>
  <c r="E31" i="9"/>
  <c r="E30" i="9"/>
  <c r="E29" i="9"/>
  <c r="E28" i="9"/>
  <c r="E27" i="9"/>
  <c r="C33" i="9"/>
  <c r="C32" i="9"/>
  <c r="C31" i="9"/>
  <c r="C30" i="9"/>
  <c r="C29" i="9"/>
  <c r="C28" i="9"/>
  <c r="C27" i="9"/>
  <c r="E14" i="9"/>
  <c r="E15" i="9"/>
  <c r="E16" i="9"/>
  <c r="E17" i="9"/>
  <c r="E18" i="9"/>
  <c r="E19" i="9"/>
  <c r="E13" i="9"/>
  <c r="C14" i="9"/>
  <c r="C15" i="9"/>
  <c r="C16" i="9"/>
  <c r="C17" i="9"/>
  <c r="C18" i="9"/>
  <c r="C19" i="9"/>
  <c r="C13" i="9"/>
  <c r="C13" i="4"/>
  <c r="C14" i="4"/>
  <c r="C15" i="4"/>
  <c r="C16" i="4"/>
  <c r="C17" i="4"/>
  <c r="B20" i="3"/>
  <c r="C20" i="3"/>
  <c r="E20" i="3"/>
  <c r="B62" i="3"/>
  <c r="B76" i="3"/>
  <c r="B63" i="9"/>
  <c r="B48" i="3"/>
  <c r="B49" i="9"/>
  <c r="B34" i="3"/>
  <c r="B35" i="9"/>
  <c r="D21" i="9"/>
  <c r="B21" i="9"/>
  <c r="C48" i="3"/>
  <c r="G49" i="9"/>
  <c r="G35" i="9"/>
  <c r="G21" i="9"/>
  <c r="B51" i="15"/>
  <c r="F64" i="15"/>
  <c r="E26" i="15"/>
  <c r="E45" i="15"/>
  <c r="F62" i="15"/>
  <c r="E62" i="15"/>
  <c r="F61" i="15"/>
  <c r="E61" i="15"/>
  <c r="F60" i="15"/>
  <c r="E60" i="15"/>
  <c r="F59" i="15"/>
  <c r="E59" i="15"/>
  <c r="F58" i="15"/>
  <c r="E58" i="15"/>
  <c r="F57" i="15"/>
  <c r="E57" i="15"/>
  <c r="F56" i="15"/>
  <c r="E56" i="15"/>
  <c r="F55" i="15"/>
  <c r="E55" i="15"/>
  <c r="F54" i="15"/>
  <c r="E54" i="15"/>
  <c r="F53" i="15"/>
  <c r="E53" i="15"/>
  <c r="F52" i="15"/>
  <c r="E52" i="15"/>
  <c r="F51" i="15"/>
  <c r="E51" i="15"/>
  <c r="D64" i="15"/>
  <c r="C26" i="15"/>
  <c r="C45" i="15"/>
  <c r="B26" i="15"/>
  <c r="B64" i="15"/>
  <c r="B45" i="15"/>
  <c r="B52" i="15"/>
  <c r="C52" i="15"/>
  <c r="D52" i="15"/>
  <c r="B53" i="15"/>
  <c r="C53" i="15"/>
  <c r="D53" i="15"/>
  <c r="B54" i="15"/>
  <c r="C54" i="15"/>
  <c r="D54" i="15"/>
  <c r="B55" i="15"/>
  <c r="C55" i="15"/>
  <c r="D55" i="15"/>
  <c r="B56" i="15"/>
  <c r="C56" i="15"/>
  <c r="D56" i="15"/>
  <c r="B57" i="15"/>
  <c r="C57" i="15"/>
  <c r="D57" i="15"/>
  <c r="B58" i="15"/>
  <c r="C58" i="15"/>
  <c r="D58" i="15"/>
  <c r="B59" i="15"/>
  <c r="C59" i="15"/>
  <c r="D59" i="15"/>
  <c r="B60" i="15"/>
  <c r="C60" i="15"/>
  <c r="D60" i="15"/>
  <c r="B61" i="15"/>
  <c r="C61" i="15"/>
  <c r="D61" i="15"/>
  <c r="B62" i="15"/>
  <c r="C62" i="15"/>
  <c r="D62" i="15"/>
  <c r="D51" i="15"/>
  <c r="C51" i="15"/>
  <c r="D22" i="12"/>
  <c r="F22" i="12"/>
  <c r="E51" i="4"/>
  <c r="E54" i="4"/>
  <c r="C53" i="4"/>
  <c r="C54" i="4"/>
  <c r="F58" i="12"/>
  <c r="D58" i="12"/>
  <c r="B43" i="4"/>
  <c r="D19" i="4"/>
  <c r="B31" i="4"/>
  <c r="E62" i="3"/>
  <c r="C62" i="3"/>
  <c r="B40" i="12"/>
  <c r="D40" i="12"/>
  <c r="E40" i="12"/>
  <c r="F40" i="12"/>
  <c r="D43" i="4"/>
  <c r="E52" i="4"/>
  <c r="E53" i="4"/>
  <c r="C50" i="4"/>
  <c r="G43" i="4"/>
  <c r="G31" i="4"/>
  <c r="D31" i="4"/>
  <c r="B19" i="4"/>
  <c r="B56" i="4"/>
  <c r="E48" i="3"/>
  <c r="E34" i="3"/>
  <c r="C34" i="3"/>
  <c r="C25" i="4"/>
  <c r="E25" i="4"/>
  <c r="C26" i="4"/>
  <c r="E26" i="4"/>
  <c r="C27" i="4"/>
  <c r="E27" i="4"/>
  <c r="C28" i="4"/>
  <c r="E28" i="4"/>
  <c r="C29" i="4"/>
  <c r="E29" i="4"/>
  <c r="C51" i="4"/>
  <c r="C52" i="4"/>
  <c r="E41" i="4"/>
  <c r="C41" i="4"/>
  <c r="E40" i="4"/>
  <c r="C40" i="4"/>
  <c r="E39" i="4"/>
  <c r="C39" i="4"/>
  <c r="E38" i="4"/>
  <c r="C38" i="4"/>
  <c r="E37" i="4"/>
  <c r="C37" i="4"/>
  <c r="G19" i="4"/>
  <c r="D56" i="4"/>
  <c r="G63" i="9"/>
  <c r="E76" i="3"/>
  <c r="E64" i="15"/>
  <c r="E22" i="12"/>
  <c r="E58" i="12"/>
  <c r="B22" i="12"/>
  <c r="C13" i="13"/>
  <c r="C64" i="15"/>
  <c r="B58" i="12"/>
  <c r="E56" i="4"/>
  <c r="C19" i="4"/>
  <c r="E31" i="4"/>
  <c r="C31" i="4"/>
  <c r="E19" i="4"/>
  <c r="E43" i="4"/>
  <c r="C56" i="4"/>
  <c r="C43" i="4"/>
  <c r="C35" i="9"/>
  <c r="C49" i="9"/>
  <c r="C21" i="9"/>
  <c r="E21" i="9"/>
  <c r="E35" i="9"/>
  <c r="E63" i="9"/>
  <c r="C63" i="9"/>
  <c r="E49" i="9"/>
  <c r="C58" i="12"/>
</calcChain>
</file>

<file path=xl/sharedStrings.xml><?xml version="1.0" encoding="utf-8"?>
<sst xmlns="http://schemas.openxmlformats.org/spreadsheetml/2006/main" count="483" uniqueCount="91">
  <si>
    <t>1-3 FAMILY</t>
  </si>
  <si>
    <t>CONDOS</t>
  </si>
  <si>
    <t>COOPS</t>
  </si>
  <si>
    <t>Median</t>
  </si>
  <si>
    <t>Total</t>
  </si>
  <si>
    <t>Manhattan</t>
  </si>
  <si>
    <t>Bronx</t>
  </si>
  <si>
    <t>Brooklyn</t>
  </si>
  <si>
    <t>Queens</t>
  </si>
  <si>
    <t>Staten Island</t>
  </si>
  <si>
    <t>Transactions</t>
  </si>
  <si>
    <t>$500K-$1M</t>
  </si>
  <si>
    <t>$1M-$2M</t>
  </si>
  <si>
    <t>$2M-$5M</t>
  </si>
  <si>
    <t>$5M-$15M</t>
  </si>
  <si>
    <t>$15M-$20M</t>
  </si>
  <si>
    <t>More than $20M</t>
  </si>
  <si>
    <t>Borough</t>
  </si>
  <si>
    <t>Taxable Consideration</t>
  </si>
  <si>
    <t>RPTT Liability</t>
  </si>
  <si>
    <t>Transaction Type</t>
  </si>
  <si>
    <t>Table 1</t>
  </si>
  <si>
    <t>All Transactions</t>
  </si>
  <si>
    <t>$500K or less</t>
  </si>
  <si>
    <t>ALL RESIDENTIAL PROPERTY TYPES</t>
  </si>
  <si>
    <t>Number</t>
  </si>
  <si>
    <t xml:space="preserve">Total </t>
  </si>
  <si>
    <t>Table 2</t>
  </si>
  <si>
    <t xml:space="preserve">All Transactions </t>
  </si>
  <si>
    <t>Year</t>
  </si>
  <si>
    <t>Revenue Usage</t>
  </si>
  <si>
    <t>General Fund</t>
  </si>
  <si>
    <t>Non-Timeshare Transactions</t>
  </si>
  <si>
    <t xml:space="preserve">   Residential</t>
  </si>
  <si>
    <t xml:space="preserve">   Commercial</t>
  </si>
  <si>
    <t>Timeshare Transactions</t>
  </si>
  <si>
    <t xml:space="preserve">   Total</t>
  </si>
  <si>
    <t>Total                   ($ millions)</t>
  </si>
  <si>
    <r>
      <rPr>
        <b/>
        <sz val="10"/>
        <color rgb="FF000000"/>
        <rFont val="Arial"/>
        <family val="2"/>
      </rPr>
      <t>Percent of All Transactions</t>
    </r>
    <r>
      <rPr>
        <sz val="12"/>
        <color rgb="FF000000"/>
        <rFont val="Arial"/>
        <family val="2"/>
      </rPr>
      <t>²</t>
    </r>
  </si>
  <si>
    <t>COMMERCIAL</t>
  </si>
  <si>
    <t>ALL PROPERTY TYPES</t>
  </si>
  <si>
    <t>RESIDENTIAL</t>
  </si>
  <si>
    <t>4-10 Family Rentals</t>
  </si>
  <si>
    <t>Rentals</t>
  </si>
  <si>
    <t>Office Buildings</t>
  </si>
  <si>
    <t>Store Buildings</t>
  </si>
  <si>
    <t>Commercial Condos</t>
  </si>
  <si>
    <t>Garages</t>
  </si>
  <si>
    <t>Vacant Land</t>
  </si>
  <si>
    <t>Commercial Coops</t>
  </si>
  <si>
    <t>Culture/Health/Hotel/Recreation</t>
  </si>
  <si>
    <t>Other Commercial</t>
  </si>
  <si>
    <t>Industrial buildings</t>
  </si>
  <si>
    <t>Property Type</t>
  </si>
  <si>
    <t xml:space="preserve">Year-Over-Year Change </t>
  </si>
  <si>
    <r>
      <t>Percent of All Consideration</t>
    </r>
    <r>
      <rPr>
        <sz val="12"/>
        <color rgb="FF000000"/>
        <rFont val="Arial"/>
        <family val="2"/>
      </rPr>
      <t>²</t>
    </r>
  </si>
  <si>
    <t>Percent of All Consideration²</t>
  </si>
  <si>
    <t>REAL PROPERTY TRANSFER TAX</t>
  </si>
  <si>
    <t>DISTRIBUTION BY TRANSACTION TYPE AND TIMESHARE STATUS</t>
  </si>
  <si>
    <t>Table 3</t>
  </si>
  <si>
    <t>DISTRIBUTION BY TAXABLE CONSIDERATION AND PROPERTY TYPE</t>
  </si>
  <si>
    <t>(EXCLUDING TIMESHARE TRANSACTIONS)</t>
  </si>
  <si>
    <t>Table 4</t>
  </si>
  <si>
    <t>DISTRIBUTION BY BOROUGH AND PROPERTY TYPE</t>
  </si>
  <si>
    <t>Table 5</t>
  </si>
  <si>
    <t>Table 6</t>
  </si>
  <si>
    <t>Table 7</t>
  </si>
  <si>
    <t>REAL PROPERTY TRANSFER TAX ON COMMERCIAL PURCHASES BY PROPERTY TYPE</t>
  </si>
  <si>
    <t>YEAR-OVER-YEAR COMPARISON</t>
  </si>
  <si>
    <t>Table 8</t>
  </si>
  <si>
    <t>TAXABLE CONSIDERATION AND LIABILITY BY PROPERTY TYPE</t>
  </si>
  <si>
    <t>1. Most residential transfers involve individuals, but a significant number involve legal entities.  This table includes only transactions</t>
  </si>
  <si>
    <t xml:space="preserve">   number.</t>
  </si>
  <si>
    <t xml:space="preserve">   where the grantee was an entity, such as a trust, limited-liability company, or any other business, using an employer identification</t>
  </si>
  <si>
    <t>2. All transactions and their related consideration are shown in Table 3.</t>
  </si>
  <si>
    <r>
      <t>REAL PROPERTY TRANSFER TAX ON RESIDENTIAL PURCHASES BY ENTITIES</t>
    </r>
    <r>
      <rPr>
        <b/>
        <vertAlign val="superscript"/>
        <sz val="10.199999999999999"/>
        <rFont val="Arial"/>
        <family val="2"/>
      </rPr>
      <t>1</t>
    </r>
  </si>
  <si>
    <r>
      <t xml:space="preserve">Total                   </t>
    </r>
    <r>
      <rPr>
        <b/>
        <sz val="10"/>
        <color rgb="FF000000"/>
        <rFont val="Arial Narrow"/>
        <family val="2"/>
      </rPr>
      <t>(millions)</t>
    </r>
  </si>
  <si>
    <r>
      <t xml:space="preserve"> RPTT Liability</t>
    </r>
    <r>
      <rPr>
        <sz val="11"/>
        <color theme="1"/>
        <rFont val="Arial"/>
        <family val="2"/>
      </rPr>
      <t xml:space="preserve"> (millions)</t>
    </r>
  </si>
  <si>
    <r>
      <t>Total                   (</t>
    </r>
    <r>
      <rPr>
        <b/>
        <sz val="11"/>
        <color rgb="FF000000"/>
        <rFont val="Arial Narrow"/>
        <family val="2"/>
      </rPr>
      <t>millions)</t>
    </r>
  </si>
  <si>
    <r>
      <t xml:space="preserve">Total                   </t>
    </r>
    <r>
      <rPr>
        <b/>
        <sz val="11"/>
        <color rgb="FF000000"/>
        <rFont val="Arial Narrow"/>
        <family val="2"/>
      </rPr>
      <t>(millions)</t>
    </r>
  </si>
  <si>
    <r>
      <rPr>
        <b/>
        <sz val="11"/>
        <color theme="1"/>
        <rFont val="Arial"/>
        <family val="2"/>
      </rPr>
      <t>Total</t>
    </r>
    <r>
      <rPr>
        <sz val="11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(millions)</t>
    </r>
  </si>
  <si>
    <t>2. All transactions and their related consideration are shown in Table 4.</t>
  </si>
  <si>
    <t>Mixed-use 1-3 Family Homes</t>
  </si>
  <si>
    <t>CALENDAR YEAR 2021</t>
  </si>
  <si>
    <t>2012 - 2021</t>
  </si>
  <si>
    <t>DISTRIBUTION OF LIABILITY BY REVENUE USAGE</t>
  </si>
  <si>
    <t>Residential Transactions</t>
  </si>
  <si>
    <t>Commercial Transactions</t>
  </si>
  <si>
    <t>Dedicated to General Fund Only</t>
  </si>
  <si>
    <r>
      <t>Dedicated to General Fund and NYC Transit Authority</t>
    </r>
    <r>
      <rPr>
        <vertAlign val="superscript"/>
        <sz val="11"/>
        <color rgb="FF000000"/>
        <rFont val="Arial"/>
        <family val="2"/>
      </rPr>
      <t>1</t>
    </r>
  </si>
  <si>
    <r>
      <t>NYC Transit Authority</t>
    </r>
    <r>
      <rPr>
        <b/>
        <vertAlign val="superscript"/>
        <sz val="11"/>
        <color rgb="FF000000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</si>
</sst>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#,##0.0,,"/>
    <numFmt numFmtId="165" formatCode="&quot;$&quot;#,##0.0,,"/>
    <numFmt numFmtId="166" formatCode="&quot;$&quot;#,##0"/>
    <numFmt numFmtId="167" formatCode="0.0%"/>
    <numFmt numFmtId="168" formatCode="_(* #,##0_);_(* \(#,##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3399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003399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1"/>
      <color theme="1"/>
      <name val="Arial"/>
      <family val="2"/>
    </font>
    <font>
      <b/>
      <vertAlign val="superscript"/>
      <sz val="11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sz val="9.5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"/>
      <family val="2"/>
    </font>
    <font>
      <sz val="9.5"/>
      <color rgb="FF000000"/>
      <name val="Arial"/>
      <family val="2"/>
    </font>
    <font>
      <sz val="9.5"/>
      <color rgb="FF000000"/>
      <name val="Arial"/>
      <family val="2"/>
    </font>
    <font>
      <i/>
      <sz val="11"/>
      <color rgb="FF0070C0"/>
      <name val="Arial"/>
      <family val="2"/>
    </font>
    <font>
      <b/>
      <sz val="12"/>
      <name val="Arial"/>
      <family val="2"/>
    </font>
    <font>
      <b/>
      <sz val="12"/>
      <name val="Calibri"/>
      <family val="2"/>
      <scheme val="minor"/>
    </font>
    <font>
      <b/>
      <vertAlign val="superscript"/>
      <sz val="10.199999999999999"/>
      <name val="Arial"/>
      <family val="2"/>
    </font>
    <font>
      <sz val="9.5"/>
      <color rgb="FF000000"/>
      <name val="Arial"/>
      <family val="2"/>
    </font>
    <font>
      <sz val="9.5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vertAlign val="superscript"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9" fillId="0" borderId="0"/>
    <xf numFmtId="0" fontId="22" fillId="0" borderId="0"/>
    <xf numFmtId="0" fontId="23" fillId="0" borderId="0"/>
    <xf numFmtId="0" fontId="19" fillId="0" borderId="0"/>
    <xf numFmtId="0" fontId="19" fillId="0" borderId="0"/>
    <xf numFmtId="0" fontId="28" fillId="0" borderId="0"/>
    <xf numFmtId="0" fontId="19" fillId="0" borderId="0"/>
    <xf numFmtId="0" fontId="29" fillId="0" borderId="0"/>
    <xf numFmtId="0" fontId="19" fillId="0" borderId="0"/>
    <xf numFmtId="0" fontId="30" fillId="0" borderId="0"/>
    <xf numFmtId="0" fontId="31" fillId="0" borderId="0"/>
    <xf numFmtId="0" fontId="30" fillId="0" borderId="0"/>
    <xf numFmtId="43" fontId="30" fillId="0" borderId="0" applyFont="0" applyFill="0" applyBorder="0" applyAlignment="0" applyProtection="0"/>
  </cellStyleXfs>
  <cellXfs count="234">
    <xf numFmtId="0" fontId="0" fillId="0" borderId="0" xfId="0"/>
    <xf numFmtId="0" fontId="6" fillId="0" borderId="0" xfId="0" applyFont="1"/>
    <xf numFmtId="0" fontId="9" fillId="0" borderId="6" xfId="0" applyFont="1" applyBorder="1" applyAlignment="1">
      <alignment horizontal="right" wrapText="1"/>
    </xf>
    <xf numFmtId="0" fontId="9" fillId="0" borderId="7" xfId="0" applyFont="1" applyBorder="1" applyAlignment="1">
      <alignment horizontal="right" wrapText="1"/>
    </xf>
    <xf numFmtId="0" fontId="6" fillId="0" borderId="8" xfId="0" applyFont="1" applyBorder="1"/>
    <xf numFmtId="0" fontId="9" fillId="0" borderId="5" xfId="0" applyFont="1" applyBorder="1" applyAlignment="1">
      <alignment horizontal="right" wrapText="1"/>
    </xf>
    <xf numFmtId="0" fontId="9" fillId="0" borderId="5" xfId="0" applyFont="1" applyBorder="1" applyAlignment="1">
      <alignment horizontal="left" wrapText="1"/>
    </xf>
    <xf numFmtId="168" fontId="7" fillId="0" borderId="1" xfId="1" applyNumberFormat="1" applyFont="1" applyBorder="1" applyAlignment="1">
      <alignment vertical="center"/>
    </xf>
    <xf numFmtId="0" fontId="17" fillId="0" borderId="0" xfId="0" applyFont="1" applyAlignment="1">
      <alignment horizontal="left"/>
    </xf>
    <xf numFmtId="0" fontId="18" fillId="0" borderId="0" xfId="0" applyFont="1"/>
    <xf numFmtId="167" fontId="18" fillId="0" borderId="0" xfId="2" applyNumberFormat="1" applyFont="1"/>
    <xf numFmtId="0" fontId="6" fillId="0" borderId="11" xfId="0" applyFont="1" applyBorder="1" applyAlignment="1">
      <alignment horizontal="left"/>
    </xf>
    <xf numFmtId="37" fontId="6" fillId="0" borderId="1" xfId="1" applyNumberFormat="1" applyFont="1" applyFill="1" applyBorder="1"/>
    <xf numFmtId="37" fontId="6" fillId="0" borderId="9" xfId="1" applyNumberFormat="1" applyFont="1" applyFill="1" applyBorder="1"/>
    <xf numFmtId="0" fontId="9" fillId="0" borderId="4" xfId="0" applyFont="1" applyBorder="1" applyAlignment="1">
      <alignment horizontal="left" wrapText="1"/>
    </xf>
    <xf numFmtId="168" fontId="9" fillId="0" borderId="5" xfId="1" applyNumberFormat="1" applyFont="1" applyBorder="1" applyAlignment="1"/>
    <xf numFmtId="165" fontId="10" fillId="0" borderId="0" xfId="1" applyNumberFormat="1" applyFont="1" applyBorder="1" applyAlignment="1" applyProtection="1">
      <alignment horizontal="right" vertical="center"/>
    </xf>
    <xf numFmtId="165" fontId="10" fillId="0" borderId="0" xfId="1" applyNumberFormat="1" applyFont="1" applyBorder="1" applyAlignment="1" applyProtection="1">
      <alignment vertical="center"/>
    </xf>
    <xf numFmtId="165" fontId="11" fillId="0" borderId="2" xfId="1" applyNumberFormat="1" applyFont="1" applyBorder="1" applyAlignment="1" applyProtection="1">
      <alignment horizontal="right"/>
    </xf>
    <xf numFmtId="165" fontId="11" fillId="0" borderId="3" xfId="1" applyNumberFormat="1" applyFont="1" applyBorder="1" applyAlignment="1" applyProtection="1">
      <alignment horizontal="right"/>
    </xf>
    <xf numFmtId="3" fontId="6" fillId="0" borderId="0" xfId="0" applyNumberFormat="1" applyFont="1"/>
    <xf numFmtId="0" fontId="5" fillId="0" borderId="0" xfId="0" applyFont="1" applyAlignment="1">
      <alignment wrapText="1"/>
    </xf>
    <xf numFmtId="0" fontId="9" fillId="0" borderId="10" xfId="0" applyFont="1" applyBorder="1" applyAlignment="1">
      <alignment horizontal="left" wrapText="1"/>
    </xf>
    <xf numFmtId="0" fontId="9" fillId="0" borderId="8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11" xfId="0" applyFont="1" applyBorder="1" applyAlignment="1">
      <alignment horizontal="left" wrapText="1"/>
    </xf>
    <xf numFmtId="0" fontId="6" fillId="0" borderId="1" xfId="0" applyFont="1" applyBorder="1"/>
    <xf numFmtId="0" fontId="3" fillId="0" borderId="0" xfId="0" applyFont="1" applyAlignment="1">
      <alignment horizontal="right"/>
    </xf>
    <xf numFmtId="0" fontId="3" fillId="0" borderId="9" xfId="0" applyFont="1" applyBorder="1"/>
    <xf numFmtId="0" fontId="6" fillId="0" borderId="9" xfId="0" applyFont="1" applyBorder="1"/>
    <xf numFmtId="3" fontId="7" fillId="0" borderId="1" xfId="0" applyNumberFormat="1" applyFont="1" applyBorder="1" applyAlignment="1">
      <alignment wrapText="1"/>
    </xf>
    <xf numFmtId="165" fontId="10" fillId="0" borderId="0" xfId="1" applyNumberFormat="1" applyFont="1" applyFill="1" applyBorder="1" applyAlignment="1" applyProtection="1"/>
    <xf numFmtId="9" fontId="7" fillId="0" borderId="0" xfId="2" applyFont="1" applyFill="1" applyBorder="1" applyAlignment="1">
      <alignment wrapText="1"/>
    </xf>
    <xf numFmtId="9" fontId="7" fillId="0" borderId="9" xfId="2" applyFont="1" applyFill="1" applyBorder="1" applyAlignment="1">
      <alignment wrapText="1"/>
    </xf>
    <xf numFmtId="164" fontId="10" fillId="0" borderId="0" xfId="1" applyNumberFormat="1" applyFont="1" applyFill="1" applyBorder="1" applyAlignment="1" applyProtection="1"/>
    <xf numFmtId="3" fontId="7" fillId="0" borderId="9" xfId="0" applyNumberFormat="1" applyFont="1" applyBorder="1" applyAlignment="1">
      <alignment wrapText="1"/>
    </xf>
    <xf numFmtId="0" fontId="7" fillId="0" borderId="1" xfId="0" applyFont="1" applyBorder="1" applyAlignment="1">
      <alignment wrapText="1"/>
    </xf>
    <xf numFmtId="3" fontId="9" fillId="0" borderId="5" xfId="0" applyNumberFormat="1" applyFont="1" applyBorder="1" applyAlignment="1">
      <alignment wrapText="1"/>
    </xf>
    <xf numFmtId="165" fontId="11" fillId="0" borderId="2" xfId="1" applyNumberFormat="1" applyFont="1" applyFill="1" applyBorder="1" applyAlignment="1" applyProtection="1"/>
    <xf numFmtId="0" fontId="9" fillId="0" borderId="0" xfId="0" applyFont="1" applyAlignment="1">
      <alignment horizontal="left" wrapText="1"/>
    </xf>
    <xf numFmtId="3" fontId="9" fillId="0" borderId="0" xfId="0" applyNumberFormat="1" applyFont="1" applyAlignment="1">
      <alignment wrapText="1"/>
    </xf>
    <xf numFmtId="165" fontId="11" fillId="0" borderId="0" xfId="1" applyNumberFormat="1" applyFont="1" applyFill="1" applyBorder="1" applyAlignment="1" applyProtection="1"/>
    <xf numFmtId="166" fontId="9" fillId="0" borderId="0" xfId="0" applyNumberFormat="1" applyFont="1" applyAlignment="1">
      <alignment wrapText="1"/>
    </xf>
    <xf numFmtId="0" fontId="12" fillId="0" borderId="0" xfId="0" applyFont="1" applyAlignment="1">
      <alignment horizontal="left"/>
    </xf>
    <xf numFmtId="0" fontId="8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165" fontId="10" fillId="0" borderId="0" xfId="1" applyNumberFormat="1" applyFont="1" applyFill="1" applyBorder="1" applyProtection="1"/>
    <xf numFmtId="164" fontId="10" fillId="0" borderId="0" xfId="1" applyNumberFormat="1" applyFont="1" applyFill="1" applyBorder="1" applyProtection="1"/>
    <xf numFmtId="0" fontId="9" fillId="0" borderId="0" xfId="0" applyFont="1" applyAlignment="1">
      <alignment horizontal="left" vertical="top" wrapText="1"/>
    </xf>
    <xf numFmtId="3" fontId="9" fillId="0" borderId="0" xfId="0" applyNumberFormat="1" applyFont="1" applyAlignment="1">
      <alignment vertical="top" wrapText="1"/>
    </xf>
    <xf numFmtId="165" fontId="11" fillId="0" borderId="0" xfId="1" applyNumberFormat="1" applyFont="1" applyFill="1" applyBorder="1" applyProtection="1"/>
    <xf numFmtId="166" fontId="9" fillId="0" borderId="0" xfId="0" applyNumberFormat="1" applyFont="1" applyAlignment="1">
      <alignment vertical="top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right" wrapText="1"/>
    </xf>
    <xf numFmtId="0" fontId="9" fillId="0" borderId="12" xfId="0" applyFont="1" applyBorder="1" applyAlignment="1">
      <alignment horizontal="right" wrapText="1"/>
    </xf>
    <xf numFmtId="0" fontId="20" fillId="0" borderId="6" xfId="0" applyFont="1" applyBorder="1" applyAlignment="1">
      <alignment horizontal="right" wrapText="1"/>
    </xf>
    <xf numFmtId="9" fontId="10" fillId="0" borderId="0" xfId="2" applyFont="1" applyFill="1" applyBorder="1" applyAlignment="1" applyProtection="1"/>
    <xf numFmtId="0" fontId="7" fillId="0" borderId="9" xfId="0" applyFont="1" applyBorder="1" applyAlignment="1">
      <alignment wrapText="1"/>
    </xf>
    <xf numFmtId="9" fontId="9" fillId="0" borderId="3" xfId="2" applyFont="1" applyFill="1" applyBorder="1" applyAlignment="1">
      <alignment wrapText="1"/>
    </xf>
    <xf numFmtId="9" fontId="11" fillId="0" borderId="2" xfId="2" applyFont="1" applyFill="1" applyBorder="1" applyAlignment="1" applyProtection="1"/>
    <xf numFmtId="9" fontId="9" fillId="0" borderId="0" xfId="2" applyFont="1" applyFill="1" applyBorder="1" applyAlignment="1">
      <alignment wrapText="1"/>
    </xf>
    <xf numFmtId="9" fontId="11" fillId="0" borderId="0" xfId="2" applyFont="1" applyFill="1" applyBorder="1" applyAlignment="1" applyProtection="1"/>
    <xf numFmtId="9" fontId="6" fillId="0" borderId="0" xfId="2" applyFont="1" applyFill="1" applyAlignment="1"/>
    <xf numFmtId="0" fontId="9" fillId="0" borderId="11" xfId="0" applyFont="1" applyBorder="1" applyAlignment="1">
      <alignment horizontal="left"/>
    </xf>
    <xf numFmtId="9" fontId="10" fillId="0" borderId="0" xfId="2" applyFont="1" applyFill="1" applyBorder="1" applyAlignment="1" applyProtection="1">
      <alignment wrapText="1"/>
    </xf>
    <xf numFmtId="0" fontId="6" fillId="0" borderId="0" xfId="0" applyFont="1" applyAlignment="1">
      <alignment wrapText="1"/>
    </xf>
    <xf numFmtId="164" fontId="10" fillId="0" borderId="0" xfId="1" applyNumberFormat="1" applyFont="1" applyFill="1" applyBorder="1" applyAlignment="1" applyProtection="1">
      <alignment wrapText="1"/>
    </xf>
    <xf numFmtId="9" fontId="11" fillId="0" borderId="2" xfId="2" applyFont="1" applyFill="1" applyBorder="1" applyAlignment="1" applyProtection="1">
      <alignment wrapText="1"/>
    </xf>
    <xf numFmtId="3" fontId="7" fillId="0" borderId="0" xfId="0" applyNumberFormat="1" applyFont="1" applyAlignment="1">
      <alignment vertical="top" wrapText="1"/>
    </xf>
    <xf numFmtId="166" fontId="7" fillId="0" borderId="0" xfId="0" applyNumberFormat="1" applyFont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left"/>
    </xf>
    <xf numFmtId="0" fontId="15" fillId="0" borderId="1" xfId="0" applyFont="1" applyBorder="1"/>
    <xf numFmtId="0" fontId="15" fillId="0" borderId="4" xfId="0" applyFont="1" applyBorder="1" applyAlignment="1">
      <alignment horizontal="left" wrapText="1"/>
    </xf>
    <xf numFmtId="0" fontId="15" fillId="0" borderId="5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15" fillId="0" borderId="3" xfId="0" applyFont="1" applyBorder="1" applyAlignment="1">
      <alignment horizontal="right"/>
    </xf>
    <xf numFmtId="165" fontId="6" fillId="0" borderId="0" xfId="1" applyNumberFormat="1" applyFont="1" applyFill="1" applyBorder="1"/>
    <xf numFmtId="5" fontId="6" fillId="0" borderId="9" xfId="1" applyNumberFormat="1" applyFont="1" applyFill="1" applyBorder="1"/>
    <xf numFmtId="164" fontId="6" fillId="0" borderId="0" xfId="1" applyNumberFormat="1" applyFont="1" applyFill="1" applyBorder="1"/>
    <xf numFmtId="0" fontId="6" fillId="0" borderId="1" xfId="0" applyFont="1" applyBorder="1" applyAlignment="1">
      <alignment horizontal="left"/>
    </xf>
    <xf numFmtId="7" fontId="6" fillId="0" borderId="0" xfId="0" applyNumberFormat="1" applyFont="1"/>
    <xf numFmtId="9" fontId="6" fillId="0" borderId="0" xfId="2" applyFont="1" applyFill="1" applyBorder="1"/>
    <xf numFmtId="0" fontId="15" fillId="0" borderId="4" xfId="0" applyFont="1" applyBorder="1"/>
    <xf numFmtId="0" fontId="6" fillId="0" borderId="11" xfId="0" applyFont="1" applyBorder="1"/>
    <xf numFmtId="3" fontId="6" fillId="0" borderId="1" xfId="0" applyNumberFormat="1" applyFont="1" applyBorder="1"/>
    <xf numFmtId="9" fontId="6" fillId="0" borderId="9" xfId="2" applyFont="1" applyBorder="1"/>
    <xf numFmtId="0" fontId="15" fillId="0" borderId="11" xfId="0" applyFont="1" applyBorder="1"/>
    <xf numFmtId="0" fontId="6" fillId="0" borderId="1" xfId="0" applyFont="1" applyBorder="1" applyAlignment="1">
      <alignment horizontal="right" wrapText="1"/>
    </xf>
    <xf numFmtId="0" fontId="6" fillId="0" borderId="0" xfId="0" applyFont="1" applyAlignment="1">
      <alignment horizontal="right" wrapText="1"/>
    </xf>
    <xf numFmtId="0" fontId="6" fillId="0" borderId="9" xfId="0" applyFont="1" applyBorder="1" applyAlignment="1">
      <alignment horizontal="right" wrapText="1"/>
    </xf>
    <xf numFmtId="0" fontId="6" fillId="0" borderId="8" xfId="0" applyFont="1" applyBorder="1" applyAlignment="1">
      <alignment horizontal="right" wrapText="1"/>
    </xf>
    <xf numFmtId="0" fontId="6" fillId="0" borderId="14" xfId="0" applyFont="1" applyBorder="1" applyAlignment="1">
      <alignment horizontal="right" wrapText="1"/>
    </xf>
    <xf numFmtId="0" fontId="15" fillId="0" borderId="0" xfId="0" applyFont="1"/>
    <xf numFmtId="164" fontId="10" fillId="0" borderId="1" xfId="1" applyNumberFormat="1" applyFont="1" applyFill="1" applyBorder="1" applyAlignment="1" applyProtection="1"/>
    <xf numFmtId="0" fontId="15" fillId="0" borderId="12" xfId="0" applyFont="1" applyBorder="1" applyAlignment="1">
      <alignment horizontal="right" wrapText="1"/>
    </xf>
    <xf numFmtId="0" fontId="15" fillId="0" borderId="6" xfId="0" applyFont="1" applyBorder="1" applyAlignment="1">
      <alignment horizontal="right" wrapText="1"/>
    </xf>
    <xf numFmtId="0" fontId="15" fillId="0" borderId="7" xfId="0" applyFont="1" applyBorder="1" applyAlignment="1">
      <alignment horizontal="right" wrapText="1"/>
    </xf>
    <xf numFmtId="3" fontId="15" fillId="0" borderId="5" xfId="0" applyNumberFormat="1" applyFont="1" applyBorder="1"/>
    <xf numFmtId="3" fontId="15" fillId="0" borderId="0" xfId="0" applyNumberFormat="1" applyFont="1"/>
    <xf numFmtId="0" fontId="15" fillId="0" borderId="5" xfId="0" applyFont="1" applyBorder="1" applyAlignment="1">
      <alignment horizontal="right" wrapText="1"/>
    </xf>
    <xf numFmtId="9" fontId="6" fillId="0" borderId="1" xfId="2" applyFont="1" applyBorder="1"/>
    <xf numFmtId="9" fontId="6" fillId="0" borderId="11" xfId="2" applyFont="1" applyFill="1" applyBorder="1"/>
    <xf numFmtId="9" fontId="9" fillId="0" borderId="8" xfId="2" applyFont="1" applyFill="1" applyBorder="1" applyAlignment="1">
      <alignment horizontal="center" wrapText="1"/>
    </xf>
    <xf numFmtId="9" fontId="15" fillId="0" borderId="5" xfId="2" applyFont="1" applyBorder="1" applyAlignment="1">
      <alignment horizontal="right" wrapText="1"/>
    </xf>
    <xf numFmtId="9" fontId="15" fillId="0" borderId="6" xfId="2" applyFont="1" applyBorder="1" applyAlignment="1">
      <alignment horizontal="right" wrapText="1"/>
    </xf>
    <xf numFmtId="9" fontId="15" fillId="0" borderId="7" xfId="2" applyFont="1" applyBorder="1" applyAlignment="1">
      <alignment horizontal="right" wrapText="1"/>
    </xf>
    <xf numFmtId="9" fontId="15" fillId="0" borderId="12" xfId="2" applyFont="1" applyBorder="1" applyAlignment="1">
      <alignment horizontal="right" wrapText="1"/>
    </xf>
    <xf numFmtId="9" fontId="15" fillId="0" borderId="8" xfId="2" applyFont="1" applyFill="1" applyBorder="1"/>
    <xf numFmtId="9" fontId="6" fillId="0" borderId="1" xfId="2" applyFont="1" applyBorder="1" applyAlignment="1">
      <alignment horizontal="right" wrapText="1"/>
    </xf>
    <xf numFmtId="9" fontId="6" fillId="0" borderId="0" xfId="2" applyFont="1" applyBorder="1" applyAlignment="1">
      <alignment horizontal="right" wrapText="1"/>
    </xf>
    <xf numFmtId="9" fontId="6" fillId="0" borderId="9" xfId="2" applyFont="1" applyBorder="1" applyAlignment="1">
      <alignment horizontal="right" wrapText="1"/>
    </xf>
    <xf numFmtId="9" fontId="6" fillId="0" borderId="8" xfId="2" applyFont="1" applyBorder="1" applyAlignment="1">
      <alignment horizontal="right" wrapText="1"/>
    </xf>
    <xf numFmtId="9" fontId="6" fillId="0" borderId="14" xfId="2" applyFont="1" applyBorder="1" applyAlignment="1">
      <alignment horizontal="right" wrapText="1"/>
    </xf>
    <xf numFmtId="9" fontId="6" fillId="0" borderId="1" xfId="2" applyFont="1" applyFill="1" applyBorder="1"/>
    <xf numFmtId="9" fontId="10" fillId="0" borderId="1" xfId="2" applyFont="1" applyFill="1" applyBorder="1" applyAlignment="1" applyProtection="1"/>
    <xf numFmtId="9" fontId="15" fillId="0" borderId="5" xfId="2" applyFont="1" applyFill="1" applyBorder="1"/>
    <xf numFmtId="9" fontId="15" fillId="0" borderId="5" xfId="2" applyFont="1" applyBorder="1"/>
    <xf numFmtId="165" fontId="6" fillId="0" borderId="0" xfId="0" applyNumberFormat="1" applyFont="1"/>
    <xf numFmtId="0" fontId="0" fillId="2" borderId="0" xfId="0" applyFill="1"/>
    <xf numFmtId="0" fontId="9" fillId="2" borderId="8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right" wrapText="1"/>
    </xf>
    <xf numFmtId="0" fontId="9" fillId="2" borderId="12" xfId="0" applyFont="1" applyFill="1" applyBorder="1" applyAlignment="1">
      <alignment horizontal="right" wrapText="1"/>
    </xf>
    <xf numFmtId="0" fontId="9" fillId="2" borderId="7" xfId="0" applyFont="1" applyFill="1" applyBorder="1" applyAlignment="1">
      <alignment horizontal="right" wrapText="1"/>
    </xf>
    <xf numFmtId="0" fontId="9" fillId="2" borderId="1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center" wrapText="1"/>
    </xf>
    <xf numFmtId="0" fontId="9" fillId="2" borderId="0" xfId="0" applyFont="1" applyFill="1" applyAlignment="1">
      <alignment horizontal="right" wrapText="1"/>
    </xf>
    <xf numFmtId="0" fontId="9" fillId="2" borderId="9" xfId="0" applyFont="1" applyFill="1" applyBorder="1" applyAlignment="1">
      <alignment horizontal="right" wrapText="1"/>
    </xf>
    <xf numFmtId="0" fontId="9" fillId="2" borderId="11" xfId="0" applyFont="1" applyFill="1" applyBorder="1" applyAlignment="1">
      <alignment horizontal="left"/>
    </xf>
    <xf numFmtId="168" fontId="7" fillId="2" borderId="1" xfId="1" applyNumberFormat="1" applyFont="1" applyFill="1" applyBorder="1" applyAlignment="1"/>
    <xf numFmtId="37" fontId="7" fillId="2" borderId="0" xfId="1" applyNumberFormat="1" applyFont="1" applyFill="1" applyBorder="1" applyAlignment="1"/>
    <xf numFmtId="37" fontId="7" fillId="2" borderId="9" xfId="1" applyNumberFormat="1" applyFont="1" applyFill="1" applyBorder="1" applyAlignment="1"/>
    <xf numFmtId="0" fontId="7" fillId="2" borderId="11" xfId="0" applyFont="1" applyFill="1" applyBorder="1" applyAlignment="1">
      <alignment horizontal="left" wrapText="1"/>
    </xf>
    <xf numFmtId="168" fontId="9" fillId="2" borderId="1" xfId="1" applyNumberFormat="1" applyFont="1" applyFill="1" applyBorder="1" applyAlignment="1"/>
    <xf numFmtId="0" fontId="0" fillId="2" borderId="11" xfId="0" applyFill="1" applyBorder="1"/>
    <xf numFmtId="0" fontId="0" fillId="2" borderId="9" xfId="0" applyFill="1" applyBorder="1"/>
    <xf numFmtId="165" fontId="10" fillId="2" borderId="0" xfId="1" applyNumberFormat="1" applyFont="1" applyFill="1" applyBorder="1" applyAlignment="1" applyProtection="1"/>
    <xf numFmtId="5" fontId="7" fillId="2" borderId="0" xfId="1" applyNumberFormat="1" applyFont="1" applyFill="1" applyBorder="1" applyAlignment="1"/>
    <xf numFmtId="165" fontId="10" fillId="2" borderId="1" xfId="1" applyNumberFormat="1" applyFont="1" applyFill="1" applyBorder="1" applyAlignment="1" applyProtection="1"/>
    <xf numFmtId="5" fontId="7" fillId="2" borderId="9" xfId="1" applyNumberFormat="1" applyFont="1" applyFill="1" applyBorder="1" applyAlignment="1"/>
    <xf numFmtId="0" fontId="9" fillId="2" borderId="4" xfId="0" applyFont="1" applyFill="1" applyBorder="1" applyAlignment="1">
      <alignment horizontal="left" wrapText="1"/>
    </xf>
    <xf numFmtId="168" fontId="9" fillId="2" borderId="5" xfId="1" applyNumberFormat="1" applyFont="1" applyFill="1" applyBorder="1" applyAlignment="1"/>
    <xf numFmtId="0" fontId="9" fillId="2" borderId="1" xfId="0" applyFont="1" applyFill="1" applyBorder="1" applyAlignment="1">
      <alignment horizontal="left" wrapText="1"/>
    </xf>
    <xf numFmtId="0" fontId="24" fillId="0" borderId="0" xfId="0" applyFont="1"/>
    <xf numFmtId="0" fontId="6" fillId="2" borderId="0" xfId="0" applyFont="1" applyFill="1"/>
    <xf numFmtId="0" fontId="6" fillId="2" borderId="11" xfId="0" applyFont="1" applyFill="1" applyBorder="1"/>
    <xf numFmtId="0" fontId="6" fillId="0" borderId="4" xfId="0" applyFont="1" applyBorder="1" applyAlignment="1">
      <alignment horizontal="left"/>
    </xf>
    <xf numFmtId="164" fontId="6" fillId="0" borderId="2" xfId="1" applyNumberFormat="1" applyFont="1" applyFill="1" applyBorder="1"/>
    <xf numFmtId="37" fontId="6" fillId="0" borderId="3" xfId="1" applyNumberFormat="1" applyFont="1" applyFill="1" applyBorder="1"/>
    <xf numFmtId="37" fontId="6" fillId="0" borderId="2" xfId="1" applyNumberFormat="1" applyFont="1" applyFill="1" applyBorder="1"/>
    <xf numFmtId="165" fontId="11" fillId="2" borderId="2" xfId="1" applyNumberFormat="1" applyFont="1" applyFill="1" applyBorder="1" applyAlignment="1" applyProtection="1"/>
    <xf numFmtId="5" fontId="9" fillId="2" borderId="2" xfId="1" applyNumberFormat="1" applyFont="1" applyFill="1" applyBorder="1" applyAlignment="1"/>
    <xf numFmtId="165" fontId="11" fillId="2" borderId="5" xfId="1" applyNumberFormat="1" applyFont="1" applyFill="1" applyBorder="1" applyAlignment="1" applyProtection="1"/>
    <xf numFmtId="5" fontId="9" fillId="2" borderId="3" xfId="1" applyNumberFormat="1" applyFont="1" applyFill="1" applyBorder="1" applyAlignment="1"/>
    <xf numFmtId="0" fontId="7" fillId="0" borderId="0" xfId="0" applyFont="1" applyAlignment="1">
      <alignment wrapText="1"/>
    </xf>
    <xf numFmtId="9" fontId="9" fillId="0" borderId="2" xfId="2" applyFont="1" applyFill="1" applyBorder="1" applyAlignment="1">
      <alignment wrapText="1"/>
    </xf>
    <xf numFmtId="165" fontId="11" fillId="2" borderId="0" xfId="1" applyNumberFormat="1" applyFont="1" applyFill="1" applyBorder="1" applyAlignment="1" applyProtection="1"/>
    <xf numFmtId="5" fontId="9" fillId="2" borderId="0" xfId="1" applyNumberFormat="1" applyFont="1" applyFill="1" applyBorder="1" applyAlignment="1"/>
    <xf numFmtId="165" fontId="11" fillId="2" borderId="1" xfId="1" applyNumberFormat="1" applyFont="1" applyFill="1" applyBorder="1" applyAlignment="1" applyProtection="1"/>
    <xf numFmtId="5" fontId="9" fillId="2" borderId="9" xfId="1" applyNumberFormat="1" applyFont="1" applyFill="1" applyBorder="1" applyAlignment="1"/>
    <xf numFmtId="168" fontId="7" fillId="0" borderId="1" xfId="1" applyNumberFormat="1" applyFont="1" applyBorder="1" applyAlignment="1">
      <alignment horizontal="right" vertical="center"/>
    </xf>
    <xf numFmtId="164" fontId="10" fillId="2" borderId="0" xfId="1" applyNumberFormat="1" applyFont="1" applyFill="1" applyBorder="1" applyAlignment="1" applyProtection="1">
      <alignment horizontal="right" vertical="center"/>
    </xf>
    <xf numFmtId="164" fontId="10" fillId="2" borderId="9" xfId="1" applyNumberFormat="1" applyFont="1" applyFill="1" applyBorder="1" applyAlignment="1" applyProtection="1">
      <alignment horizontal="right" vertical="center"/>
    </xf>
    <xf numFmtId="0" fontId="25" fillId="2" borderId="0" xfId="0" applyFont="1" applyFill="1" applyAlignment="1">
      <alignment vertical="top"/>
    </xf>
    <xf numFmtId="0" fontId="26" fillId="2" borderId="0" xfId="0" applyFont="1" applyFill="1"/>
    <xf numFmtId="0" fontId="25" fillId="2" borderId="0" xfId="0" applyFont="1" applyFill="1" applyAlignment="1">
      <alignment horizontal="center" vertical="top"/>
    </xf>
    <xf numFmtId="0" fontId="25" fillId="2" borderId="0" xfId="0" applyFont="1" applyFill="1"/>
    <xf numFmtId="0" fontId="25" fillId="2" borderId="0" xfId="0" applyFont="1" applyFill="1" applyAlignment="1">
      <alignment horizontal="center"/>
    </xf>
    <xf numFmtId="0" fontId="25" fillId="0" borderId="0" xfId="0" applyFont="1" applyAlignment="1">
      <alignment horizontal="left"/>
    </xf>
    <xf numFmtId="0" fontId="25" fillId="0" borderId="0" xfId="0" applyFont="1"/>
    <xf numFmtId="0" fontId="17" fillId="0" borderId="0" xfId="0" quotePrefix="1" applyFont="1" applyAlignment="1">
      <alignment horizontal="left" wrapText="1"/>
    </xf>
    <xf numFmtId="0" fontId="17" fillId="0" borderId="0" xfId="0" quotePrefix="1" applyFont="1" applyAlignment="1">
      <alignment horizontal="left"/>
    </xf>
    <xf numFmtId="37" fontId="6" fillId="0" borderId="0" xfId="1" applyNumberFormat="1" applyFont="1" applyFill="1" applyBorder="1"/>
    <xf numFmtId="166" fontId="9" fillId="0" borderId="3" xfId="0" applyNumberFormat="1" applyFont="1" applyBorder="1" applyAlignment="1">
      <alignment wrapText="1"/>
    </xf>
    <xf numFmtId="166" fontId="7" fillId="0" borderId="9" xfId="0" applyNumberFormat="1" applyFont="1" applyBorder="1" applyAlignment="1">
      <alignment wrapText="1"/>
    </xf>
    <xf numFmtId="0" fontId="7" fillId="0" borderId="1" xfId="0" applyFont="1" applyBorder="1"/>
    <xf numFmtId="165" fontId="10" fillId="0" borderId="0" xfId="1" applyNumberFormat="1" applyFont="1" applyFill="1" applyBorder="1" applyAlignment="1" applyProtection="1">
      <alignment wrapText="1"/>
    </xf>
    <xf numFmtId="165" fontId="10" fillId="0" borderId="1" xfId="1" applyNumberFormat="1" applyFont="1" applyFill="1" applyBorder="1" applyAlignment="1" applyProtection="1"/>
    <xf numFmtId="164" fontId="10" fillId="2" borderId="0" xfId="1" applyNumberFormat="1" applyFont="1" applyFill="1" applyBorder="1" applyAlignment="1" applyProtection="1"/>
    <xf numFmtId="164" fontId="10" fillId="2" borderId="1" xfId="1" applyNumberFormat="1" applyFont="1" applyFill="1" applyBorder="1" applyAlignment="1" applyProtection="1"/>
    <xf numFmtId="3" fontId="7" fillId="2" borderId="9" xfId="0" applyNumberFormat="1" applyFont="1" applyFill="1" applyBorder="1" applyAlignment="1">
      <alignment wrapText="1"/>
    </xf>
    <xf numFmtId="3" fontId="6" fillId="2" borderId="1" xfId="0" applyNumberFormat="1" applyFont="1" applyFill="1" applyBorder="1"/>
    <xf numFmtId="0" fontId="9" fillId="2" borderId="8" xfId="0" applyFont="1" applyFill="1" applyBorder="1" applyAlignment="1">
      <alignment horizontal="right" wrapText="1"/>
    </xf>
    <xf numFmtId="9" fontId="6" fillId="0" borderId="0" xfId="2" applyFont="1" applyBorder="1"/>
    <xf numFmtId="168" fontId="9" fillId="2" borderId="0" xfId="1" applyNumberFormat="1" applyFont="1" applyFill="1" applyBorder="1" applyAlignment="1"/>
    <xf numFmtId="3" fontId="0" fillId="0" borderId="0" xfId="0" applyNumberFormat="1"/>
    <xf numFmtId="9" fontId="11" fillId="0" borderId="5" xfId="2" applyFont="1" applyFill="1" applyBorder="1" applyAlignment="1" applyProtection="1"/>
    <xf numFmtId="0" fontId="25" fillId="2" borderId="0" xfId="0" applyFont="1" applyFill="1" applyAlignment="1">
      <alignment horizontal="center" vertical="top"/>
    </xf>
    <xf numFmtId="0" fontId="25" fillId="2" borderId="0" xfId="0" applyFont="1" applyFill="1" applyAlignment="1">
      <alignment horizontal="center" vertical="top" wrapText="1"/>
    </xf>
    <xf numFmtId="0" fontId="25" fillId="2" borderId="0" xfId="0" applyFont="1" applyFill="1" applyAlignment="1">
      <alignment horizontal="center"/>
    </xf>
    <xf numFmtId="0" fontId="9" fillId="2" borderId="10" xfId="0" applyFont="1" applyFill="1" applyBorder="1" applyAlignment="1">
      <alignment horizontal="left" wrapText="1"/>
    </xf>
    <xf numFmtId="0" fontId="9" fillId="2" borderId="4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17" fillId="0" borderId="0" xfId="0" applyFont="1" applyAlignment="1">
      <alignment horizontal="left" wrapText="1"/>
    </xf>
    <xf numFmtId="0" fontId="15" fillId="0" borderId="13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3" borderId="12" xfId="0" applyFont="1" applyFill="1" applyBorder="1" applyAlignment="1">
      <alignment horizontal="center" wrapText="1"/>
    </xf>
    <xf numFmtId="0" fontId="9" fillId="3" borderId="6" xfId="0" applyFont="1" applyFill="1" applyBorder="1" applyAlignment="1">
      <alignment horizontal="center" wrapText="1"/>
    </xf>
    <xf numFmtId="0" fontId="9" fillId="3" borderId="7" xfId="0" applyFont="1" applyFill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9" fillId="3" borderId="8" xfId="0" applyFont="1" applyFill="1" applyBorder="1" applyAlignment="1">
      <alignment horizontal="center" wrapText="1"/>
    </xf>
    <xf numFmtId="0" fontId="9" fillId="3" borderId="13" xfId="0" applyFont="1" applyFill="1" applyBorder="1" applyAlignment="1">
      <alignment horizontal="center" wrapText="1"/>
    </xf>
    <xf numFmtId="0" fontId="9" fillId="3" borderId="14" xfId="0" applyFont="1" applyFill="1" applyBorder="1" applyAlignment="1">
      <alignment horizontal="center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9" fontId="9" fillId="0" borderId="6" xfId="2" applyFont="1" applyFill="1" applyBorder="1" applyAlignment="1">
      <alignment horizontal="center" wrapText="1"/>
    </xf>
    <xf numFmtId="9" fontId="9" fillId="0" borderId="7" xfId="2" applyFont="1" applyFill="1" applyBorder="1" applyAlignment="1">
      <alignment horizontal="center" wrapText="1"/>
    </xf>
    <xf numFmtId="9" fontId="9" fillId="0" borderId="12" xfId="2" applyFont="1" applyFill="1" applyBorder="1" applyAlignment="1">
      <alignment horizontal="center" wrapText="1"/>
    </xf>
    <xf numFmtId="9" fontId="15" fillId="3" borderId="12" xfId="2" applyFont="1" applyFill="1" applyBorder="1" applyAlignment="1">
      <alignment horizontal="center" vertical="center"/>
    </xf>
    <xf numFmtId="9" fontId="15" fillId="3" borderId="6" xfId="2" applyFont="1" applyFill="1" applyBorder="1" applyAlignment="1">
      <alignment horizontal="center" vertical="center"/>
    </xf>
    <xf numFmtId="9" fontId="15" fillId="3" borderId="7" xfId="2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3" borderId="12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7" xfId="0" applyFont="1" applyFill="1" applyBorder="1" applyAlignment="1">
      <alignment horizontal="center"/>
    </xf>
    <xf numFmtId="0" fontId="25" fillId="0" borderId="0" xfId="0" quotePrefix="1" applyFont="1" applyAlignment="1">
      <alignment horizontal="center"/>
    </xf>
    <xf numFmtId="0" fontId="25" fillId="0" borderId="0" xfId="0" applyFont="1" applyAlignment="1">
      <alignment horizontal="center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right" wrapText="1"/>
    </xf>
    <xf numFmtId="0" fontId="9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left" vertical="center" wrapText="1" indent="2"/>
    </xf>
    <xf numFmtId="165" fontId="10" fillId="0" borderId="9" xfId="1" applyNumberFormat="1" applyFont="1" applyBorder="1" applyAlignment="1" applyProtection="1">
      <alignment vertical="center"/>
    </xf>
    <xf numFmtId="0" fontId="6" fillId="0" borderId="13" xfId="0" applyFont="1" applyBorder="1"/>
    <xf numFmtId="0" fontId="6" fillId="0" borderId="14" xfId="0" applyFont="1" applyBorder="1"/>
    <xf numFmtId="0" fontId="9" fillId="0" borderId="9" xfId="0" applyFont="1" applyBorder="1" applyAlignment="1">
      <alignment horizontal="right" wrapText="1"/>
    </xf>
  </cellXfs>
  <cellStyles count="16">
    <cellStyle name="Comma" xfId="1" builtinId="3"/>
    <cellStyle name="Comma 2" xfId="15" xr:uid="{A4CD0C2C-3A0D-4F5F-B839-0045B7C73CD6}"/>
    <cellStyle name="Normal" xfId="0" builtinId="0"/>
    <cellStyle name="Normal 2" xfId="3" xr:uid="{00000000-0005-0000-0000-000002000000}"/>
    <cellStyle name="Normal 2 2" xfId="14" xr:uid="{AC3CEC84-F4EF-4671-9ADD-567B1F085787}"/>
    <cellStyle name="Normal 3" xfId="4" xr:uid="{00000000-0005-0000-0000-000003000000}"/>
    <cellStyle name="Normal 3 2" xfId="6" xr:uid="{00000000-0005-0000-0000-000004000000}"/>
    <cellStyle name="Normal 4" xfId="5" xr:uid="{00000000-0005-0000-0000-000005000000}"/>
    <cellStyle name="Normal 4 2" xfId="7" xr:uid="{00000000-0005-0000-0000-000006000000}"/>
    <cellStyle name="Normal 4 3" xfId="12" xr:uid="{F29A3FB4-6045-4E94-80C0-9F23C1B7AC61}"/>
    <cellStyle name="Normal 5" xfId="8" xr:uid="{00000000-0005-0000-0000-000007000000}"/>
    <cellStyle name="Normal 5 2" xfId="9" xr:uid="{06E0747D-CB25-413A-9B17-321D3BBBDA7B}"/>
    <cellStyle name="Normal 6" xfId="10" xr:uid="{A3EAC1CF-6303-475B-BB10-FF6A75085F7C}"/>
    <cellStyle name="Normal 6 2" xfId="11" xr:uid="{41F7FA31-787D-468B-8694-5A645200D93D}"/>
    <cellStyle name="Normal 7" xfId="13" xr:uid="{3352C72A-5BDE-408F-9C0D-03B44A1D83E2}"/>
    <cellStyle name="Percent" xfId="2" builtinId="5"/>
  </cellStyles>
  <dxfs count="0"/>
  <tableStyles count="0" defaultTableStyle="TableStyleMedium2" defaultPivotStyle="PivotStyleLight16"/>
  <colors>
    <mruColors>
      <color rgb="FFCCECFF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14</xdr:row>
      <xdr:rowOff>114300</xdr:rowOff>
    </xdr:from>
    <xdr:to>
      <xdr:col>4</xdr:col>
      <xdr:colOff>962025</xdr:colOff>
      <xdr:row>18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8100" y="3305175"/>
          <a:ext cx="6743700" cy="723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Revenue is dedicated to the NYC general fund and the NYC Transit Authority and certain paratransit and franchised bus </a:t>
          </a:r>
        </a:p>
        <a:p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operators if the transaction is commercial, and either the tax rate is 2.625 percent or half that rate because the transaction is</a:t>
          </a:r>
        </a:p>
        <a:p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eligible for a reduced REIT rate.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4"/>
  <sheetViews>
    <sheetView showGridLines="0" tabSelected="1" zoomScaleNormal="100" workbookViewId="0">
      <selection activeCell="E11" sqref="E11"/>
    </sheetView>
  </sheetViews>
  <sheetFormatPr defaultRowHeight="15" x14ac:dyDescent="0.25"/>
  <cols>
    <col min="1" max="1" width="31.42578125" style="120" customWidth="1"/>
    <col min="2" max="4" width="15.28515625" style="120"/>
    <col min="5" max="5" width="14.85546875" style="120" customWidth="1"/>
    <col min="6" max="6" width="15.28515625" style="120"/>
    <col min="7" max="16384" width="9.140625" style="120"/>
  </cols>
  <sheetData>
    <row r="1" spans="1:6" ht="15.75" x14ac:dyDescent="0.25">
      <c r="A1" s="189" t="s">
        <v>57</v>
      </c>
      <c r="B1" s="189"/>
      <c r="C1" s="189"/>
      <c r="D1" s="189"/>
      <c r="E1" s="189"/>
      <c r="F1" s="189"/>
    </row>
    <row r="2" spans="1:6" ht="15.75" x14ac:dyDescent="0.25">
      <c r="A2" s="190" t="s">
        <v>83</v>
      </c>
      <c r="B2" s="190"/>
      <c r="C2" s="190"/>
      <c r="D2" s="190"/>
      <c r="E2" s="190"/>
      <c r="F2" s="190"/>
    </row>
    <row r="3" spans="1:6" ht="15.75" x14ac:dyDescent="0.25">
      <c r="A3" s="165"/>
      <c r="B3" s="166"/>
      <c r="C3" s="166"/>
      <c r="D3" s="166"/>
      <c r="E3" s="166"/>
      <c r="F3" s="166"/>
    </row>
    <row r="4" spans="1:6" ht="15.75" x14ac:dyDescent="0.25">
      <c r="A4" s="189" t="s">
        <v>21</v>
      </c>
      <c r="B4" s="189"/>
      <c r="C4" s="189"/>
      <c r="D4" s="189"/>
      <c r="E4" s="189"/>
      <c r="F4" s="189"/>
    </row>
    <row r="5" spans="1:6" ht="15.75" x14ac:dyDescent="0.25">
      <c r="A5" s="191" t="s">
        <v>58</v>
      </c>
      <c r="B5" s="191"/>
      <c r="C5" s="191"/>
      <c r="D5" s="191"/>
      <c r="E5" s="191"/>
      <c r="F5" s="191"/>
    </row>
    <row r="7" spans="1:6" ht="15" customHeight="1" x14ac:dyDescent="0.25">
      <c r="A7" s="192" t="s">
        <v>20</v>
      </c>
      <c r="B7" s="121"/>
      <c r="C7" s="194" t="s">
        <v>18</v>
      </c>
      <c r="D7" s="195"/>
      <c r="E7" s="194" t="s">
        <v>19</v>
      </c>
      <c r="F7" s="195"/>
    </row>
    <row r="8" spans="1:6" ht="29.25" customHeight="1" x14ac:dyDescent="0.25">
      <c r="A8" s="193"/>
      <c r="B8" s="122" t="s">
        <v>10</v>
      </c>
      <c r="C8" s="123" t="s">
        <v>76</v>
      </c>
      <c r="D8" s="123" t="s">
        <v>3</v>
      </c>
      <c r="E8" s="124" t="s">
        <v>76</v>
      </c>
      <c r="F8" s="125" t="s">
        <v>3</v>
      </c>
    </row>
    <row r="9" spans="1:6" x14ac:dyDescent="0.25">
      <c r="A9" s="126"/>
      <c r="B9" s="127"/>
      <c r="C9" s="128"/>
      <c r="D9" s="128"/>
      <c r="E9" s="184"/>
      <c r="F9" s="129"/>
    </row>
    <row r="10" spans="1:6" x14ac:dyDescent="0.25">
      <c r="A10" s="130" t="s">
        <v>22</v>
      </c>
      <c r="B10" s="131"/>
      <c r="C10" s="180"/>
      <c r="D10" s="132"/>
      <c r="E10" s="181"/>
      <c r="F10" s="133"/>
    </row>
    <row r="11" spans="1:6" x14ac:dyDescent="0.25">
      <c r="A11" s="134" t="s">
        <v>33</v>
      </c>
      <c r="B11" s="131">
        <f>+B16+B21</f>
        <v>61688</v>
      </c>
      <c r="C11" s="138">
        <f>C16+C21</f>
        <v>70019900260</v>
      </c>
      <c r="D11" s="139">
        <v>755000</v>
      </c>
      <c r="E11" s="140">
        <f>E16+E21</f>
        <v>973228969.78000009</v>
      </c>
      <c r="F11" s="141">
        <v>10723.13</v>
      </c>
    </row>
    <row r="12" spans="1:6" x14ac:dyDescent="0.25">
      <c r="A12" s="134" t="s">
        <v>34</v>
      </c>
      <c r="B12" s="131">
        <f>B17+B22</f>
        <v>5439</v>
      </c>
      <c r="C12" s="180">
        <f>C17+C22</f>
        <v>40236665203</v>
      </c>
      <c r="D12" s="132">
        <v>1580000</v>
      </c>
      <c r="E12" s="181">
        <f>E17+E22</f>
        <v>1049855279.01</v>
      </c>
      <c r="F12" s="133">
        <v>41475</v>
      </c>
    </row>
    <row r="13" spans="1:6" x14ac:dyDescent="0.25">
      <c r="A13" s="142" t="s">
        <v>36</v>
      </c>
      <c r="B13" s="143">
        <f>SUM(B11:B12)</f>
        <v>67127</v>
      </c>
      <c r="C13" s="152">
        <f>SUM(C11:C12)</f>
        <v>110256565463</v>
      </c>
      <c r="D13" s="153">
        <v>782800</v>
      </c>
      <c r="E13" s="154">
        <f>E12+E11</f>
        <v>2023084248.79</v>
      </c>
      <c r="F13" s="155">
        <v>11257.5</v>
      </c>
    </row>
    <row r="14" spans="1:6" x14ac:dyDescent="0.25">
      <c r="A14" s="136"/>
      <c r="D14" s="137"/>
      <c r="F14" s="137"/>
    </row>
    <row r="15" spans="1:6" x14ac:dyDescent="0.25">
      <c r="A15" s="130" t="s">
        <v>35</v>
      </c>
      <c r="D15" s="137"/>
      <c r="F15" s="137"/>
    </row>
    <row r="16" spans="1:6" x14ac:dyDescent="0.25">
      <c r="A16" s="134" t="s">
        <v>33</v>
      </c>
      <c r="B16" s="131">
        <v>147</v>
      </c>
      <c r="C16" s="138">
        <v>17728883</v>
      </c>
      <c r="D16" s="139">
        <v>100000</v>
      </c>
      <c r="E16" s="140">
        <v>177288.83</v>
      </c>
      <c r="F16" s="141">
        <v>1000</v>
      </c>
    </row>
    <row r="17" spans="1:6" ht="14.45" customHeight="1" x14ac:dyDescent="0.25">
      <c r="A17" s="134" t="s">
        <v>34</v>
      </c>
      <c r="B17" s="131">
        <v>59</v>
      </c>
      <c r="C17" s="180">
        <v>5029078</v>
      </c>
      <c r="D17" s="132">
        <v>70470</v>
      </c>
      <c r="E17" s="181">
        <v>71664.41</v>
      </c>
      <c r="F17" s="133">
        <v>1004.2</v>
      </c>
    </row>
    <row r="18" spans="1:6" x14ac:dyDescent="0.25">
      <c r="A18" s="126" t="s">
        <v>36</v>
      </c>
      <c r="B18" s="135">
        <f>B17+B16</f>
        <v>206</v>
      </c>
      <c r="C18" s="158">
        <f>C17+C16</f>
        <v>22757961</v>
      </c>
      <c r="D18" s="159">
        <v>88410</v>
      </c>
      <c r="E18" s="160">
        <f>E17+E16</f>
        <v>248953.24</v>
      </c>
      <c r="F18" s="161">
        <v>1000.16</v>
      </c>
    </row>
    <row r="19" spans="1:6" x14ac:dyDescent="0.25">
      <c r="A19" s="126"/>
      <c r="D19" s="137"/>
      <c r="F19" s="137"/>
    </row>
    <row r="20" spans="1:6" x14ac:dyDescent="0.25">
      <c r="A20" s="130" t="s">
        <v>32</v>
      </c>
      <c r="D20" s="137"/>
      <c r="F20" s="137"/>
    </row>
    <row r="21" spans="1:6" x14ac:dyDescent="0.25">
      <c r="A21" s="134" t="s">
        <v>33</v>
      </c>
      <c r="B21" s="131">
        <v>61541</v>
      </c>
      <c r="C21" s="138">
        <v>70002171377</v>
      </c>
      <c r="D21" s="139">
        <v>759000</v>
      </c>
      <c r="E21" s="140">
        <v>973051680.95000005</v>
      </c>
      <c r="F21" s="141">
        <v>10758.75</v>
      </c>
    </row>
    <row r="22" spans="1:6" ht="14.45" customHeight="1" x14ac:dyDescent="0.25">
      <c r="A22" s="134" t="s">
        <v>34</v>
      </c>
      <c r="B22" s="131">
        <v>5380</v>
      </c>
      <c r="C22" s="180">
        <v>40231636125</v>
      </c>
      <c r="D22" s="132">
        <v>1600000</v>
      </c>
      <c r="E22" s="181">
        <v>1049783614.6</v>
      </c>
      <c r="F22" s="133">
        <v>42000</v>
      </c>
    </row>
    <row r="23" spans="1:6" x14ac:dyDescent="0.25">
      <c r="A23" s="142" t="s">
        <v>36</v>
      </c>
      <c r="B23" s="143">
        <f>B22+B21</f>
        <v>66921</v>
      </c>
      <c r="C23" s="152">
        <f>C21+C22</f>
        <v>110233807502</v>
      </c>
      <c r="D23" s="153">
        <v>785000</v>
      </c>
      <c r="E23" s="154">
        <f>E22+E21</f>
        <v>2022835295.5500002</v>
      </c>
      <c r="F23" s="155">
        <v>11328.75</v>
      </c>
    </row>
    <row r="24" spans="1:6" x14ac:dyDescent="0.25">
      <c r="A24" s="144"/>
      <c r="B24" s="186"/>
      <c r="C24" s="158"/>
      <c r="D24" s="159"/>
      <c r="E24" s="158"/>
      <c r="F24" s="159"/>
    </row>
  </sheetData>
  <mergeCells count="7">
    <mergeCell ref="A1:F1"/>
    <mergeCell ref="A2:F2"/>
    <mergeCell ref="A4:F4"/>
    <mergeCell ref="A5:F5"/>
    <mergeCell ref="A7:A8"/>
    <mergeCell ref="C7:D7"/>
    <mergeCell ref="E7:F7"/>
  </mergeCells>
  <pageMargins left="0.7" right="0.7" top="0.75" bottom="0.75" header="0.3" footer="0.3"/>
  <pageSetup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showGridLines="0" zoomScaleNormal="100" workbookViewId="0">
      <selection activeCell="D11" sqref="D11"/>
    </sheetView>
  </sheetViews>
  <sheetFormatPr defaultColWidth="9.140625" defaultRowHeight="14.25" x14ac:dyDescent="0.2"/>
  <cols>
    <col min="1" max="1" width="38.85546875" style="1" customWidth="1"/>
    <col min="2" max="2" width="18.7109375" style="1" bestFit="1" customWidth="1"/>
    <col min="3" max="5" width="14.85546875" style="1" customWidth="1"/>
    <col min="6" max="16384" width="9.140625" style="1"/>
  </cols>
  <sheetData>
    <row r="1" spans="1:5" ht="15.75" x14ac:dyDescent="0.2">
      <c r="A1" s="189" t="s">
        <v>57</v>
      </c>
      <c r="B1" s="189"/>
      <c r="C1" s="189"/>
      <c r="D1" s="189"/>
      <c r="E1" s="189"/>
    </row>
    <row r="2" spans="1:5" ht="15.75" x14ac:dyDescent="0.2">
      <c r="A2" s="190" t="s">
        <v>83</v>
      </c>
      <c r="B2" s="190"/>
      <c r="C2" s="190"/>
      <c r="D2" s="190"/>
      <c r="E2" s="190"/>
    </row>
    <row r="3" spans="1:5" ht="15.75" x14ac:dyDescent="0.25">
      <c r="A3" s="167"/>
      <c r="B3" s="166"/>
      <c r="C3" s="166"/>
      <c r="D3" s="166"/>
      <c r="E3" s="166"/>
    </row>
    <row r="4" spans="1:5" ht="15.75" x14ac:dyDescent="0.2">
      <c r="A4" s="189" t="s">
        <v>27</v>
      </c>
      <c r="B4" s="189"/>
      <c r="C4" s="189"/>
      <c r="D4" s="189"/>
      <c r="E4" s="189"/>
    </row>
    <row r="5" spans="1:5" ht="15.75" x14ac:dyDescent="0.25">
      <c r="A5" s="191" t="s">
        <v>85</v>
      </c>
      <c r="B5" s="191"/>
      <c r="C5" s="191"/>
      <c r="D5" s="191"/>
      <c r="E5" s="191"/>
    </row>
    <row r="7" spans="1:5" ht="15" x14ac:dyDescent="0.25">
      <c r="A7" s="4"/>
      <c r="B7" s="4"/>
      <c r="C7" s="197" t="s">
        <v>77</v>
      </c>
      <c r="D7" s="197"/>
      <c r="E7" s="198"/>
    </row>
    <row r="8" spans="1:5" ht="33.75" customHeight="1" x14ac:dyDescent="0.25">
      <c r="A8" s="6" t="s">
        <v>30</v>
      </c>
      <c r="B8" s="5" t="s">
        <v>10</v>
      </c>
      <c r="C8" s="2" t="s">
        <v>31</v>
      </c>
      <c r="D8" s="2" t="s">
        <v>90</v>
      </c>
      <c r="E8" s="3" t="s">
        <v>26</v>
      </c>
    </row>
    <row r="9" spans="1:5" ht="22.5" customHeight="1" x14ac:dyDescent="0.25">
      <c r="A9" s="226" t="s">
        <v>86</v>
      </c>
      <c r="B9" s="4"/>
      <c r="C9" s="231"/>
      <c r="D9" s="231"/>
      <c r="E9" s="232"/>
    </row>
    <row r="10" spans="1:5" ht="33.75" customHeight="1" x14ac:dyDescent="0.2">
      <c r="A10" s="229" t="s">
        <v>88</v>
      </c>
      <c r="B10" s="7">
        <v>61688</v>
      </c>
      <c r="C10" s="16">
        <v>973228969.78000009</v>
      </c>
      <c r="D10" s="17">
        <v>0</v>
      </c>
      <c r="E10" s="230">
        <f>D10+C10</f>
        <v>973228969.78000009</v>
      </c>
    </row>
    <row r="11" spans="1:5" ht="22.5" customHeight="1" x14ac:dyDescent="0.25">
      <c r="A11" s="226" t="s">
        <v>87</v>
      </c>
      <c r="B11" s="227"/>
      <c r="C11" s="228"/>
      <c r="D11" s="228"/>
      <c r="E11" s="233"/>
    </row>
    <row r="12" spans="1:5" ht="33" customHeight="1" x14ac:dyDescent="0.2">
      <c r="A12" s="229" t="s">
        <v>88</v>
      </c>
      <c r="B12" s="7">
        <v>788</v>
      </c>
      <c r="C12" s="16">
        <v>2829520.55</v>
      </c>
      <c r="D12" s="17">
        <v>0</v>
      </c>
      <c r="E12" s="230">
        <v>2829520.55</v>
      </c>
    </row>
    <row r="13" spans="1:5" ht="33" customHeight="1" x14ac:dyDescent="0.2">
      <c r="A13" s="229" t="s">
        <v>89</v>
      </c>
      <c r="B13" s="162">
        <v>4651</v>
      </c>
      <c r="C13" s="163">
        <v>648158802.86000001</v>
      </c>
      <c r="D13" s="163">
        <v>398866955.60000002</v>
      </c>
      <c r="E13" s="164">
        <v>1047025758.5</v>
      </c>
    </row>
    <row r="14" spans="1:5" ht="30.6" customHeight="1" x14ac:dyDescent="0.25">
      <c r="A14" s="6" t="s">
        <v>28</v>
      </c>
      <c r="B14" s="15">
        <f>B13+B12+B10</f>
        <v>67127</v>
      </c>
      <c r="C14" s="18">
        <f>C13+C12+C10</f>
        <v>1624217293.1900001</v>
      </c>
      <c r="D14" s="18">
        <f>D13+D12+D10</f>
        <v>398866955.60000002</v>
      </c>
      <c r="E14" s="19">
        <f>E13+E12+E10</f>
        <v>2023084248.8299999</v>
      </c>
    </row>
    <row r="16" spans="1:5" customFormat="1" ht="15" x14ac:dyDescent="0.25">
      <c r="A16" s="8"/>
      <c r="B16" s="9"/>
      <c r="C16" s="9"/>
      <c r="D16" s="9"/>
      <c r="E16" s="10"/>
    </row>
    <row r="17" spans="1:5" ht="14.25" customHeight="1" x14ac:dyDescent="0.2">
      <c r="A17" s="196"/>
      <c r="B17" s="196"/>
      <c r="C17" s="196"/>
      <c r="D17" s="196"/>
      <c r="E17" s="196"/>
    </row>
    <row r="18" spans="1:5" x14ac:dyDescent="0.2">
      <c r="A18" s="8"/>
      <c r="C18" s="119"/>
    </row>
  </sheetData>
  <mergeCells count="6">
    <mergeCell ref="A17:E17"/>
    <mergeCell ref="A1:E1"/>
    <mergeCell ref="A2:E2"/>
    <mergeCell ref="A4:E4"/>
    <mergeCell ref="A5:E5"/>
    <mergeCell ref="C7:E7"/>
  </mergeCells>
  <pageMargins left="0.7" right="0.7" top="0.75" bottom="0.75" header="0.3" footer="0.3"/>
  <pageSetup scale="88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9"/>
  <sheetViews>
    <sheetView showGridLines="0" zoomScaleNormal="100" workbookViewId="0">
      <selection activeCell="E43" sqref="E43"/>
    </sheetView>
  </sheetViews>
  <sheetFormatPr defaultColWidth="9.140625" defaultRowHeight="14.25" x14ac:dyDescent="0.2"/>
  <cols>
    <col min="1" max="1" width="19.28515625" style="1" customWidth="1"/>
    <col min="2" max="6" width="14.7109375" style="1" customWidth="1"/>
    <col min="7" max="16384" width="9.140625" style="1"/>
  </cols>
  <sheetData>
    <row r="1" spans="1:6" ht="15.75" x14ac:dyDescent="0.2">
      <c r="A1" s="189" t="s">
        <v>57</v>
      </c>
      <c r="B1" s="189"/>
      <c r="C1" s="189"/>
      <c r="D1" s="189"/>
      <c r="E1" s="189"/>
      <c r="F1" s="189"/>
    </row>
    <row r="2" spans="1:6" ht="15.75" x14ac:dyDescent="0.2">
      <c r="A2" s="190" t="s">
        <v>83</v>
      </c>
      <c r="B2" s="190"/>
      <c r="C2" s="190"/>
      <c r="D2" s="190"/>
      <c r="E2" s="190"/>
      <c r="F2" s="190"/>
    </row>
    <row r="3" spans="1:6" ht="15.75" x14ac:dyDescent="0.25">
      <c r="A3" s="165"/>
      <c r="B3" s="166"/>
      <c r="C3" s="166"/>
      <c r="D3" s="166"/>
      <c r="E3" s="166"/>
      <c r="F3" s="166"/>
    </row>
    <row r="4" spans="1:6" ht="15.75" x14ac:dyDescent="0.2">
      <c r="A4" s="189" t="s">
        <v>59</v>
      </c>
      <c r="B4" s="189"/>
      <c r="C4" s="189"/>
      <c r="D4" s="189"/>
      <c r="E4" s="189"/>
      <c r="F4" s="189"/>
    </row>
    <row r="5" spans="1:6" ht="15.75" x14ac:dyDescent="0.25">
      <c r="A5" s="191" t="s">
        <v>60</v>
      </c>
      <c r="B5" s="191"/>
      <c r="C5" s="191"/>
      <c r="D5" s="191"/>
      <c r="E5" s="191"/>
      <c r="F5" s="191"/>
    </row>
    <row r="6" spans="1:6" ht="15.75" x14ac:dyDescent="0.25">
      <c r="A6" s="191" t="s">
        <v>61</v>
      </c>
      <c r="B6" s="191"/>
      <c r="C6" s="191"/>
      <c r="D6" s="191"/>
      <c r="E6" s="191"/>
      <c r="F6" s="191"/>
    </row>
    <row r="7" spans="1:6" ht="15" x14ac:dyDescent="0.25">
      <c r="A7" s="21"/>
    </row>
    <row r="8" spans="1:6" ht="15" customHeight="1" x14ac:dyDescent="0.25">
      <c r="A8" s="201" t="s">
        <v>0</v>
      </c>
      <c r="B8" s="202"/>
      <c r="C8" s="202"/>
      <c r="D8" s="202"/>
      <c r="E8" s="202"/>
      <c r="F8" s="203"/>
    </row>
    <row r="9" spans="1:6" ht="15" customHeight="1" x14ac:dyDescent="0.25">
      <c r="A9" s="22"/>
      <c r="B9" s="23"/>
      <c r="C9" s="199" t="s">
        <v>18</v>
      </c>
      <c r="D9" s="200"/>
      <c r="E9" s="199" t="s">
        <v>19</v>
      </c>
      <c r="F9" s="200"/>
    </row>
    <row r="10" spans="1:6" ht="28.5" customHeight="1" x14ac:dyDescent="0.25">
      <c r="A10" s="14" t="s">
        <v>18</v>
      </c>
      <c r="B10" s="24" t="s">
        <v>10</v>
      </c>
      <c r="C10" s="2" t="s">
        <v>76</v>
      </c>
      <c r="D10" s="3" t="s">
        <v>3</v>
      </c>
      <c r="E10" s="2" t="s">
        <v>76</v>
      </c>
      <c r="F10" s="3" t="s">
        <v>3</v>
      </c>
    </row>
    <row r="11" spans="1:6" ht="15" x14ac:dyDescent="0.25">
      <c r="A11" s="25"/>
      <c r="B11" s="26"/>
      <c r="C11" s="27"/>
      <c r="D11" s="28"/>
      <c r="E11" s="27"/>
      <c r="F11" s="29"/>
    </row>
    <row r="12" spans="1:6" ht="15" x14ac:dyDescent="0.25">
      <c r="A12" s="25" t="s">
        <v>23</v>
      </c>
      <c r="B12" s="30">
        <v>3597</v>
      </c>
      <c r="C12" s="31">
        <v>1352383439.0999999</v>
      </c>
      <c r="D12" s="176">
        <v>412000</v>
      </c>
      <c r="E12" s="31">
        <v>13531697.289999999</v>
      </c>
      <c r="F12" s="176">
        <v>4120</v>
      </c>
    </row>
    <row r="13" spans="1:6" ht="15" x14ac:dyDescent="0.25">
      <c r="A13" s="25" t="s">
        <v>11</v>
      </c>
      <c r="B13" s="30">
        <v>15985</v>
      </c>
      <c r="C13" s="34">
        <v>11910585785</v>
      </c>
      <c r="D13" s="35">
        <v>730000</v>
      </c>
      <c r="E13" s="34">
        <v>169744867.09999999</v>
      </c>
      <c r="F13" s="35">
        <v>10402.5</v>
      </c>
    </row>
    <row r="14" spans="1:6" ht="15" x14ac:dyDescent="0.25">
      <c r="A14" s="25" t="s">
        <v>12</v>
      </c>
      <c r="B14" s="30">
        <v>4992</v>
      </c>
      <c r="C14" s="34">
        <v>6781909471</v>
      </c>
      <c r="D14" s="35">
        <v>1300000</v>
      </c>
      <c r="E14" s="34">
        <v>96664131.140000001</v>
      </c>
      <c r="F14" s="35">
        <v>18525</v>
      </c>
    </row>
    <row r="15" spans="1:6" ht="15" x14ac:dyDescent="0.25">
      <c r="A15" s="25" t="s">
        <v>13</v>
      </c>
      <c r="B15" s="36">
        <v>1009</v>
      </c>
      <c r="C15" s="34">
        <v>2887126532.5999999</v>
      </c>
      <c r="D15" s="35">
        <v>2635000</v>
      </c>
      <c r="E15" s="34">
        <v>41163739.030000001</v>
      </c>
      <c r="F15" s="35">
        <v>37548.75</v>
      </c>
    </row>
    <row r="16" spans="1:6" ht="15" x14ac:dyDescent="0.25">
      <c r="A16" s="25" t="s">
        <v>14</v>
      </c>
      <c r="B16" s="36">
        <v>198</v>
      </c>
      <c r="C16" s="34">
        <v>1582101372.5</v>
      </c>
      <c r="D16" s="35">
        <v>6996500</v>
      </c>
      <c r="E16" s="34">
        <v>22555503.82</v>
      </c>
      <c r="F16" s="35">
        <v>99700.125</v>
      </c>
    </row>
    <row r="17" spans="1:6" ht="15" x14ac:dyDescent="0.25">
      <c r="A17" s="25" t="s">
        <v>15</v>
      </c>
      <c r="B17" s="36">
        <v>14</v>
      </c>
      <c r="C17" s="34">
        <v>246275000</v>
      </c>
      <c r="D17" s="35">
        <v>18200000</v>
      </c>
      <c r="E17" s="34">
        <v>3516389.83</v>
      </c>
      <c r="F17" s="35">
        <v>259350</v>
      </c>
    </row>
    <row r="18" spans="1:6" ht="15" x14ac:dyDescent="0.25">
      <c r="A18" s="25" t="s">
        <v>16</v>
      </c>
      <c r="B18" s="36">
        <v>11</v>
      </c>
      <c r="C18" s="34">
        <v>359270000</v>
      </c>
      <c r="D18" s="35">
        <v>26750000</v>
      </c>
      <c r="E18" s="34">
        <v>5119597.5</v>
      </c>
      <c r="F18" s="35">
        <v>381187.5</v>
      </c>
    </row>
    <row r="19" spans="1:6" ht="13.9" customHeight="1" x14ac:dyDescent="0.25">
      <c r="A19" s="25"/>
      <c r="B19" s="36"/>
      <c r="C19" s="34"/>
      <c r="D19" s="35"/>
      <c r="E19" s="34"/>
      <c r="F19" s="35"/>
    </row>
    <row r="20" spans="1:6" ht="13.9" customHeight="1" x14ac:dyDescent="0.25">
      <c r="A20" s="14" t="s">
        <v>4</v>
      </c>
      <c r="B20" s="37">
        <f>SUM(B12:B18)</f>
        <v>25806</v>
      </c>
      <c r="C20" s="38">
        <f>SUM(C12:C18)</f>
        <v>25119651600.199997</v>
      </c>
      <c r="D20" s="175">
        <v>770000</v>
      </c>
      <c r="E20" s="38">
        <f>SUM(E12:E18)</f>
        <v>352295925.70999992</v>
      </c>
      <c r="F20" s="175">
        <v>10972.5</v>
      </c>
    </row>
    <row r="21" spans="1:6" ht="13.9" customHeight="1" x14ac:dyDescent="0.25">
      <c r="A21" s="39"/>
      <c r="B21" s="40"/>
      <c r="C21" s="41"/>
      <c r="D21" s="42"/>
      <c r="E21" s="41"/>
      <c r="F21" s="42"/>
    </row>
    <row r="22" spans="1:6" ht="15" customHeight="1" x14ac:dyDescent="0.25">
      <c r="A22" s="201" t="s">
        <v>2</v>
      </c>
      <c r="B22" s="202"/>
      <c r="C22" s="202"/>
      <c r="D22" s="202"/>
      <c r="E22" s="202"/>
      <c r="F22" s="203"/>
    </row>
    <row r="23" spans="1:6" ht="15" customHeight="1" x14ac:dyDescent="0.25">
      <c r="A23" s="22"/>
      <c r="B23" s="23"/>
      <c r="C23" s="199" t="s">
        <v>18</v>
      </c>
      <c r="D23" s="200"/>
      <c r="E23" s="204" t="s">
        <v>19</v>
      </c>
      <c r="F23" s="200"/>
    </row>
    <row r="24" spans="1:6" ht="28.5" customHeight="1" x14ac:dyDescent="0.25">
      <c r="A24" s="14" t="s">
        <v>18</v>
      </c>
      <c r="B24" s="24" t="s">
        <v>10</v>
      </c>
      <c r="C24" s="2" t="s">
        <v>76</v>
      </c>
      <c r="D24" s="3" t="s">
        <v>3</v>
      </c>
      <c r="E24" s="2" t="s">
        <v>76</v>
      </c>
      <c r="F24" s="3" t="s">
        <v>3</v>
      </c>
    </row>
    <row r="25" spans="1:6" ht="13.9" customHeight="1" x14ac:dyDescent="0.25">
      <c r="A25" s="25"/>
      <c r="B25" s="26"/>
      <c r="C25" s="27"/>
      <c r="D25" s="28"/>
      <c r="E25" s="27"/>
      <c r="F25" s="29"/>
    </row>
    <row r="26" spans="1:6" ht="13.9" customHeight="1" x14ac:dyDescent="0.25">
      <c r="A26" s="25" t="s">
        <v>23</v>
      </c>
      <c r="B26" s="30">
        <v>8647</v>
      </c>
      <c r="C26" s="31">
        <v>2725009337.8000002</v>
      </c>
      <c r="D26" s="176">
        <v>317000</v>
      </c>
      <c r="E26" s="31">
        <v>27073463.199999999</v>
      </c>
      <c r="F26" s="176">
        <v>3150</v>
      </c>
    </row>
    <row r="27" spans="1:6" ht="13.9" customHeight="1" x14ac:dyDescent="0.25">
      <c r="A27" s="25" t="s">
        <v>11</v>
      </c>
      <c r="B27" s="30">
        <v>5263</v>
      </c>
      <c r="C27" s="34">
        <v>3754259094.3000002</v>
      </c>
      <c r="D27" s="35">
        <v>695000</v>
      </c>
      <c r="E27" s="34">
        <v>53370631.979999997</v>
      </c>
      <c r="F27" s="35">
        <v>9903.75</v>
      </c>
    </row>
    <row r="28" spans="1:6" ht="13.9" customHeight="1" x14ac:dyDescent="0.25">
      <c r="A28" s="25" t="s">
        <v>12</v>
      </c>
      <c r="B28" s="30">
        <v>2630</v>
      </c>
      <c r="C28" s="34">
        <v>3748344237</v>
      </c>
      <c r="D28" s="35">
        <v>1379864.375</v>
      </c>
      <c r="E28" s="34">
        <v>52035303.240000002</v>
      </c>
      <c r="F28" s="35">
        <v>19415.63</v>
      </c>
    </row>
    <row r="29" spans="1:6" ht="13.9" customHeight="1" x14ac:dyDescent="0.25">
      <c r="A29" s="25" t="s">
        <v>13</v>
      </c>
      <c r="B29" s="36">
        <v>1185</v>
      </c>
      <c r="C29" s="34">
        <v>3433861505.8000002</v>
      </c>
      <c r="D29" s="35">
        <v>2675000</v>
      </c>
      <c r="E29" s="34">
        <v>47410181.090000004</v>
      </c>
      <c r="F29" s="35">
        <v>37762.5</v>
      </c>
    </row>
    <row r="30" spans="1:6" ht="15" x14ac:dyDescent="0.25">
      <c r="A30" s="25" t="s">
        <v>14</v>
      </c>
      <c r="B30" s="36">
        <v>175</v>
      </c>
      <c r="C30" s="34">
        <v>1300308277.5</v>
      </c>
      <c r="D30" s="35">
        <v>6800000</v>
      </c>
      <c r="E30" s="34">
        <v>18529393</v>
      </c>
      <c r="F30" s="35">
        <v>96900</v>
      </c>
    </row>
    <row r="31" spans="1:6" ht="15" x14ac:dyDescent="0.25">
      <c r="A31" s="25" t="s">
        <v>15</v>
      </c>
      <c r="B31" s="36">
        <v>9</v>
      </c>
      <c r="C31" s="34">
        <v>151311950</v>
      </c>
      <c r="D31" s="35">
        <v>16875000</v>
      </c>
      <c r="E31" s="34">
        <v>2156195.29</v>
      </c>
      <c r="F31" s="35">
        <v>240468.75</v>
      </c>
    </row>
    <row r="32" spans="1:6" ht="15" x14ac:dyDescent="0.25">
      <c r="A32" s="25" t="s">
        <v>16</v>
      </c>
      <c r="B32" s="36">
        <v>10</v>
      </c>
      <c r="C32" s="34">
        <v>316685260</v>
      </c>
      <c r="D32" s="35">
        <v>25842630</v>
      </c>
      <c r="E32" s="34">
        <v>4512764.96</v>
      </c>
      <c r="F32" s="35">
        <v>368257.48</v>
      </c>
    </row>
    <row r="33" spans="1:6" ht="15" x14ac:dyDescent="0.25">
      <c r="A33" s="25"/>
      <c r="B33" s="36"/>
      <c r="C33" s="34"/>
      <c r="D33" s="35"/>
      <c r="E33" s="34"/>
      <c r="F33" s="35"/>
    </row>
    <row r="34" spans="1:6" ht="15" x14ac:dyDescent="0.25">
      <c r="A34" s="14" t="s">
        <v>4</v>
      </c>
      <c r="B34" s="37">
        <f>SUM(B26:B32)</f>
        <v>17919</v>
      </c>
      <c r="C34" s="38">
        <f>SUM(C26:C32)</f>
        <v>15429779662.400002</v>
      </c>
      <c r="D34" s="175">
        <v>525000</v>
      </c>
      <c r="E34" s="38">
        <f>SUM(E26:E32)</f>
        <v>205087932.75999999</v>
      </c>
      <c r="F34" s="175">
        <v>7395.75</v>
      </c>
    </row>
    <row r="35" spans="1:6" ht="15" x14ac:dyDescent="0.25">
      <c r="A35" s="39"/>
      <c r="B35" s="40"/>
      <c r="C35" s="41"/>
      <c r="D35" s="42"/>
      <c r="E35" s="41"/>
      <c r="F35" s="42"/>
    </row>
    <row r="36" spans="1:6" ht="15" customHeight="1" x14ac:dyDescent="0.25">
      <c r="A36" s="201" t="s">
        <v>1</v>
      </c>
      <c r="B36" s="202"/>
      <c r="C36" s="202"/>
      <c r="D36" s="202"/>
      <c r="E36" s="202"/>
      <c r="F36" s="203"/>
    </row>
    <row r="37" spans="1:6" ht="15" customHeight="1" x14ac:dyDescent="0.25">
      <c r="A37" s="22"/>
      <c r="B37" s="23"/>
      <c r="C37" s="199" t="s">
        <v>18</v>
      </c>
      <c r="D37" s="200"/>
      <c r="E37" s="199" t="s">
        <v>19</v>
      </c>
      <c r="F37" s="200"/>
    </row>
    <row r="38" spans="1:6" ht="28.5" customHeight="1" x14ac:dyDescent="0.25">
      <c r="A38" s="14" t="s">
        <v>18</v>
      </c>
      <c r="B38" s="24" t="s">
        <v>10</v>
      </c>
      <c r="C38" s="2" t="s">
        <v>76</v>
      </c>
      <c r="D38" s="3" t="s">
        <v>3</v>
      </c>
      <c r="E38" s="2" t="s">
        <v>76</v>
      </c>
      <c r="F38" s="3" t="s">
        <v>3</v>
      </c>
    </row>
    <row r="39" spans="1:6" ht="15" x14ac:dyDescent="0.25">
      <c r="A39" s="25"/>
      <c r="B39" s="26"/>
      <c r="C39" s="27"/>
      <c r="D39" s="28"/>
      <c r="E39" s="27"/>
      <c r="F39" s="29"/>
    </row>
    <row r="40" spans="1:6" ht="15" x14ac:dyDescent="0.25">
      <c r="A40" s="25" t="s">
        <v>23</v>
      </c>
      <c r="B40" s="30">
        <v>2811</v>
      </c>
      <c r="C40" s="31">
        <v>994310715.60000002</v>
      </c>
      <c r="D40" s="176">
        <v>385000</v>
      </c>
      <c r="E40" s="31">
        <v>9955123.3599999994</v>
      </c>
      <c r="F40" s="176">
        <v>3850</v>
      </c>
    </row>
    <row r="41" spans="1:6" ht="15" x14ac:dyDescent="0.25">
      <c r="A41" s="25" t="s">
        <v>11</v>
      </c>
      <c r="B41" s="30">
        <v>6621</v>
      </c>
      <c r="C41" s="34">
        <v>5011771809.6999998</v>
      </c>
      <c r="D41" s="35">
        <v>750000</v>
      </c>
      <c r="E41" s="34">
        <v>71469623.939999998</v>
      </c>
      <c r="F41" s="35">
        <v>10687.5</v>
      </c>
    </row>
    <row r="42" spans="1:6" ht="15" x14ac:dyDescent="0.25">
      <c r="A42" s="25" t="s">
        <v>12</v>
      </c>
      <c r="B42" s="30">
        <v>4762</v>
      </c>
      <c r="C42" s="34">
        <v>6856012218</v>
      </c>
      <c r="D42" s="35">
        <v>1398000</v>
      </c>
      <c r="E42" s="34">
        <v>97761644.799999997</v>
      </c>
      <c r="F42" s="35">
        <v>19948.669999999998</v>
      </c>
    </row>
    <row r="43" spans="1:6" ht="15" x14ac:dyDescent="0.25">
      <c r="A43" s="25" t="s">
        <v>13</v>
      </c>
      <c r="B43" s="30">
        <v>2839</v>
      </c>
      <c r="C43" s="34">
        <v>8538957629.8999996</v>
      </c>
      <c r="D43" s="35">
        <v>2793345.93</v>
      </c>
      <c r="E43" s="34">
        <v>121716661.36</v>
      </c>
      <c r="F43" s="35">
        <v>39828.75</v>
      </c>
    </row>
    <row r="44" spans="1:6" ht="15" x14ac:dyDescent="0.25">
      <c r="A44" s="25" t="s">
        <v>14</v>
      </c>
      <c r="B44" s="30">
        <v>676</v>
      </c>
      <c r="C44" s="34">
        <v>5149448442.6999998</v>
      </c>
      <c r="D44" s="35">
        <v>6820000</v>
      </c>
      <c r="E44" s="34">
        <v>73407859.010000005</v>
      </c>
      <c r="F44" s="35">
        <v>97185</v>
      </c>
    </row>
    <row r="45" spans="1:6" ht="15" x14ac:dyDescent="0.25">
      <c r="A45" s="25" t="s">
        <v>15</v>
      </c>
      <c r="B45" s="30">
        <v>54</v>
      </c>
      <c r="C45" s="34">
        <v>935682149.99000001</v>
      </c>
      <c r="D45" s="35">
        <v>17220000</v>
      </c>
      <c r="E45" s="34">
        <v>13333470.640000001</v>
      </c>
      <c r="F45" s="35">
        <v>245385</v>
      </c>
    </row>
    <row r="46" spans="1:6" ht="15" x14ac:dyDescent="0.25">
      <c r="A46" s="25" t="s">
        <v>16</v>
      </c>
      <c r="B46" s="30">
        <v>53</v>
      </c>
      <c r="C46" s="34">
        <v>1966557149.2</v>
      </c>
      <c r="D46" s="35">
        <v>30650000</v>
      </c>
      <c r="E46" s="34">
        <v>28023439.370000001</v>
      </c>
      <c r="F46" s="35">
        <v>436762.5</v>
      </c>
    </row>
    <row r="47" spans="1:6" ht="15" x14ac:dyDescent="0.25">
      <c r="A47" s="25"/>
      <c r="B47" s="36"/>
      <c r="C47" s="34"/>
      <c r="D47" s="35"/>
      <c r="E47" s="34"/>
      <c r="F47" s="35"/>
    </row>
    <row r="48" spans="1:6" ht="15" x14ac:dyDescent="0.25">
      <c r="A48" s="14" t="s">
        <v>4</v>
      </c>
      <c r="B48" s="37">
        <f>SUM(B40:B46)</f>
        <v>17816</v>
      </c>
      <c r="C48" s="38">
        <f>SUM(C40:C46)</f>
        <v>29452740115.09</v>
      </c>
      <c r="D48" s="175">
        <v>980000</v>
      </c>
      <c r="E48" s="38">
        <f>SUM(E40:E46)</f>
        <v>415667822.47999996</v>
      </c>
      <c r="F48" s="175">
        <v>13965</v>
      </c>
    </row>
    <row r="49" spans="1:6" x14ac:dyDescent="0.2">
      <c r="A49" s="43"/>
    </row>
    <row r="50" spans="1:6" ht="15" customHeight="1" x14ac:dyDescent="0.25">
      <c r="A50" s="201" t="s">
        <v>39</v>
      </c>
      <c r="B50" s="202"/>
      <c r="C50" s="202"/>
      <c r="D50" s="202"/>
      <c r="E50" s="202"/>
      <c r="F50" s="203"/>
    </row>
    <row r="51" spans="1:6" ht="15" customHeight="1" x14ac:dyDescent="0.25">
      <c r="A51" s="22"/>
      <c r="B51" s="23"/>
      <c r="C51" s="199" t="s">
        <v>18</v>
      </c>
      <c r="D51" s="200"/>
      <c r="E51" s="199" t="s">
        <v>19</v>
      </c>
      <c r="F51" s="200"/>
    </row>
    <row r="52" spans="1:6" ht="28.5" customHeight="1" x14ac:dyDescent="0.25">
      <c r="A52" s="14" t="s">
        <v>18</v>
      </c>
      <c r="B52" s="24" t="s">
        <v>10</v>
      </c>
      <c r="C52" s="2" t="s">
        <v>76</v>
      </c>
      <c r="D52" s="3" t="s">
        <v>3</v>
      </c>
      <c r="E52" s="2" t="s">
        <v>76</v>
      </c>
      <c r="F52" s="3" t="s">
        <v>3</v>
      </c>
    </row>
    <row r="53" spans="1:6" ht="15" x14ac:dyDescent="0.25">
      <c r="A53" s="25"/>
      <c r="B53" s="26"/>
      <c r="C53" s="27"/>
      <c r="D53" s="28"/>
      <c r="E53" s="27"/>
      <c r="F53" s="29"/>
    </row>
    <row r="54" spans="1:6" ht="15" x14ac:dyDescent="0.25">
      <c r="A54" s="25" t="s">
        <v>23</v>
      </c>
      <c r="B54" s="30">
        <v>799</v>
      </c>
      <c r="C54" s="31">
        <v>212240640.08000001</v>
      </c>
      <c r="D54" s="176">
        <v>274500</v>
      </c>
      <c r="E54" s="31">
        <v>3278952.55</v>
      </c>
      <c r="F54" s="176">
        <v>4203.75</v>
      </c>
    </row>
    <row r="55" spans="1:6" ht="15" x14ac:dyDescent="0.25">
      <c r="A55" s="25" t="s">
        <v>11</v>
      </c>
      <c r="B55" s="30">
        <v>1003</v>
      </c>
      <c r="C55" s="34">
        <v>792937060</v>
      </c>
      <c r="D55" s="35">
        <v>800000</v>
      </c>
      <c r="E55" s="34">
        <v>20833281.109999999</v>
      </c>
      <c r="F55" s="35">
        <v>21000</v>
      </c>
    </row>
    <row r="56" spans="1:6" ht="15" x14ac:dyDescent="0.25">
      <c r="A56" s="25" t="s">
        <v>12</v>
      </c>
      <c r="B56" s="30">
        <v>1360</v>
      </c>
      <c r="C56" s="34">
        <v>2000375001.3</v>
      </c>
      <c r="D56" s="35">
        <v>1450000</v>
      </c>
      <c r="E56" s="34">
        <v>52457580.759999998</v>
      </c>
      <c r="F56" s="35">
        <v>38062.5</v>
      </c>
    </row>
    <row r="57" spans="1:6" ht="15" x14ac:dyDescent="0.25">
      <c r="A57" s="25" t="s">
        <v>13</v>
      </c>
      <c r="B57" s="30">
        <v>1204</v>
      </c>
      <c r="C57" s="34">
        <v>3919059766.5</v>
      </c>
      <c r="D57" s="35">
        <v>3100000</v>
      </c>
      <c r="E57" s="34">
        <v>102820665.62</v>
      </c>
      <c r="F57" s="35">
        <v>81375</v>
      </c>
    </row>
    <row r="58" spans="1:6" ht="15" x14ac:dyDescent="0.25">
      <c r="A58" s="25" t="s">
        <v>14</v>
      </c>
      <c r="B58" s="30">
        <v>648</v>
      </c>
      <c r="C58" s="34">
        <v>5462776530</v>
      </c>
      <c r="D58" s="35">
        <v>7612500</v>
      </c>
      <c r="E58" s="34">
        <v>143397884.03</v>
      </c>
      <c r="F58" s="35">
        <v>199828.125</v>
      </c>
    </row>
    <row r="59" spans="1:6" ht="15" x14ac:dyDescent="0.25">
      <c r="A59" s="25" t="s">
        <v>15</v>
      </c>
      <c r="B59" s="30">
        <v>86</v>
      </c>
      <c r="C59" s="34">
        <v>1488237131.9000001</v>
      </c>
      <c r="D59" s="35">
        <v>17164025</v>
      </c>
      <c r="E59" s="34">
        <v>39087488.079999998</v>
      </c>
      <c r="F59" s="35">
        <v>450555.65500000003</v>
      </c>
    </row>
    <row r="60" spans="1:6" ht="15" x14ac:dyDescent="0.25">
      <c r="A60" s="25" t="s">
        <v>16</v>
      </c>
      <c r="B60" s="30">
        <v>280</v>
      </c>
      <c r="C60" s="34">
        <v>26356009995</v>
      </c>
      <c r="D60" s="35">
        <v>48750000</v>
      </c>
      <c r="E60" s="34">
        <v>687907762.45000005</v>
      </c>
      <c r="F60" s="35">
        <v>1279687.5</v>
      </c>
    </row>
    <row r="61" spans="1:6" ht="15" x14ac:dyDescent="0.25">
      <c r="A61" s="25"/>
      <c r="B61" s="36"/>
      <c r="C61" s="34"/>
      <c r="D61" s="35"/>
      <c r="E61" s="34"/>
      <c r="F61" s="35"/>
    </row>
    <row r="62" spans="1:6" ht="15" x14ac:dyDescent="0.25">
      <c r="A62" s="14" t="s">
        <v>4</v>
      </c>
      <c r="B62" s="37">
        <f>SUM(B54:B60)</f>
        <v>5380</v>
      </c>
      <c r="C62" s="38">
        <f>SUM(C54:C60)</f>
        <v>40231636124.779999</v>
      </c>
      <c r="D62" s="175">
        <v>1600000</v>
      </c>
      <c r="E62" s="38">
        <f>SUM(E54:E60)</f>
        <v>1049783614.6000001</v>
      </c>
      <c r="F62" s="175">
        <v>42000</v>
      </c>
    </row>
    <row r="63" spans="1:6" ht="15" x14ac:dyDescent="0.25">
      <c r="A63" s="39"/>
      <c r="B63" s="40"/>
      <c r="C63" s="41"/>
      <c r="D63" s="42"/>
      <c r="E63" s="41"/>
      <c r="F63" s="42"/>
    </row>
    <row r="64" spans="1:6" ht="15" customHeight="1" x14ac:dyDescent="0.25">
      <c r="A64" s="201" t="s">
        <v>40</v>
      </c>
      <c r="B64" s="202"/>
      <c r="C64" s="202"/>
      <c r="D64" s="202"/>
      <c r="E64" s="202"/>
      <c r="F64" s="203"/>
    </row>
    <row r="65" spans="1:6" ht="15" customHeight="1" x14ac:dyDescent="0.25">
      <c r="A65" s="22"/>
      <c r="B65" s="23"/>
      <c r="C65" s="199" t="s">
        <v>18</v>
      </c>
      <c r="D65" s="200"/>
      <c r="E65" s="199" t="s">
        <v>19</v>
      </c>
      <c r="F65" s="200"/>
    </row>
    <row r="66" spans="1:6" ht="28.5" customHeight="1" x14ac:dyDescent="0.25">
      <c r="A66" s="14" t="s">
        <v>18</v>
      </c>
      <c r="B66" s="24" t="s">
        <v>10</v>
      </c>
      <c r="C66" s="2" t="s">
        <v>76</v>
      </c>
      <c r="D66" s="3" t="s">
        <v>3</v>
      </c>
      <c r="E66" s="2" t="s">
        <v>76</v>
      </c>
      <c r="F66" s="3" t="s">
        <v>3</v>
      </c>
    </row>
    <row r="67" spans="1:6" ht="15" x14ac:dyDescent="0.25">
      <c r="A67" s="25"/>
      <c r="B67" s="26"/>
      <c r="C67" s="27"/>
      <c r="D67" s="28"/>
      <c r="E67" s="27"/>
      <c r="F67" s="29"/>
    </row>
    <row r="68" spans="1:6" ht="15" x14ac:dyDescent="0.25">
      <c r="A68" s="25" t="s">
        <v>23</v>
      </c>
      <c r="B68" s="30">
        <f>B54+B40+B26+B12</f>
        <v>15854</v>
      </c>
      <c r="C68" s="31">
        <f>C54+C40+C26+C12</f>
        <v>5283944132.5799999</v>
      </c>
      <c r="D68" s="176">
        <v>347500</v>
      </c>
      <c r="E68" s="31">
        <f>E54+E40+E26+E12</f>
        <v>53839236.399999999</v>
      </c>
      <c r="F68" s="176">
        <v>3500</v>
      </c>
    </row>
    <row r="69" spans="1:6" ht="15" x14ac:dyDescent="0.25">
      <c r="A69" s="25" t="s">
        <v>11</v>
      </c>
      <c r="B69" s="30">
        <f t="shared" ref="B69:C74" si="0">B55+B41+B27+B13</f>
        <v>28872</v>
      </c>
      <c r="C69" s="34">
        <f>C55+C41+C27+C13</f>
        <v>21469553749</v>
      </c>
      <c r="D69" s="35">
        <v>730000</v>
      </c>
      <c r="E69" s="34">
        <f>E55+E41+E27+E13</f>
        <v>315418404.13</v>
      </c>
      <c r="F69" s="35">
        <v>10516.5</v>
      </c>
    </row>
    <row r="70" spans="1:6" ht="15" x14ac:dyDescent="0.25">
      <c r="A70" s="25" t="s">
        <v>12</v>
      </c>
      <c r="B70" s="30">
        <f t="shared" si="0"/>
        <v>13744</v>
      </c>
      <c r="C70" s="34">
        <f t="shared" si="0"/>
        <v>19386640927.299999</v>
      </c>
      <c r="D70" s="35">
        <v>1352925</v>
      </c>
      <c r="E70" s="34">
        <f t="shared" ref="E70" si="1">E56+E42+E28+E14</f>
        <v>298918659.94</v>
      </c>
      <c r="F70" s="35">
        <v>19921.91</v>
      </c>
    </row>
    <row r="71" spans="1:6" ht="15" x14ac:dyDescent="0.25">
      <c r="A71" s="25" t="s">
        <v>13</v>
      </c>
      <c r="B71" s="30">
        <f t="shared" si="0"/>
        <v>6237</v>
      </c>
      <c r="C71" s="34">
        <f t="shared" si="0"/>
        <v>18779005434.799999</v>
      </c>
      <c r="D71" s="35">
        <v>2800000</v>
      </c>
      <c r="E71" s="34">
        <f t="shared" ref="E71" si="2">E57+E43+E29+E15</f>
        <v>313111247.10000002</v>
      </c>
      <c r="F71" s="35">
        <v>42678.75</v>
      </c>
    </row>
    <row r="72" spans="1:6" ht="15" x14ac:dyDescent="0.25">
      <c r="A72" s="25" t="s">
        <v>14</v>
      </c>
      <c r="B72" s="30">
        <f t="shared" si="0"/>
        <v>1697</v>
      </c>
      <c r="C72" s="34">
        <f t="shared" si="0"/>
        <v>13494634622.700001</v>
      </c>
      <c r="D72" s="35">
        <v>7100000</v>
      </c>
      <c r="E72" s="34">
        <f t="shared" ref="E72" si="3">E58+E44+E30+E16</f>
        <v>257890639.86000001</v>
      </c>
      <c r="F72" s="35">
        <v>133875</v>
      </c>
    </row>
    <row r="73" spans="1:6" ht="15" x14ac:dyDescent="0.25">
      <c r="A73" s="25" t="s">
        <v>15</v>
      </c>
      <c r="B73" s="30">
        <f t="shared" si="0"/>
        <v>163</v>
      </c>
      <c r="C73" s="34">
        <f t="shared" si="0"/>
        <v>2821506231.8900003</v>
      </c>
      <c r="D73" s="35">
        <v>17200000</v>
      </c>
      <c r="E73" s="34">
        <f t="shared" ref="E73" si="4">E59+E45+E31+E17</f>
        <v>58093543.839999996</v>
      </c>
      <c r="F73" s="35">
        <v>399000</v>
      </c>
    </row>
    <row r="74" spans="1:6" ht="15" x14ac:dyDescent="0.25">
      <c r="A74" s="25" t="s">
        <v>16</v>
      </c>
      <c r="B74" s="30">
        <f t="shared" si="0"/>
        <v>354</v>
      </c>
      <c r="C74" s="34">
        <f t="shared" si="0"/>
        <v>28998522404.200001</v>
      </c>
      <c r="D74" s="35">
        <v>41460000</v>
      </c>
      <c r="E74" s="34">
        <f>E60+E46+E32+E18</f>
        <v>725563564.28000009</v>
      </c>
      <c r="F74" s="35">
        <v>960845.81499999994</v>
      </c>
    </row>
    <row r="75" spans="1:6" ht="15" x14ac:dyDescent="0.25">
      <c r="A75" s="25"/>
      <c r="B75" s="36"/>
      <c r="C75" s="34"/>
      <c r="D75" s="35"/>
      <c r="E75" s="34"/>
      <c r="F75" s="35"/>
    </row>
    <row r="76" spans="1:6" ht="15" x14ac:dyDescent="0.25">
      <c r="A76" s="14" t="s">
        <v>4</v>
      </c>
      <c r="B76" s="37">
        <f>SUM(B68:B74)</f>
        <v>66921</v>
      </c>
      <c r="C76" s="38">
        <f>SUM(C68:C74)</f>
        <v>110233807502.47</v>
      </c>
      <c r="D76" s="175">
        <v>785000</v>
      </c>
      <c r="E76" s="38">
        <f>SUM(E68:E74)</f>
        <v>2022835295.5500002</v>
      </c>
      <c r="F76" s="175">
        <v>11328.75</v>
      </c>
    </row>
    <row r="78" spans="1:6" x14ac:dyDescent="0.2">
      <c r="A78" s="8"/>
    </row>
    <row r="79" spans="1:6" customFormat="1" ht="15" x14ac:dyDescent="0.25">
      <c r="A79" s="43"/>
      <c r="B79" s="187"/>
      <c r="C79" s="187"/>
      <c r="E79" s="187"/>
    </row>
  </sheetData>
  <mergeCells count="20">
    <mergeCell ref="A1:F1"/>
    <mergeCell ref="A2:F2"/>
    <mergeCell ref="A4:F4"/>
    <mergeCell ref="A5:F5"/>
    <mergeCell ref="A6:F6"/>
    <mergeCell ref="C65:D65"/>
    <mergeCell ref="E65:F65"/>
    <mergeCell ref="A8:F8"/>
    <mergeCell ref="A22:F22"/>
    <mergeCell ref="C51:D51"/>
    <mergeCell ref="E51:F51"/>
    <mergeCell ref="C9:D9"/>
    <mergeCell ref="E9:F9"/>
    <mergeCell ref="C23:D23"/>
    <mergeCell ref="E23:F23"/>
    <mergeCell ref="A36:F36"/>
    <mergeCell ref="A50:F50"/>
    <mergeCell ref="A64:F64"/>
    <mergeCell ref="C37:D37"/>
    <mergeCell ref="E37:F37"/>
  </mergeCells>
  <printOptions horizontalCentered="1"/>
  <pageMargins left="0.5" right="0.5" top="0" bottom="0" header="0.3" footer="0.3"/>
  <pageSetup fitToHeight="2" orientation="portrait" horizontalDpi="4294967295" verticalDpi="4294967295" r:id="rId1"/>
  <rowBreaks count="1" manualBreakCount="1">
    <brk id="49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7"/>
  <sheetViews>
    <sheetView showGridLines="0" zoomScaleNormal="100" workbookViewId="0">
      <selection activeCell="A2" sqref="A2:F2"/>
    </sheetView>
  </sheetViews>
  <sheetFormatPr defaultColWidth="9.140625" defaultRowHeight="14.25" x14ac:dyDescent="0.2"/>
  <cols>
    <col min="1" max="1" width="15.85546875" style="1" customWidth="1"/>
    <col min="2" max="2" width="14.7109375" style="1" customWidth="1"/>
    <col min="3" max="3" width="15.140625" style="1" customWidth="1"/>
    <col min="4" max="6" width="14.7109375" style="1" customWidth="1"/>
    <col min="7" max="16384" width="9.140625" style="1"/>
  </cols>
  <sheetData>
    <row r="1" spans="1:6" ht="15.75" x14ac:dyDescent="0.2">
      <c r="A1" s="189" t="s">
        <v>57</v>
      </c>
      <c r="B1" s="189"/>
      <c r="C1" s="189"/>
      <c r="D1" s="189"/>
      <c r="E1" s="189"/>
      <c r="F1" s="189"/>
    </row>
    <row r="2" spans="1:6" ht="15.75" x14ac:dyDescent="0.2">
      <c r="A2" s="190" t="s">
        <v>83</v>
      </c>
      <c r="B2" s="190"/>
      <c r="C2" s="190"/>
      <c r="D2" s="190"/>
      <c r="E2" s="190"/>
      <c r="F2" s="190"/>
    </row>
    <row r="3" spans="1:6" ht="15.75" x14ac:dyDescent="0.25">
      <c r="A3" s="165"/>
      <c r="B3" s="166"/>
      <c r="C3" s="166"/>
      <c r="D3" s="166"/>
      <c r="E3" s="166"/>
      <c r="F3" s="166"/>
    </row>
    <row r="4" spans="1:6" ht="15.75" x14ac:dyDescent="0.2">
      <c r="A4" s="189" t="s">
        <v>62</v>
      </c>
      <c r="B4" s="189"/>
      <c r="C4" s="189"/>
      <c r="D4" s="189"/>
      <c r="E4" s="189"/>
      <c r="F4" s="189"/>
    </row>
    <row r="5" spans="1:6" ht="15.75" x14ac:dyDescent="0.25">
      <c r="A5" s="191" t="s">
        <v>63</v>
      </c>
      <c r="B5" s="191"/>
      <c r="C5" s="191"/>
      <c r="D5" s="191"/>
      <c r="E5" s="191"/>
      <c r="F5" s="191"/>
    </row>
    <row r="6" spans="1:6" ht="15.75" x14ac:dyDescent="0.25">
      <c r="A6" s="191" t="s">
        <v>61</v>
      </c>
      <c r="B6" s="191"/>
      <c r="C6" s="191"/>
      <c r="D6" s="191"/>
      <c r="E6" s="191"/>
      <c r="F6" s="191"/>
    </row>
    <row r="7" spans="1:6" x14ac:dyDescent="0.2">
      <c r="A7" s="44"/>
      <c r="B7" s="20"/>
    </row>
    <row r="8" spans="1:6" ht="14.1" customHeight="1" x14ac:dyDescent="0.25">
      <c r="A8" s="201" t="s">
        <v>0</v>
      </c>
      <c r="B8" s="202"/>
      <c r="C8" s="202"/>
      <c r="D8" s="202"/>
      <c r="E8" s="202"/>
      <c r="F8" s="203"/>
    </row>
    <row r="9" spans="1:6" ht="15.75" customHeight="1" x14ac:dyDescent="0.25">
      <c r="A9" s="22"/>
      <c r="B9" s="23"/>
      <c r="C9" s="199" t="s">
        <v>18</v>
      </c>
      <c r="D9" s="200"/>
      <c r="E9" s="199" t="s">
        <v>19</v>
      </c>
      <c r="F9" s="200"/>
    </row>
    <row r="10" spans="1:6" ht="28.5" customHeight="1" x14ac:dyDescent="0.25">
      <c r="A10" s="14" t="s">
        <v>17</v>
      </c>
      <c r="B10" s="24" t="s">
        <v>10</v>
      </c>
      <c r="C10" s="2" t="s">
        <v>76</v>
      </c>
      <c r="D10" s="3" t="s">
        <v>3</v>
      </c>
      <c r="E10" s="2" t="s">
        <v>76</v>
      </c>
      <c r="F10" s="3" t="s">
        <v>3</v>
      </c>
    </row>
    <row r="11" spans="1:6" ht="13.9" customHeight="1" x14ac:dyDescent="0.25">
      <c r="A11" s="25"/>
      <c r="B11" s="26"/>
      <c r="C11" s="27"/>
      <c r="D11" s="28"/>
      <c r="E11" s="27"/>
      <c r="F11" s="29"/>
    </row>
    <row r="12" spans="1:6" ht="15" x14ac:dyDescent="0.25">
      <c r="A12" s="25" t="s">
        <v>5</v>
      </c>
      <c r="B12" s="30">
        <v>255</v>
      </c>
      <c r="C12" s="31">
        <v>1934786316</v>
      </c>
      <c r="D12" s="176">
        <v>5600000</v>
      </c>
      <c r="E12" s="31">
        <v>27587282.859999999</v>
      </c>
      <c r="F12" s="176">
        <v>79800</v>
      </c>
    </row>
    <row r="13" spans="1:6" ht="15" x14ac:dyDescent="0.25">
      <c r="A13" s="25" t="s">
        <v>6</v>
      </c>
      <c r="B13" s="30">
        <v>2774</v>
      </c>
      <c r="C13" s="34">
        <v>1919854697.4000001</v>
      </c>
      <c r="D13" s="35">
        <v>670000</v>
      </c>
      <c r="E13" s="34">
        <v>26454115.629999999</v>
      </c>
      <c r="F13" s="35">
        <v>9547.5</v>
      </c>
    </row>
    <row r="14" spans="1:6" ht="15" x14ac:dyDescent="0.25">
      <c r="A14" s="25" t="s">
        <v>7</v>
      </c>
      <c r="B14" s="30">
        <v>6860</v>
      </c>
      <c r="C14" s="34">
        <v>8903264390.2000008</v>
      </c>
      <c r="D14" s="35">
        <v>998000</v>
      </c>
      <c r="E14" s="34">
        <v>126205789.47</v>
      </c>
      <c r="F14" s="35">
        <v>14221.5</v>
      </c>
    </row>
    <row r="15" spans="1:6" ht="15" x14ac:dyDescent="0.25">
      <c r="A15" s="25" t="s">
        <v>8</v>
      </c>
      <c r="B15" s="30">
        <v>10107</v>
      </c>
      <c r="C15" s="34">
        <v>8560927972.6000004</v>
      </c>
      <c r="D15" s="35">
        <v>800000</v>
      </c>
      <c r="E15" s="34">
        <v>120280189.38</v>
      </c>
      <c r="F15" s="35">
        <v>11400</v>
      </c>
    </row>
    <row r="16" spans="1:6" ht="15" x14ac:dyDescent="0.25">
      <c r="A16" s="25" t="s">
        <v>9</v>
      </c>
      <c r="B16" s="30">
        <v>5810</v>
      </c>
      <c r="C16" s="34">
        <v>3800818223.8000002</v>
      </c>
      <c r="D16" s="35">
        <v>625000</v>
      </c>
      <c r="E16" s="34">
        <v>51768548.369999997</v>
      </c>
      <c r="F16" s="35">
        <v>8906.25</v>
      </c>
    </row>
    <row r="17" spans="1:6" ht="15" x14ac:dyDescent="0.25">
      <c r="A17" s="25"/>
      <c r="B17" s="36"/>
      <c r="C17" s="34"/>
      <c r="D17" s="35"/>
      <c r="E17" s="34"/>
      <c r="F17" s="35"/>
    </row>
    <row r="18" spans="1:6" ht="15" x14ac:dyDescent="0.25">
      <c r="A18" s="14" t="s">
        <v>4</v>
      </c>
      <c r="B18" s="37">
        <f>SUM(B12:B16)</f>
        <v>25806</v>
      </c>
      <c r="C18" s="38">
        <f>SUM(C12:C16)</f>
        <v>25119651600</v>
      </c>
      <c r="D18" s="175">
        <v>770000</v>
      </c>
      <c r="E18" s="38">
        <f>SUM(E12:E16)</f>
        <v>352295925.70999998</v>
      </c>
      <c r="F18" s="175">
        <v>10972.5</v>
      </c>
    </row>
    <row r="19" spans="1:6" ht="15" customHeight="1" x14ac:dyDescent="0.2"/>
    <row r="20" spans="1:6" ht="15" x14ac:dyDescent="0.25">
      <c r="A20" s="201" t="s">
        <v>2</v>
      </c>
      <c r="B20" s="202"/>
      <c r="C20" s="202"/>
      <c r="D20" s="202"/>
      <c r="E20" s="202"/>
      <c r="F20" s="203"/>
    </row>
    <row r="21" spans="1:6" ht="15" customHeight="1" x14ac:dyDescent="0.25">
      <c r="A21" s="22"/>
      <c r="B21" s="23"/>
      <c r="C21" s="199" t="s">
        <v>18</v>
      </c>
      <c r="D21" s="200"/>
      <c r="E21" s="199" t="s">
        <v>19</v>
      </c>
      <c r="F21" s="200"/>
    </row>
    <row r="22" spans="1:6" ht="28.5" customHeight="1" x14ac:dyDescent="0.25">
      <c r="A22" s="14" t="s">
        <v>17</v>
      </c>
      <c r="B22" s="24" t="s">
        <v>10</v>
      </c>
      <c r="C22" s="2" t="s">
        <v>76</v>
      </c>
      <c r="D22" s="3" t="s">
        <v>3</v>
      </c>
      <c r="E22" s="2" t="s">
        <v>76</v>
      </c>
      <c r="F22" s="3" t="s">
        <v>3</v>
      </c>
    </row>
    <row r="23" spans="1:6" ht="15" x14ac:dyDescent="0.25">
      <c r="A23" s="25"/>
      <c r="B23" s="26"/>
      <c r="C23" s="27"/>
      <c r="D23" s="28"/>
      <c r="E23" s="27"/>
      <c r="F23" s="29"/>
    </row>
    <row r="24" spans="1:6" ht="13.9" customHeight="1" x14ac:dyDescent="0.25">
      <c r="A24" s="25" t="s">
        <v>5</v>
      </c>
      <c r="B24" s="30">
        <v>9044</v>
      </c>
      <c r="C24" s="31">
        <v>11406495000</v>
      </c>
      <c r="D24" s="176">
        <v>801135.94</v>
      </c>
      <c r="E24" s="31">
        <v>158994528.44</v>
      </c>
      <c r="F24" s="176">
        <v>11400</v>
      </c>
    </row>
    <row r="25" spans="1:6" ht="13.9" customHeight="1" x14ac:dyDescent="0.25">
      <c r="A25" s="25" t="s">
        <v>6</v>
      </c>
      <c r="B25" s="30">
        <v>1056</v>
      </c>
      <c r="C25" s="34">
        <v>287277348.69999999</v>
      </c>
      <c r="D25" s="35">
        <v>240000</v>
      </c>
      <c r="E25" s="34">
        <v>3093473.81</v>
      </c>
      <c r="F25" s="35">
        <v>2400</v>
      </c>
    </row>
    <row r="26" spans="1:6" ht="13.9" customHeight="1" x14ac:dyDescent="0.25">
      <c r="A26" s="25" t="s">
        <v>7</v>
      </c>
      <c r="B26" s="30">
        <v>3089</v>
      </c>
      <c r="C26" s="34">
        <v>2137998917.5999999</v>
      </c>
      <c r="D26" s="35">
        <v>520000</v>
      </c>
      <c r="E26" s="34">
        <v>25663644.379999999</v>
      </c>
      <c r="F26" s="35">
        <v>5000</v>
      </c>
    </row>
    <row r="27" spans="1:6" ht="13.9" customHeight="1" x14ac:dyDescent="0.25">
      <c r="A27" s="25" t="s">
        <v>8</v>
      </c>
      <c r="B27" s="30">
        <v>4620</v>
      </c>
      <c r="C27" s="34">
        <v>1571861963.4000001</v>
      </c>
      <c r="D27" s="35">
        <v>315000</v>
      </c>
      <c r="E27" s="34">
        <v>17066948.670000002</v>
      </c>
      <c r="F27" s="35">
        <v>3120.85</v>
      </c>
    </row>
    <row r="28" spans="1:6" ht="13.9" customHeight="1" x14ac:dyDescent="0.25">
      <c r="A28" s="25" t="s">
        <v>9</v>
      </c>
      <c r="B28" s="30">
        <v>110</v>
      </c>
      <c r="C28" s="34">
        <v>26146432.690000001</v>
      </c>
      <c r="D28" s="35">
        <v>219500</v>
      </c>
      <c r="E28" s="34">
        <v>269337.46000000002</v>
      </c>
      <c r="F28" s="35">
        <v>2195</v>
      </c>
    </row>
    <row r="29" spans="1:6" ht="13.9" customHeight="1" x14ac:dyDescent="0.25">
      <c r="A29" s="25"/>
      <c r="B29" s="36"/>
      <c r="C29" s="34"/>
      <c r="D29" s="35"/>
      <c r="E29" s="34"/>
      <c r="F29" s="35"/>
    </row>
    <row r="30" spans="1:6" ht="13.9" customHeight="1" x14ac:dyDescent="0.25">
      <c r="A30" s="14" t="s">
        <v>4</v>
      </c>
      <c r="B30" s="37">
        <f>SUM(B24:B28)</f>
        <v>17919</v>
      </c>
      <c r="C30" s="38">
        <f>SUM(C24:C28)</f>
        <v>15429779662.390001</v>
      </c>
      <c r="D30" s="175">
        <v>525000</v>
      </c>
      <c r="E30" s="38">
        <f>SUM(E24:E28)</f>
        <v>205087932.76000002</v>
      </c>
      <c r="F30" s="175">
        <v>7395.75</v>
      </c>
    </row>
    <row r="31" spans="1:6" ht="15" x14ac:dyDescent="0.25">
      <c r="A31" s="39"/>
      <c r="B31" s="40"/>
      <c r="C31" s="41"/>
      <c r="D31" s="42"/>
      <c r="E31" s="41"/>
      <c r="F31" s="42"/>
    </row>
    <row r="32" spans="1:6" ht="15" x14ac:dyDescent="0.25">
      <c r="A32" s="201" t="s">
        <v>1</v>
      </c>
      <c r="B32" s="202"/>
      <c r="C32" s="202"/>
      <c r="D32" s="202"/>
      <c r="E32" s="202"/>
      <c r="F32" s="203"/>
    </row>
    <row r="33" spans="1:6" ht="15" customHeight="1" x14ac:dyDescent="0.25">
      <c r="A33" s="22"/>
      <c r="B33" s="23"/>
      <c r="C33" s="199" t="s">
        <v>18</v>
      </c>
      <c r="D33" s="200"/>
      <c r="E33" s="199" t="s">
        <v>19</v>
      </c>
      <c r="F33" s="200"/>
    </row>
    <row r="34" spans="1:6" ht="28.5" customHeight="1" x14ac:dyDescent="0.25">
      <c r="A34" s="14" t="s">
        <v>17</v>
      </c>
      <c r="B34" s="24" t="s">
        <v>10</v>
      </c>
      <c r="C34" s="2" t="s">
        <v>76</v>
      </c>
      <c r="D34" s="3" t="s">
        <v>3</v>
      </c>
      <c r="E34" s="2" t="s">
        <v>76</v>
      </c>
      <c r="F34" s="3" t="s">
        <v>3</v>
      </c>
    </row>
    <row r="35" spans="1:6" ht="15" x14ac:dyDescent="0.25">
      <c r="A35" s="25"/>
      <c r="B35" s="26"/>
      <c r="C35" s="27"/>
      <c r="D35" s="28"/>
      <c r="E35" s="27"/>
      <c r="F35" s="29"/>
    </row>
    <row r="36" spans="1:6" ht="13.9" customHeight="1" x14ac:dyDescent="0.25">
      <c r="A36" s="25" t="s">
        <v>5</v>
      </c>
      <c r="B36" s="30">
        <v>7897</v>
      </c>
      <c r="C36" s="31">
        <v>20319777211</v>
      </c>
      <c r="D36" s="176">
        <v>1600000</v>
      </c>
      <c r="E36" s="31">
        <v>289008290.45999998</v>
      </c>
      <c r="F36" s="176">
        <v>22800</v>
      </c>
    </row>
    <row r="37" spans="1:6" ht="13.9" customHeight="1" x14ac:dyDescent="0.25">
      <c r="A37" s="25" t="s">
        <v>6</v>
      </c>
      <c r="B37" s="30">
        <v>405</v>
      </c>
      <c r="C37" s="34">
        <v>138380881.52000001</v>
      </c>
      <c r="D37" s="35">
        <v>275000</v>
      </c>
      <c r="E37" s="34">
        <v>1590247.54</v>
      </c>
      <c r="F37" s="35">
        <v>2750</v>
      </c>
    </row>
    <row r="38" spans="1:6" ht="13.9" customHeight="1" x14ac:dyDescent="0.25">
      <c r="A38" s="25" t="s">
        <v>7</v>
      </c>
      <c r="B38" s="30">
        <v>5886</v>
      </c>
      <c r="C38" s="34">
        <v>6517643013.5</v>
      </c>
      <c r="D38" s="35">
        <v>922258.125</v>
      </c>
      <c r="E38" s="34">
        <v>91902452.200000003</v>
      </c>
      <c r="F38" s="35">
        <v>13173.84</v>
      </c>
    </row>
    <row r="39" spans="1:6" ht="13.9" customHeight="1" x14ac:dyDescent="0.25">
      <c r="A39" s="25" t="s">
        <v>8</v>
      </c>
      <c r="B39" s="30">
        <v>2963</v>
      </c>
      <c r="C39" s="34">
        <v>2214011409.4000001</v>
      </c>
      <c r="D39" s="35">
        <v>660000</v>
      </c>
      <c r="E39" s="34">
        <v>30282337.890000001</v>
      </c>
      <c r="F39" s="35">
        <v>9405</v>
      </c>
    </row>
    <row r="40" spans="1:6" ht="13.9" customHeight="1" x14ac:dyDescent="0.25">
      <c r="A40" s="25" t="s">
        <v>9</v>
      </c>
      <c r="B40" s="30">
        <v>665</v>
      </c>
      <c r="C40" s="34">
        <v>262927599.22999999</v>
      </c>
      <c r="D40" s="35">
        <v>380000</v>
      </c>
      <c r="E40" s="34">
        <v>2884494.39</v>
      </c>
      <c r="F40" s="35">
        <v>3800</v>
      </c>
    </row>
    <row r="41" spans="1:6" ht="13.9" customHeight="1" x14ac:dyDescent="0.25">
      <c r="A41" s="25"/>
      <c r="B41" s="36"/>
      <c r="C41" s="34"/>
      <c r="D41" s="35"/>
      <c r="E41" s="34"/>
      <c r="F41" s="35"/>
    </row>
    <row r="42" spans="1:6" ht="13.9" customHeight="1" x14ac:dyDescent="0.25">
      <c r="A42" s="14" t="s">
        <v>4</v>
      </c>
      <c r="B42" s="37">
        <f>SUM(B36:B40)</f>
        <v>17816</v>
      </c>
      <c r="C42" s="38">
        <f>SUM(C36:C40)</f>
        <v>29452740114.650002</v>
      </c>
      <c r="D42" s="175">
        <v>980000</v>
      </c>
      <c r="E42" s="38">
        <f>SUM(E36:E40)</f>
        <v>415667822.47999996</v>
      </c>
      <c r="F42" s="175">
        <v>13965</v>
      </c>
    </row>
    <row r="43" spans="1:6" ht="15" x14ac:dyDescent="0.25">
      <c r="A43" s="39"/>
      <c r="B43" s="40"/>
      <c r="C43" s="41"/>
      <c r="D43" s="42"/>
      <c r="E43" s="41"/>
      <c r="F43" s="42"/>
    </row>
    <row r="44" spans="1:6" ht="13.9" customHeight="1" x14ac:dyDescent="0.25">
      <c r="A44" s="201" t="s">
        <v>39</v>
      </c>
      <c r="B44" s="202"/>
      <c r="C44" s="202"/>
      <c r="D44" s="202"/>
      <c r="E44" s="202"/>
      <c r="F44" s="203"/>
    </row>
    <row r="45" spans="1:6" ht="15" customHeight="1" x14ac:dyDescent="0.25">
      <c r="A45" s="22"/>
      <c r="B45" s="23"/>
      <c r="C45" s="199" t="s">
        <v>18</v>
      </c>
      <c r="D45" s="200"/>
      <c r="E45" s="199" t="s">
        <v>19</v>
      </c>
      <c r="F45" s="200"/>
    </row>
    <row r="46" spans="1:6" ht="28.5" customHeight="1" x14ac:dyDescent="0.25">
      <c r="A46" s="14" t="s">
        <v>17</v>
      </c>
      <c r="B46" s="24" t="s">
        <v>10</v>
      </c>
      <c r="C46" s="2" t="s">
        <v>76</v>
      </c>
      <c r="D46" s="3" t="s">
        <v>3</v>
      </c>
      <c r="E46" s="2" t="s">
        <v>76</v>
      </c>
      <c r="F46" s="3" t="s">
        <v>3</v>
      </c>
    </row>
    <row r="47" spans="1:6" ht="13.9" customHeight="1" x14ac:dyDescent="0.25">
      <c r="A47" s="25"/>
      <c r="B47" s="26"/>
      <c r="C47" s="27"/>
      <c r="D47" s="28"/>
      <c r="E47" s="27"/>
      <c r="F47" s="29"/>
    </row>
    <row r="48" spans="1:6" ht="13.9" customHeight="1" x14ac:dyDescent="0.25">
      <c r="A48" s="25" t="s">
        <v>5</v>
      </c>
      <c r="B48" s="30">
        <v>1167</v>
      </c>
      <c r="C48" s="31">
        <v>23828535020</v>
      </c>
      <c r="D48" s="176">
        <v>3975000</v>
      </c>
      <c r="E48" s="31">
        <v>621384370.66999996</v>
      </c>
      <c r="F48" s="176">
        <v>104343.75</v>
      </c>
    </row>
    <row r="49" spans="1:6" ht="13.9" customHeight="1" x14ac:dyDescent="0.25">
      <c r="A49" s="25" t="s">
        <v>6</v>
      </c>
      <c r="B49" s="30">
        <v>624</v>
      </c>
      <c r="C49" s="34">
        <v>2644690368.0999999</v>
      </c>
      <c r="D49" s="35">
        <v>1200000</v>
      </c>
      <c r="E49" s="34">
        <v>69066019.180000007</v>
      </c>
      <c r="F49" s="35">
        <v>31500</v>
      </c>
    </row>
    <row r="50" spans="1:6" ht="13.9" customHeight="1" x14ac:dyDescent="0.25">
      <c r="A50" s="25" t="s">
        <v>7</v>
      </c>
      <c r="B50" s="30">
        <v>1962</v>
      </c>
      <c r="C50" s="34">
        <v>7681226107.3999996</v>
      </c>
      <c r="D50" s="35">
        <v>1665833.5</v>
      </c>
      <c r="E50" s="34">
        <v>200913728.94</v>
      </c>
      <c r="F50" s="35">
        <v>43640.625</v>
      </c>
    </row>
    <row r="51" spans="1:6" ht="13.9" customHeight="1" x14ac:dyDescent="0.25">
      <c r="A51" s="25" t="s">
        <v>8</v>
      </c>
      <c r="B51" s="30">
        <v>1304</v>
      </c>
      <c r="C51" s="34">
        <v>5584226536.8999996</v>
      </c>
      <c r="D51" s="35">
        <v>1287500</v>
      </c>
      <c r="E51" s="34">
        <v>145888076.08000001</v>
      </c>
      <c r="F51" s="35">
        <v>33665.625</v>
      </c>
    </row>
    <row r="52" spans="1:6" ht="13.9" customHeight="1" x14ac:dyDescent="0.25">
      <c r="A52" s="25" t="s">
        <v>9</v>
      </c>
      <c r="B52" s="30">
        <v>323</v>
      </c>
      <c r="C52" s="34">
        <v>492958092.97000003</v>
      </c>
      <c r="D52" s="35">
        <v>650000</v>
      </c>
      <c r="E52" s="34">
        <v>12531419.73</v>
      </c>
      <c r="F52" s="35">
        <v>17062.5</v>
      </c>
    </row>
    <row r="53" spans="1:6" ht="13.9" customHeight="1" x14ac:dyDescent="0.25">
      <c r="A53" s="25"/>
      <c r="B53" s="36"/>
      <c r="C53" s="34"/>
      <c r="D53" s="35"/>
      <c r="E53" s="34"/>
      <c r="F53" s="35"/>
    </row>
    <row r="54" spans="1:6" ht="13.9" customHeight="1" x14ac:dyDescent="0.25">
      <c r="A54" s="14" t="s">
        <v>4</v>
      </c>
      <c r="B54" s="37">
        <f>SUM(B48:B52)</f>
        <v>5380</v>
      </c>
      <c r="C54" s="38">
        <f>SUM(C48:C52)</f>
        <v>40231636125.370003</v>
      </c>
      <c r="D54" s="175">
        <v>1600000</v>
      </c>
      <c r="E54" s="38">
        <f>SUM(E48:E52)</f>
        <v>1049783614.6</v>
      </c>
      <c r="F54" s="175">
        <v>42000</v>
      </c>
    </row>
    <row r="55" spans="1:6" ht="15" x14ac:dyDescent="0.25">
      <c r="A55" s="39"/>
      <c r="B55" s="40"/>
      <c r="C55" s="41"/>
      <c r="D55" s="42"/>
      <c r="E55" s="41"/>
      <c r="F55" s="42"/>
    </row>
    <row r="56" spans="1:6" ht="13.9" customHeight="1" x14ac:dyDescent="0.25">
      <c r="A56" s="201" t="s">
        <v>40</v>
      </c>
      <c r="B56" s="202"/>
      <c r="C56" s="202"/>
      <c r="D56" s="202"/>
      <c r="E56" s="202"/>
      <c r="F56" s="203"/>
    </row>
    <row r="57" spans="1:6" ht="15" customHeight="1" x14ac:dyDescent="0.25">
      <c r="A57" s="22"/>
      <c r="B57" s="23"/>
      <c r="C57" s="199" t="s">
        <v>18</v>
      </c>
      <c r="D57" s="200"/>
      <c r="E57" s="199" t="s">
        <v>19</v>
      </c>
      <c r="F57" s="200"/>
    </row>
    <row r="58" spans="1:6" ht="28.5" customHeight="1" x14ac:dyDescent="0.25">
      <c r="A58" s="14" t="s">
        <v>17</v>
      </c>
      <c r="B58" s="24" t="s">
        <v>10</v>
      </c>
      <c r="C58" s="2" t="s">
        <v>76</v>
      </c>
      <c r="D58" s="3" t="s">
        <v>3</v>
      </c>
      <c r="E58" s="2" t="s">
        <v>76</v>
      </c>
      <c r="F58" s="3" t="s">
        <v>3</v>
      </c>
    </row>
    <row r="59" spans="1:6" ht="15" x14ac:dyDescent="0.25">
      <c r="A59" s="25"/>
      <c r="B59" s="26"/>
      <c r="C59" s="27"/>
      <c r="D59" s="28"/>
      <c r="E59" s="27"/>
      <c r="F59" s="29"/>
    </row>
    <row r="60" spans="1:6" ht="15" x14ac:dyDescent="0.25">
      <c r="A60" s="25" t="s">
        <v>5</v>
      </c>
      <c r="B60" s="30">
        <f>B48+B36+B24+B12</f>
        <v>18363</v>
      </c>
      <c r="C60" s="31">
        <f>C48+C36+C24+C12</f>
        <v>57489593547</v>
      </c>
      <c r="D60" s="176">
        <v>1190000</v>
      </c>
      <c r="E60" s="31">
        <f>E48+E36+E24+E12</f>
        <v>1096974472.4299998</v>
      </c>
      <c r="F60" s="176">
        <v>17100</v>
      </c>
    </row>
    <row r="61" spans="1:6" ht="15" x14ac:dyDescent="0.25">
      <c r="A61" s="25" t="s">
        <v>6</v>
      </c>
      <c r="B61" s="30">
        <f t="shared" ref="B61:C64" si="0">B49+B37+B25+B13</f>
        <v>4859</v>
      </c>
      <c r="C61" s="34">
        <f>C49+C37+C25+C13</f>
        <v>4990203295.7199993</v>
      </c>
      <c r="D61" s="35">
        <v>580000</v>
      </c>
      <c r="E61" s="34">
        <f>E49+E37+E25+E13</f>
        <v>100203856.16000001</v>
      </c>
      <c r="F61" s="35">
        <v>8265</v>
      </c>
    </row>
    <row r="62" spans="1:6" ht="15" x14ac:dyDescent="0.25">
      <c r="A62" s="25" t="s">
        <v>7</v>
      </c>
      <c r="B62" s="30">
        <f t="shared" si="0"/>
        <v>17797</v>
      </c>
      <c r="C62" s="34">
        <f t="shared" si="0"/>
        <v>25240132428.700001</v>
      </c>
      <c r="D62" s="35">
        <v>940000</v>
      </c>
      <c r="E62" s="34">
        <f t="shared" ref="E62:E64" si="1">E50+E38+E26+E14</f>
        <v>444685614.99000001</v>
      </c>
      <c r="F62" s="35">
        <v>13537.5</v>
      </c>
    </row>
    <row r="63" spans="1:6" ht="15" x14ac:dyDescent="0.25">
      <c r="A63" s="25" t="s">
        <v>8</v>
      </c>
      <c r="B63" s="30">
        <f t="shared" si="0"/>
        <v>18994</v>
      </c>
      <c r="C63" s="34">
        <f t="shared" si="0"/>
        <v>17931027882.299999</v>
      </c>
      <c r="D63" s="35">
        <v>675000</v>
      </c>
      <c r="E63" s="34">
        <f t="shared" si="1"/>
        <v>313517552.02000004</v>
      </c>
      <c r="F63" s="35">
        <v>9690</v>
      </c>
    </row>
    <row r="64" spans="1:6" ht="15" x14ac:dyDescent="0.25">
      <c r="A64" s="25" t="s">
        <v>9</v>
      </c>
      <c r="B64" s="30">
        <f t="shared" si="0"/>
        <v>6908</v>
      </c>
      <c r="C64" s="34">
        <f t="shared" si="0"/>
        <v>4582850348.6900005</v>
      </c>
      <c r="D64" s="35">
        <v>600000</v>
      </c>
      <c r="E64" s="34">
        <f t="shared" si="1"/>
        <v>67453799.950000003</v>
      </c>
      <c r="F64" s="35">
        <v>8550</v>
      </c>
    </row>
    <row r="65" spans="1:6" ht="15" x14ac:dyDescent="0.25">
      <c r="A65" s="25"/>
      <c r="B65" s="36"/>
      <c r="C65" s="34"/>
      <c r="D65" s="35"/>
      <c r="E65" s="34"/>
      <c r="F65" s="35"/>
    </row>
    <row r="66" spans="1:6" ht="15" x14ac:dyDescent="0.25">
      <c r="A66" s="14" t="s">
        <v>4</v>
      </c>
      <c r="B66" s="37">
        <f>SUM(B60:B64)</f>
        <v>66921</v>
      </c>
      <c r="C66" s="38">
        <f>SUM(C60:C64)</f>
        <v>110233807502.41</v>
      </c>
      <c r="D66" s="175">
        <v>785000</v>
      </c>
      <c r="E66" s="38">
        <f>SUM(E60:E64)</f>
        <v>2022835295.55</v>
      </c>
      <c r="F66" s="175">
        <v>11328.75</v>
      </c>
    </row>
    <row r="67" spans="1:6" ht="15" x14ac:dyDescent="0.25">
      <c r="A67" s="39"/>
      <c r="B67" s="40"/>
      <c r="C67" s="41"/>
      <c r="D67" s="42"/>
      <c r="E67" s="41"/>
      <c r="F67" s="42"/>
    </row>
  </sheetData>
  <mergeCells count="20">
    <mergeCell ref="A1:F1"/>
    <mergeCell ref="A2:F2"/>
    <mergeCell ref="A4:F4"/>
    <mergeCell ref="A5:F5"/>
    <mergeCell ref="A6:F6"/>
    <mergeCell ref="A8:F8"/>
    <mergeCell ref="A20:F20"/>
    <mergeCell ref="A32:F32"/>
    <mergeCell ref="A44:F44"/>
    <mergeCell ref="A56:F56"/>
    <mergeCell ref="C9:D9"/>
    <mergeCell ref="E9:F9"/>
    <mergeCell ref="C21:D21"/>
    <mergeCell ref="E21:F21"/>
    <mergeCell ref="C57:D57"/>
    <mergeCell ref="E57:F57"/>
    <mergeCell ref="C33:D33"/>
    <mergeCell ref="E33:F33"/>
    <mergeCell ref="C45:D45"/>
    <mergeCell ref="E45:F45"/>
  </mergeCells>
  <printOptions horizontalCentered="1"/>
  <pageMargins left="0" right="0" top="0" bottom="0" header="0.3" footer="0.3"/>
  <pageSetup fitToHeight="2" orientation="portrait" horizontalDpi="4294967295" verticalDpi="4294967295" r:id="rId1"/>
  <rowBreaks count="1" manualBreakCount="1">
    <brk id="4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68"/>
  <sheetViews>
    <sheetView showGridLines="0" zoomScaleNormal="100" workbookViewId="0">
      <selection sqref="A1:H1"/>
    </sheetView>
  </sheetViews>
  <sheetFormatPr defaultColWidth="9.140625" defaultRowHeight="14.25" x14ac:dyDescent="0.2"/>
  <cols>
    <col min="1" max="1" width="18" style="1" customWidth="1"/>
    <col min="2" max="2" width="10.85546875" style="1" customWidth="1"/>
    <col min="3" max="3" width="16.42578125" style="1" customWidth="1"/>
    <col min="4" max="4" width="13.42578125" style="1" customWidth="1"/>
    <col min="5" max="5" width="16.85546875" style="1" customWidth="1"/>
    <col min="6" max="6" width="14.85546875" style="1" customWidth="1"/>
    <col min="7" max="7" width="10.85546875" style="1" customWidth="1"/>
    <col min="8" max="8" width="12.7109375" style="1" customWidth="1"/>
    <col min="9" max="16384" width="9.140625" style="1"/>
  </cols>
  <sheetData>
    <row r="1" spans="1:8" ht="15.75" x14ac:dyDescent="0.2">
      <c r="A1" s="189" t="s">
        <v>57</v>
      </c>
      <c r="B1" s="189"/>
      <c r="C1" s="189"/>
      <c r="D1" s="189"/>
      <c r="E1" s="189"/>
      <c r="F1" s="189"/>
      <c r="G1" s="189"/>
      <c r="H1" s="189"/>
    </row>
    <row r="2" spans="1:8" ht="15.75" customHeight="1" x14ac:dyDescent="0.2">
      <c r="A2" s="190" t="s">
        <v>83</v>
      </c>
      <c r="B2" s="190"/>
      <c r="C2" s="190"/>
      <c r="D2" s="190"/>
      <c r="E2" s="190"/>
      <c r="F2" s="190"/>
      <c r="G2" s="190"/>
      <c r="H2" s="190"/>
    </row>
    <row r="3" spans="1:8" ht="15.75" x14ac:dyDescent="0.25">
      <c r="A3" s="165"/>
      <c r="B3" s="166"/>
      <c r="C3" s="166"/>
      <c r="D3" s="166"/>
      <c r="E3" s="166"/>
      <c r="F3" s="166"/>
    </row>
    <row r="4" spans="1:8" ht="15.75" x14ac:dyDescent="0.2">
      <c r="A4" s="189" t="s">
        <v>64</v>
      </c>
      <c r="B4" s="189"/>
      <c r="C4" s="189"/>
      <c r="D4" s="189"/>
      <c r="E4" s="189"/>
      <c r="F4" s="189"/>
      <c r="G4" s="189"/>
      <c r="H4" s="189"/>
    </row>
    <row r="5" spans="1:8" ht="16.5" x14ac:dyDescent="0.25">
      <c r="A5" s="191" t="s">
        <v>75</v>
      </c>
      <c r="B5" s="191"/>
      <c r="C5" s="191"/>
      <c r="D5" s="191"/>
      <c r="E5" s="191"/>
      <c r="F5" s="191"/>
      <c r="G5" s="191"/>
      <c r="H5" s="191"/>
    </row>
    <row r="6" spans="1:8" ht="15.75" x14ac:dyDescent="0.25">
      <c r="A6" s="191" t="s">
        <v>60</v>
      </c>
      <c r="B6" s="191"/>
      <c r="C6" s="191"/>
      <c r="D6" s="191"/>
      <c r="E6" s="191"/>
      <c r="F6" s="191"/>
      <c r="G6" s="191"/>
      <c r="H6" s="191"/>
    </row>
    <row r="7" spans="1:8" ht="15.75" x14ac:dyDescent="0.25">
      <c r="A7" s="191" t="s">
        <v>61</v>
      </c>
      <c r="B7" s="191"/>
      <c r="C7" s="191"/>
      <c r="D7" s="191"/>
      <c r="E7" s="191"/>
      <c r="F7" s="191"/>
      <c r="G7" s="191"/>
      <c r="H7" s="191"/>
    </row>
    <row r="8" spans="1:8" ht="15" x14ac:dyDescent="0.25">
      <c r="A8" s="21"/>
      <c r="C8" s="145"/>
      <c r="E8" s="145"/>
    </row>
    <row r="9" spans="1:8" ht="15" customHeight="1" x14ac:dyDescent="0.25">
      <c r="A9" s="205" t="s">
        <v>0</v>
      </c>
      <c r="B9" s="206"/>
      <c r="C9" s="206"/>
      <c r="D9" s="206"/>
      <c r="E9" s="206"/>
      <c r="F9" s="206"/>
      <c r="G9" s="206"/>
      <c r="H9" s="207"/>
    </row>
    <row r="10" spans="1:8" ht="15" customHeight="1" x14ac:dyDescent="0.25">
      <c r="A10" s="22"/>
      <c r="B10" s="204" t="s">
        <v>10</v>
      </c>
      <c r="C10" s="200"/>
      <c r="D10" s="199" t="s">
        <v>18</v>
      </c>
      <c r="E10" s="199"/>
      <c r="F10" s="200"/>
      <c r="G10" s="199" t="s">
        <v>19</v>
      </c>
      <c r="H10" s="200"/>
    </row>
    <row r="11" spans="1:8" ht="31.5" x14ac:dyDescent="0.3">
      <c r="A11" s="14" t="s">
        <v>18</v>
      </c>
      <c r="B11" s="55" t="s">
        <v>25</v>
      </c>
      <c r="C11" s="3" t="s">
        <v>38</v>
      </c>
      <c r="D11" s="2" t="s">
        <v>78</v>
      </c>
      <c r="E11" s="56" t="s">
        <v>56</v>
      </c>
      <c r="F11" s="3" t="s">
        <v>3</v>
      </c>
      <c r="G11" s="2" t="s">
        <v>79</v>
      </c>
      <c r="H11" s="3" t="s">
        <v>3</v>
      </c>
    </row>
    <row r="12" spans="1:8" ht="15" x14ac:dyDescent="0.25">
      <c r="A12" s="25"/>
      <c r="B12" s="26"/>
      <c r="C12" s="29"/>
      <c r="D12" s="27"/>
      <c r="E12" s="27"/>
      <c r="F12" s="28"/>
      <c r="G12" s="27"/>
      <c r="H12" s="29"/>
    </row>
    <row r="13" spans="1:8" ht="15" x14ac:dyDescent="0.25">
      <c r="A13" s="25" t="s">
        <v>23</v>
      </c>
      <c r="B13" s="30">
        <v>1251</v>
      </c>
      <c r="C13" s="33">
        <f>B13/'3. Sale Price x Prop Type'!B12</f>
        <v>0.34778982485404503</v>
      </c>
      <c r="D13" s="31">
        <v>436883361.39999998</v>
      </c>
      <c r="E13" s="32">
        <f>D13/'3. Sale Price x Prop Type'!C12</f>
        <v>0.32304696195536253</v>
      </c>
      <c r="F13" s="176">
        <v>379050</v>
      </c>
      <c r="G13" s="31">
        <v>4370588.22</v>
      </c>
      <c r="H13" s="176">
        <v>3800</v>
      </c>
    </row>
    <row r="14" spans="1:8" ht="15" x14ac:dyDescent="0.25">
      <c r="A14" s="25" t="s">
        <v>11</v>
      </c>
      <c r="B14" s="30">
        <v>1460</v>
      </c>
      <c r="C14" s="33">
        <f>B14/'3. Sale Price x Prop Type'!B13</f>
        <v>9.1335627150453555E-2</v>
      </c>
      <c r="D14" s="34">
        <v>1083781151.8</v>
      </c>
      <c r="E14" s="32">
        <f>D14/'3. Sale Price x Prop Type'!C13</f>
        <v>9.0993102385014221E-2</v>
      </c>
      <c r="F14" s="35">
        <v>725000</v>
      </c>
      <c r="G14" s="34">
        <v>15445667.699999999</v>
      </c>
      <c r="H14" s="35">
        <v>10331.25</v>
      </c>
    </row>
    <row r="15" spans="1:8" ht="15" x14ac:dyDescent="0.25">
      <c r="A15" s="25" t="s">
        <v>12</v>
      </c>
      <c r="B15" s="30">
        <v>718</v>
      </c>
      <c r="C15" s="33">
        <f>B15/'3. Sale Price x Prop Type'!B14</f>
        <v>0.14383012820512819</v>
      </c>
      <c r="D15" s="34">
        <v>1009967885.8</v>
      </c>
      <c r="E15" s="32">
        <f>D15/'3. Sale Price x Prop Type'!C14</f>
        <v>0.14892087399849635</v>
      </c>
      <c r="F15" s="35">
        <v>1350000</v>
      </c>
      <c r="G15" s="34">
        <v>14398340.689999999</v>
      </c>
      <c r="H15" s="35">
        <v>19237.5</v>
      </c>
    </row>
    <row r="16" spans="1:8" ht="15" x14ac:dyDescent="0.25">
      <c r="A16" s="25" t="s">
        <v>13</v>
      </c>
      <c r="B16" s="36">
        <v>238</v>
      </c>
      <c r="C16" s="33">
        <f>B16/'3. Sale Price x Prop Type'!B15</f>
        <v>0.2358771060455897</v>
      </c>
      <c r="D16" s="34">
        <v>701441929.25</v>
      </c>
      <c r="E16" s="32">
        <f>D16/'3. Sale Price x Prop Type'!C15</f>
        <v>0.24295503551010525</v>
      </c>
      <c r="F16" s="35">
        <v>2614500</v>
      </c>
      <c r="G16" s="34">
        <v>10011038.93</v>
      </c>
      <c r="H16" s="35">
        <v>37256.625</v>
      </c>
    </row>
    <row r="17" spans="1:8" ht="15" x14ac:dyDescent="0.25">
      <c r="A17" s="25" t="s">
        <v>14</v>
      </c>
      <c r="B17" s="36">
        <v>118</v>
      </c>
      <c r="C17" s="33">
        <f>B17/'3. Sale Price x Prop Type'!B16</f>
        <v>0.59595959595959591</v>
      </c>
      <c r="D17" s="34">
        <v>1019584297.5</v>
      </c>
      <c r="E17" s="32">
        <f>D17/'3. Sale Price x Prop Type'!C16</f>
        <v>0.6444494109052421</v>
      </c>
      <c r="F17" s="35">
        <v>7725000</v>
      </c>
      <c r="G17" s="34">
        <v>14539635.5</v>
      </c>
      <c r="H17" s="35">
        <v>110081.25</v>
      </c>
    </row>
    <row r="18" spans="1:8" ht="15" x14ac:dyDescent="0.25">
      <c r="A18" s="25" t="s">
        <v>15</v>
      </c>
      <c r="B18" s="36">
        <v>13</v>
      </c>
      <c r="C18" s="33">
        <f>B18/'3. Sale Price x Prop Type'!B17</f>
        <v>0.9285714285714286</v>
      </c>
      <c r="D18" s="34">
        <v>226525000</v>
      </c>
      <c r="E18" s="32">
        <f>D18/'3. Sale Price x Prop Type'!C17</f>
        <v>0.91980509592934723</v>
      </c>
      <c r="F18" s="35">
        <v>18000000</v>
      </c>
      <c r="G18" s="34">
        <v>3234952.33</v>
      </c>
      <c r="H18" s="35">
        <v>256500</v>
      </c>
    </row>
    <row r="19" spans="1:8" ht="14.25" customHeight="1" x14ac:dyDescent="0.25">
      <c r="A19" s="25" t="s">
        <v>16</v>
      </c>
      <c r="B19" s="36">
        <v>11</v>
      </c>
      <c r="C19" s="33">
        <f>B19/'3. Sale Price x Prop Type'!B18</f>
        <v>1</v>
      </c>
      <c r="D19" s="34">
        <v>359270000</v>
      </c>
      <c r="E19" s="32">
        <f>D19/'3. Sale Price x Prop Type'!C18</f>
        <v>1</v>
      </c>
      <c r="F19" s="35">
        <v>26750000</v>
      </c>
      <c r="G19" s="34">
        <v>5119597.5</v>
      </c>
      <c r="H19" s="35">
        <v>381187.5</v>
      </c>
    </row>
    <row r="20" spans="1:8" ht="15" x14ac:dyDescent="0.25">
      <c r="A20" s="25"/>
      <c r="B20" s="36"/>
      <c r="C20" s="58"/>
      <c r="D20" s="34"/>
      <c r="E20" s="57"/>
      <c r="F20" s="35"/>
      <c r="G20" s="34"/>
      <c r="H20" s="35"/>
    </row>
    <row r="21" spans="1:8" ht="15" x14ac:dyDescent="0.25">
      <c r="A21" s="14" t="s">
        <v>4</v>
      </c>
      <c r="B21" s="37">
        <f>SUM(B13:B19)</f>
        <v>3809</v>
      </c>
      <c r="C21" s="59">
        <f>B21/'3. Sale Price x Prop Type'!B20</f>
        <v>0.1476013330233279</v>
      </c>
      <c r="D21" s="38">
        <f>SUM(D13:D19)</f>
        <v>4837453625.75</v>
      </c>
      <c r="E21" s="60">
        <f>D21/'3. Sale Price x Prop Type'!C20</f>
        <v>0.19257646175759402</v>
      </c>
      <c r="F21" s="175">
        <v>700000</v>
      </c>
      <c r="G21" s="38">
        <f>SUM(G13:G19)</f>
        <v>67119820.870000005</v>
      </c>
      <c r="H21" s="175">
        <v>9975</v>
      </c>
    </row>
    <row r="22" spans="1:8" ht="15" x14ac:dyDescent="0.25">
      <c r="A22" s="39"/>
      <c r="B22" s="40"/>
      <c r="C22" s="33"/>
      <c r="D22" s="41"/>
      <c r="E22" s="62"/>
      <c r="F22" s="42"/>
      <c r="G22" s="41"/>
      <c r="H22" s="42"/>
    </row>
    <row r="23" spans="1:8" ht="15" customHeight="1" x14ac:dyDescent="0.25">
      <c r="A23" s="201" t="s">
        <v>2</v>
      </c>
      <c r="B23" s="202"/>
      <c r="C23" s="202"/>
      <c r="D23" s="202"/>
      <c r="E23" s="202"/>
      <c r="F23" s="202"/>
      <c r="G23" s="202"/>
      <c r="H23" s="203"/>
    </row>
    <row r="24" spans="1:8" ht="15" customHeight="1" x14ac:dyDescent="0.25">
      <c r="A24" s="22"/>
      <c r="B24" s="204" t="s">
        <v>10</v>
      </c>
      <c r="C24" s="200"/>
      <c r="D24" s="199" t="s">
        <v>18</v>
      </c>
      <c r="E24" s="199"/>
      <c r="F24" s="200"/>
      <c r="G24" s="199" t="s">
        <v>19</v>
      </c>
      <c r="H24" s="200"/>
    </row>
    <row r="25" spans="1:8" ht="31.5" x14ac:dyDescent="0.3">
      <c r="A25" s="14" t="s">
        <v>18</v>
      </c>
      <c r="B25" s="55" t="s">
        <v>25</v>
      </c>
      <c r="C25" s="3" t="s">
        <v>38</v>
      </c>
      <c r="D25" s="2" t="s">
        <v>78</v>
      </c>
      <c r="E25" s="56" t="s">
        <v>56</v>
      </c>
      <c r="F25" s="3" t="s">
        <v>3</v>
      </c>
      <c r="G25" s="2" t="s">
        <v>79</v>
      </c>
      <c r="H25" s="3" t="s">
        <v>3</v>
      </c>
    </row>
    <row r="26" spans="1:8" ht="15" x14ac:dyDescent="0.25">
      <c r="A26" s="25"/>
      <c r="B26" s="26"/>
      <c r="C26" s="29"/>
      <c r="D26" s="27"/>
      <c r="E26" s="27"/>
      <c r="F26" s="28"/>
      <c r="G26" s="27"/>
      <c r="H26" s="29"/>
    </row>
    <row r="27" spans="1:8" ht="15" x14ac:dyDescent="0.25">
      <c r="A27" s="25" t="s">
        <v>23</v>
      </c>
      <c r="B27" s="30">
        <v>183</v>
      </c>
      <c r="C27" s="33">
        <f>B27/'3. Sale Price x Prop Type'!B26</f>
        <v>2.1163409274893026E-2</v>
      </c>
      <c r="D27" s="31">
        <v>48837459.140000001</v>
      </c>
      <c r="E27" s="57">
        <f>D27/'3. Sale Price x Prop Type'!C26</f>
        <v>1.7921941940730473E-2</v>
      </c>
      <c r="F27" s="176">
        <v>250000</v>
      </c>
      <c r="G27" s="31">
        <v>486282.2</v>
      </c>
      <c r="H27" s="176">
        <v>2500</v>
      </c>
    </row>
    <row r="28" spans="1:8" ht="15" x14ac:dyDescent="0.25">
      <c r="A28" s="25" t="s">
        <v>11</v>
      </c>
      <c r="B28" s="30">
        <v>115</v>
      </c>
      <c r="C28" s="33">
        <f>B28/'3. Sale Price x Prop Type'!B27</f>
        <v>2.1850655519665588E-2</v>
      </c>
      <c r="D28" s="34">
        <v>86376794.719999999</v>
      </c>
      <c r="E28" s="57">
        <f>D28/'3. Sale Price x Prop Type'!C27</f>
        <v>2.3007680756808653E-2</v>
      </c>
      <c r="F28" s="35">
        <v>750000</v>
      </c>
      <c r="G28" s="34">
        <v>1199988.8600000001</v>
      </c>
      <c r="H28" s="35">
        <v>10673.25</v>
      </c>
    </row>
    <row r="29" spans="1:8" ht="15" x14ac:dyDescent="0.25">
      <c r="A29" s="25" t="s">
        <v>12</v>
      </c>
      <c r="B29" s="30">
        <v>90</v>
      </c>
      <c r="C29" s="33">
        <f>B29/'3. Sale Price x Prop Type'!B28</f>
        <v>3.4220532319391636E-2</v>
      </c>
      <c r="D29" s="34">
        <v>129306479.95</v>
      </c>
      <c r="E29" s="57">
        <f>D29/'3. Sale Price x Prop Type'!C28</f>
        <v>3.4496959663846374E-2</v>
      </c>
      <c r="F29" s="35">
        <v>1402046.875</v>
      </c>
      <c r="G29" s="34">
        <v>1664550.17</v>
      </c>
      <c r="H29" s="35">
        <v>19255.314999999999</v>
      </c>
    </row>
    <row r="30" spans="1:8" ht="15" x14ac:dyDescent="0.25">
      <c r="A30" s="25" t="s">
        <v>13</v>
      </c>
      <c r="B30" s="36">
        <v>99</v>
      </c>
      <c r="C30" s="33">
        <f>B30/'3. Sale Price x Prop Type'!B29</f>
        <v>8.3544303797468356E-2</v>
      </c>
      <c r="D30" s="34">
        <v>311474673.44</v>
      </c>
      <c r="E30" s="57">
        <f>D30/'3. Sale Price x Prop Type'!C29</f>
        <v>9.0706824638646724E-2</v>
      </c>
      <c r="F30" s="35">
        <v>2875465</v>
      </c>
      <c r="G30" s="34">
        <v>4057464.18</v>
      </c>
      <c r="H30" s="35">
        <v>40256.25</v>
      </c>
    </row>
    <row r="31" spans="1:8" ht="15" x14ac:dyDescent="0.25">
      <c r="A31" s="25" t="s">
        <v>14</v>
      </c>
      <c r="B31" s="36">
        <v>38</v>
      </c>
      <c r="C31" s="33">
        <f>B31/'3. Sale Price x Prop Type'!B30</f>
        <v>0.21714285714285714</v>
      </c>
      <c r="D31" s="34">
        <v>299538297</v>
      </c>
      <c r="E31" s="57">
        <f>D31/'3. Sale Price x Prop Type'!C30</f>
        <v>0.23035944797329033</v>
      </c>
      <c r="F31" s="35">
        <v>7225000</v>
      </c>
      <c r="G31" s="34">
        <v>4268420.75</v>
      </c>
      <c r="H31" s="35">
        <v>102956.25</v>
      </c>
    </row>
    <row r="32" spans="1:8" ht="15" x14ac:dyDescent="0.25">
      <c r="A32" s="25" t="s">
        <v>15</v>
      </c>
      <c r="B32" s="36">
        <v>4</v>
      </c>
      <c r="C32" s="33">
        <f>B32/'3. Sale Price x Prop Type'!B31</f>
        <v>0.44444444444444442</v>
      </c>
      <c r="D32" s="34">
        <v>65708000</v>
      </c>
      <c r="E32" s="57">
        <f>D32/'3. Sale Price x Prop Type'!C31</f>
        <v>0.43425519266654089</v>
      </c>
      <c r="F32" s="35">
        <v>16504000</v>
      </c>
      <c r="G32" s="34">
        <v>936339</v>
      </c>
      <c r="H32" s="35">
        <v>235182</v>
      </c>
    </row>
    <row r="33" spans="1:8" ht="15" x14ac:dyDescent="0.25">
      <c r="A33" s="64" t="s">
        <v>16</v>
      </c>
      <c r="B33" s="177">
        <v>9</v>
      </c>
      <c r="C33" s="33">
        <f>B33/'3. Sale Price x Prop Type'!B32</f>
        <v>0.9</v>
      </c>
      <c r="D33" s="34">
        <v>294685260</v>
      </c>
      <c r="E33" s="57">
        <f>D33/'3. Sale Price x Prop Type'!C32</f>
        <v>0.93053039475219024</v>
      </c>
      <c r="F33" s="35">
        <v>26500000</v>
      </c>
      <c r="G33" s="34">
        <v>4199264.96</v>
      </c>
      <c r="H33" s="35">
        <v>377625</v>
      </c>
    </row>
    <row r="34" spans="1:8" ht="15" x14ac:dyDescent="0.25">
      <c r="A34" s="25"/>
      <c r="B34" s="36"/>
      <c r="C34" s="58"/>
      <c r="D34" s="34"/>
      <c r="E34" s="34"/>
      <c r="F34" s="35"/>
      <c r="G34" s="34"/>
      <c r="H34" s="35"/>
    </row>
    <row r="35" spans="1:8" ht="15" x14ac:dyDescent="0.25">
      <c r="A35" s="14" t="s">
        <v>4</v>
      </c>
      <c r="B35" s="37">
        <f>SUM(B27:B33)</f>
        <v>538</v>
      </c>
      <c r="C35" s="59">
        <f>B35/'3. Sale Price x Prop Type'!B34</f>
        <v>3.0023996874825605E-2</v>
      </c>
      <c r="D35" s="38">
        <f>SUM(D27:D33)</f>
        <v>1235926964.25</v>
      </c>
      <c r="E35" s="60">
        <f>D35/'3. Sale Price x Prop Type'!C34</f>
        <v>8.0100104557018645E-2</v>
      </c>
      <c r="F35" s="175">
        <v>868000</v>
      </c>
      <c r="G35" s="38">
        <f>SUM(G27:G33)</f>
        <v>16812310.120000001</v>
      </c>
      <c r="H35" s="175">
        <v>10936.875</v>
      </c>
    </row>
    <row r="36" spans="1:8" x14ac:dyDescent="0.2">
      <c r="E36" s="63"/>
    </row>
    <row r="37" spans="1:8" ht="15" customHeight="1" x14ac:dyDescent="0.25">
      <c r="A37" s="201" t="s">
        <v>1</v>
      </c>
      <c r="B37" s="202"/>
      <c r="C37" s="202"/>
      <c r="D37" s="202"/>
      <c r="E37" s="202"/>
      <c r="F37" s="202"/>
      <c r="G37" s="202"/>
      <c r="H37" s="203"/>
    </row>
    <row r="38" spans="1:8" ht="15" customHeight="1" x14ac:dyDescent="0.25">
      <c r="A38" s="22"/>
      <c r="B38" s="204" t="s">
        <v>10</v>
      </c>
      <c r="C38" s="200"/>
      <c r="D38" s="199" t="s">
        <v>18</v>
      </c>
      <c r="E38" s="199"/>
      <c r="F38" s="200"/>
      <c r="G38" s="199" t="s">
        <v>19</v>
      </c>
      <c r="H38" s="200"/>
    </row>
    <row r="39" spans="1:8" ht="31.5" x14ac:dyDescent="0.3">
      <c r="A39" s="14" t="s">
        <v>18</v>
      </c>
      <c r="B39" s="55" t="s">
        <v>25</v>
      </c>
      <c r="C39" s="3" t="s">
        <v>38</v>
      </c>
      <c r="D39" s="2" t="s">
        <v>78</v>
      </c>
      <c r="E39" s="56" t="s">
        <v>56</v>
      </c>
      <c r="F39" s="3" t="s">
        <v>3</v>
      </c>
      <c r="G39" s="2" t="s">
        <v>79</v>
      </c>
      <c r="H39" s="3" t="s">
        <v>3</v>
      </c>
    </row>
    <row r="40" spans="1:8" ht="15" x14ac:dyDescent="0.25">
      <c r="A40" s="25"/>
      <c r="B40" s="26"/>
      <c r="C40" s="29"/>
      <c r="D40" s="27"/>
      <c r="E40" s="27"/>
      <c r="F40" s="28"/>
      <c r="G40" s="27"/>
      <c r="H40" s="29"/>
    </row>
    <row r="41" spans="1:8" ht="15" x14ac:dyDescent="0.25">
      <c r="A41" s="25" t="s">
        <v>23</v>
      </c>
      <c r="B41" s="30">
        <v>387</v>
      </c>
      <c r="C41" s="33">
        <f>B41/'3. Sale Price x Prop Type'!B40</f>
        <v>0.13767342582710779</v>
      </c>
      <c r="D41" s="31">
        <v>124419404.84</v>
      </c>
      <c r="E41" s="57">
        <f>D41/'3. Sale Price x Prop Type'!C40</f>
        <v>0.1251313124639527</v>
      </c>
      <c r="F41" s="176">
        <v>358892.9</v>
      </c>
      <c r="G41" s="31">
        <v>1249097.44</v>
      </c>
      <c r="H41" s="176">
        <v>3591.12</v>
      </c>
    </row>
    <row r="42" spans="1:8" ht="15" x14ac:dyDescent="0.25">
      <c r="A42" s="25" t="s">
        <v>11</v>
      </c>
      <c r="B42" s="30">
        <v>543</v>
      </c>
      <c r="C42" s="33">
        <f>B42/'3. Sale Price x Prop Type'!B41</f>
        <v>8.2011780697779785E-2</v>
      </c>
      <c r="D42" s="34">
        <v>422895180.68000001</v>
      </c>
      <c r="E42" s="57">
        <f>D42/'3. Sale Price x Prop Type'!C41</f>
        <v>8.4380374194513483E-2</v>
      </c>
      <c r="F42" s="35">
        <v>775000</v>
      </c>
      <c r="G42" s="34">
        <v>6030447.71</v>
      </c>
      <c r="H42" s="35">
        <v>11043.75</v>
      </c>
    </row>
    <row r="43" spans="1:8" ht="15" x14ac:dyDescent="0.25">
      <c r="A43" s="25" t="s">
        <v>12</v>
      </c>
      <c r="B43" s="30">
        <v>701</v>
      </c>
      <c r="C43" s="33">
        <f>B43/'3. Sale Price x Prop Type'!B42</f>
        <v>0.14720705585888283</v>
      </c>
      <c r="D43" s="34">
        <v>1058687968.5</v>
      </c>
      <c r="E43" s="57">
        <f>D43/'3. Sale Price x Prop Type'!C42</f>
        <v>0.15441745650926436</v>
      </c>
      <c r="F43" s="35">
        <v>1499000</v>
      </c>
      <c r="G43" s="34">
        <v>15090006.41</v>
      </c>
      <c r="H43" s="35">
        <v>21360.75</v>
      </c>
    </row>
    <row r="44" spans="1:8" ht="15" x14ac:dyDescent="0.25">
      <c r="A44" s="25" t="s">
        <v>13</v>
      </c>
      <c r="B44" s="36">
        <v>797</v>
      </c>
      <c r="C44" s="33">
        <f>B44/'3. Sale Price x Prop Type'!B43</f>
        <v>0.2807326523423741</v>
      </c>
      <c r="D44" s="34">
        <v>2546976911.5</v>
      </c>
      <c r="E44" s="57">
        <f>D44/'3. Sale Price x Prop Type'!C43</f>
        <v>0.29827726309140007</v>
      </c>
      <c r="F44" s="35">
        <v>3100000</v>
      </c>
      <c r="G44" s="34">
        <v>36274845.549999997</v>
      </c>
      <c r="H44" s="35">
        <v>44175</v>
      </c>
    </row>
    <row r="45" spans="1:8" ht="15" x14ac:dyDescent="0.25">
      <c r="A45" s="25" t="s">
        <v>14</v>
      </c>
      <c r="B45" s="36">
        <v>382</v>
      </c>
      <c r="C45" s="33">
        <f>B45/'3. Sale Price x Prop Type'!B44</f>
        <v>0.5650887573964497</v>
      </c>
      <c r="D45" s="34">
        <v>3077249846.0999999</v>
      </c>
      <c r="E45" s="57">
        <f>D45/'3. Sale Price x Prop Type'!C44</f>
        <v>0.5975882427684841</v>
      </c>
      <c r="F45" s="35">
        <v>7349700</v>
      </c>
      <c r="G45" s="34">
        <v>43865505.719999999</v>
      </c>
      <c r="H45" s="35">
        <v>104733.22500000001</v>
      </c>
    </row>
    <row r="46" spans="1:8" ht="15" x14ac:dyDescent="0.25">
      <c r="A46" s="25" t="s">
        <v>15</v>
      </c>
      <c r="B46" s="36">
        <v>50</v>
      </c>
      <c r="C46" s="33">
        <f>B46/'3. Sale Price x Prop Type'!B45</f>
        <v>0.92592592592592593</v>
      </c>
      <c r="D46" s="34">
        <v>863669806.24000001</v>
      </c>
      <c r="E46" s="57">
        <f>D46/'3. Sale Price x Prop Type'!C45</f>
        <v>0.92303760016072811</v>
      </c>
      <c r="F46" s="35">
        <v>17075000</v>
      </c>
      <c r="G46" s="34">
        <v>12307294.74</v>
      </c>
      <c r="H46" s="35">
        <v>243318.75</v>
      </c>
    </row>
    <row r="47" spans="1:8" ht="15" customHeight="1" x14ac:dyDescent="0.25">
      <c r="A47" s="25" t="s">
        <v>16</v>
      </c>
      <c r="B47" s="36">
        <v>50</v>
      </c>
      <c r="C47" s="33">
        <f>B47/'3. Sale Price x Prop Type'!B46</f>
        <v>0.94339622641509435</v>
      </c>
      <c r="D47" s="34">
        <v>1870971899.2</v>
      </c>
      <c r="E47" s="57">
        <f>D47/'3. Sale Price x Prop Type'!C46</f>
        <v>0.95139462382830609</v>
      </c>
      <c r="F47" s="35">
        <v>30575000</v>
      </c>
      <c r="G47" s="34">
        <v>26661349.559999999</v>
      </c>
      <c r="H47" s="35">
        <v>435693.75</v>
      </c>
    </row>
    <row r="48" spans="1:8" ht="15" x14ac:dyDescent="0.25">
      <c r="A48" s="25"/>
      <c r="B48" s="36"/>
      <c r="C48" s="58"/>
      <c r="D48" s="34"/>
      <c r="E48" s="34"/>
      <c r="F48" s="35"/>
      <c r="G48" s="34"/>
      <c r="H48" s="35"/>
    </row>
    <row r="49" spans="1:8" ht="15" x14ac:dyDescent="0.25">
      <c r="A49" s="14" t="s">
        <v>4</v>
      </c>
      <c r="B49" s="37">
        <f>SUM(B41:B47)</f>
        <v>2910</v>
      </c>
      <c r="C49" s="59">
        <f>B49/'3. Sale Price x Prop Type'!B48</f>
        <v>0.16333632689717109</v>
      </c>
      <c r="D49" s="38">
        <f>SUM(D41:D47)</f>
        <v>9964871017.0599995</v>
      </c>
      <c r="E49" s="157">
        <f>D49/'3. Sale Price x Prop Type'!C48</f>
        <v>0.33833425949915386</v>
      </c>
      <c r="F49" s="175">
        <v>1750000</v>
      </c>
      <c r="G49" s="38">
        <f>SUM(G41:G47)</f>
        <v>141478547.13</v>
      </c>
      <c r="H49" s="175">
        <v>24937.5</v>
      </c>
    </row>
    <row r="50" spans="1:8" ht="15" x14ac:dyDescent="0.25">
      <c r="A50" s="39"/>
      <c r="B50" s="40"/>
      <c r="C50" s="61"/>
      <c r="D50" s="41"/>
      <c r="E50" s="62"/>
      <c r="F50" s="42"/>
      <c r="G50" s="41"/>
      <c r="H50" s="42"/>
    </row>
    <row r="51" spans="1:8" ht="15" customHeight="1" x14ac:dyDescent="0.25">
      <c r="A51" s="201" t="s">
        <v>24</v>
      </c>
      <c r="B51" s="202"/>
      <c r="C51" s="202"/>
      <c r="D51" s="202"/>
      <c r="E51" s="202"/>
      <c r="F51" s="202"/>
      <c r="G51" s="202"/>
      <c r="H51" s="203"/>
    </row>
    <row r="52" spans="1:8" ht="15" customHeight="1" x14ac:dyDescent="0.25">
      <c r="A52" s="22"/>
      <c r="B52" s="204" t="s">
        <v>10</v>
      </c>
      <c r="C52" s="200"/>
      <c r="D52" s="199" t="s">
        <v>18</v>
      </c>
      <c r="E52" s="199"/>
      <c r="F52" s="200"/>
      <c r="G52" s="199" t="s">
        <v>19</v>
      </c>
      <c r="H52" s="200"/>
    </row>
    <row r="53" spans="1:8" ht="31.5" customHeight="1" x14ac:dyDescent="0.3">
      <c r="A53" s="14" t="s">
        <v>18</v>
      </c>
      <c r="B53" s="55" t="s">
        <v>25</v>
      </c>
      <c r="C53" s="3" t="s">
        <v>38</v>
      </c>
      <c r="D53" s="2" t="s">
        <v>78</v>
      </c>
      <c r="E53" s="56" t="s">
        <v>56</v>
      </c>
      <c r="F53" s="3" t="s">
        <v>3</v>
      </c>
      <c r="G53" s="2" t="s">
        <v>79</v>
      </c>
      <c r="H53" s="3" t="s">
        <v>3</v>
      </c>
    </row>
    <row r="54" spans="1:8" ht="15" x14ac:dyDescent="0.25">
      <c r="A54" s="25"/>
      <c r="B54" s="26"/>
      <c r="C54" s="29"/>
      <c r="D54" s="27"/>
      <c r="E54" s="27"/>
      <c r="F54" s="28"/>
      <c r="G54" s="27"/>
      <c r="H54" s="29"/>
    </row>
    <row r="55" spans="1:8" ht="15" x14ac:dyDescent="0.25">
      <c r="A55" s="25" t="s">
        <v>23</v>
      </c>
      <c r="B55" s="30">
        <f>B41+B27+B13</f>
        <v>1821</v>
      </c>
      <c r="C55" s="33">
        <f>B55/('3. Sale Price x Prop Type'!B68-'3. Sale Price x Prop Type'!B54)</f>
        <v>0.12095649285951511</v>
      </c>
      <c r="D55" s="31">
        <f>D41+D27+D13</f>
        <v>610140225.38</v>
      </c>
      <c r="E55" s="32">
        <f>D55/('3. Sale Price x Prop Type'!C68-'3. Sale Price x Prop Type'!C54)</f>
        <v>0.12030281862539305</v>
      </c>
      <c r="F55" s="176">
        <v>365000</v>
      </c>
      <c r="G55" s="31">
        <f>G41+G27+G13</f>
        <v>6105967.8599999994</v>
      </c>
      <c r="H55" s="176">
        <v>3650.4</v>
      </c>
    </row>
    <row r="56" spans="1:8" ht="15" x14ac:dyDescent="0.25">
      <c r="A56" s="25" t="s">
        <v>11</v>
      </c>
      <c r="B56" s="30">
        <f t="shared" ref="B56:B61" si="0">B42+B28+B14</f>
        <v>2118</v>
      </c>
      <c r="C56" s="33">
        <f>B56/('3. Sale Price x Prop Type'!B69-'3. Sale Price x Prop Type'!B55)</f>
        <v>7.5998421184829024E-2</v>
      </c>
      <c r="D56" s="34">
        <f t="shared" ref="D56:D61" si="1">D42+D28+D14</f>
        <v>1593053127.1999998</v>
      </c>
      <c r="E56" s="32">
        <f>D56/('3. Sale Price x Prop Type'!C69-'3. Sale Price x Prop Type'!C55)</f>
        <v>7.7046121769404716E-2</v>
      </c>
      <c r="F56" s="35">
        <v>742750</v>
      </c>
      <c r="G56" s="34">
        <f t="shared" ref="G56:G61" si="2">G42+G28+G14</f>
        <v>22676104.27</v>
      </c>
      <c r="H56" s="35">
        <v>10545</v>
      </c>
    </row>
    <row r="57" spans="1:8" ht="15" x14ac:dyDescent="0.25">
      <c r="A57" s="25" t="s">
        <v>12</v>
      </c>
      <c r="B57" s="30">
        <f t="shared" si="0"/>
        <v>1509</v>
      </c>
      <c r="C57" s="33">
        <f>B57/('3. Sale Price x Prop Type'!B70-'3. Sale Price x Prop Type'!B56)</f>
        <v>0.12185077519379844</v>
      </c>
      <c r="D57" s="34">
        <f t="shared" si="1"/>
        <v>2197962334.25</v>
      </c>
      <c r="E57" s="32">
        <f>D57/('3. Sale Price x Prop Type'!C70-'3. Sale Price x Prop Type'!C56)</f>
        <v>0.12641945910669031</v>
      </c>
      <c r="F57" s="35">
        <v>1407500</v>
      </c>
      <c r="G57" s="34">
        <f t="shared" si="2"/>
        <v>31152897.27</v>
      </c>
      <c r="H57" s="35">
        <v>19950</v>
      </c>
    </row>
    <row r="58" spans="1:8" ht="15" x14ac:dyDescent="0.25">
      <c r="A58" s="25" t="s">
        <v>13</v>
      </c>
      <c r="B58" s="30">
        <f t="shared" si="0"/>
        <v>1134</v>
      </c>
      <c r="C58" s="33">
        <f>B58/('3. Sale Price x Prop Type'!B71-'3. Sale Price x Prop Type'!B57)</f>
        <v>0.22531293463143254</v>
      </c>
      <c r="D58" s="34">
        <f t="shared" si="1"/>
        <v>3559893514.1900001</v>
      </c>
      <c r="E58" s="32">
        <f>D58/('3. Sale Price x Prop Type'!C71-'3. Sale Price x Prop Type'!C57)</f>
        <v>0.23956302355695339</v>
      </c>
      <c r="F58" s="35">
        <v>2950000</v>
      </c>
      <c r="G58" s="34">
        <f t="shared" si="2"/>
        <v>50343348.659999996</v>
      </c>
      <c r="H58" s="35">
        <v>42037.5</v>
      </c>
    </row>
    <row r="59" spans="1:8" ht="15" x14ac:dyDescent="0.25">
      <c r="A59" s="25" t="s">
        <v>14</v>
      </c>
      <c r="B59" s="30">
        <f t="shared" si="0"/>
        <v>538</v>
      </c>
      <c r="C59" s="33">
        <f>B59/('3. Sale Price x Prop Type'!B72-'3. Sale Price x Prop Type'!B58)</f>
        <v>0.51286939942802667</v>
      </c>
      <c r="D59" s="34">
        <f t="shared" si="1"/>
        <v>4396372440.6000004</v>
      </c>
      <c r="E59" s="32">
        <f>D59/('3. Sale Price x Prop Type'!C72-'3. Sale Price x Prop Type'!C58)</f>
        <v>0.54736679730382409</v>
      </c>
      <c r="F59" s="35">
        <v>7500000</v>
      </c>
      <c r="G59" s="34">
        <f t="shared" si="2"/>
        <v>62673561.969999999</v>
      </c>
      <c r="H59" s="35">
        <v>106875</v>
      </c>
    </row>
    <row r="60" spans="1:8" ht="15" x14ac:dyDescent="0.25">
      <c r="A60" s="25" t="s">
        <v>15</v>
      </c>
      <c r="B60" s="30">
        <f t="shared" si="0"/>
        <v>67</v>
      </c>
      <c r="C60" s="33">
        <f>B60/('3. Sale Price x Prop Type'!B73-'3. Sale Price x Prop Type'!B59)</f>
        <v>0.87012987012987009</v>
      </c>
      <c r="D60" s="34">
        <f t="shared" si="1"/>
        <v>1155902806.24</v>
      </c>
      <c r="E60" s="32">
        <f>D60/('3. Sale Price x Prop Type'!C73-'3. Sale Price x Prop Type'!C59)</f>
        <v>0.86696887091185826</v>
      </c>
      <c r="F60" s="35">
        <v>17150000</v>
      </c>
      <c r="G60" s="34">
        <f t="shared" si="2"/>
        <v>16478586.07</v>
      </c>
      <c r="H60" s="35">
        <v>244387.5</v>
      </c>
    </row>
    <row r="61" spans="1:8" ht="15" customHeight="1" x14ac:dyDescent="0.25">
      <c r="A61" s="25" t="s">
        <v>16</v>
      </c>
      <c r="B61" s="30">
        <f t="shared" si="0"/>
        <v>70</v>
      </c>
      <c r="C61" s="33">
        <f>B61/('3. Sale Price x Prop Type'!B74-'3. Sale Price x Prop Type'!B60)</f>
        <v>0.94594594594594594</v>
      </c>
      <c r="D61" s="34">
        <f t="shared" si="1"/>
        <v>2524927159.1999998</v>
      </c>
      <c r="E61" s="32">
        <f>D61/('3. Sale Price x Prop Type'!C74-'3. Sale Price x Prop Type'!C60)</f>
        <v>0.95550247953779754</v>
      </c>
      <c r="F61" s="35">
        <v>29812500</v>
      </c>
      <c r="G61" s="34">
        <f t="shared" si="2"/>
        <v>35980212.019999996</v>
      </c>
      <c r="H61" s="35">
        <v>424828.125</v>
      </c>
    </row>
    <row r="62" spans="1:8" ht="15" x14ac:dyDescent="0.25">
      <c r="A62" s="25"/>
      <c r="B62" s="36"/>
      <c r="C62" s="58"/>
      <c r="D62" s="34"/>
      <c r="E62" s="156"/>
      <c r="F62" s="35"/>
      <c r="G62" s="34"/>
      <c r="H62" s="35"/>
    </row>
    <row r="63" spans="1:8" ht="15" x14ac:dyDescent="0.25">
      <c r="A63" s="14" t="s">
        <v>4</v>
      </c>
      <c r="B63" s="37">
        <f>SUM(B55:B61)</f>
        <v>7257</v>
      </c>
      <c r="C63" s="59">
        <f>B63/('3. Sale Price x Prop Type'!B76-'3. Sale Price x Prop Type'!B62)</f>
        <v>0.11792138574283811</v>
      </c>
      <c r="D63" s="38">
        <f>SUM(D55:D61)</f>
        <v>16038251607.060001</v>
      </c>
      <c r="E63" s="157">
        <f>D63/('3. Sale Price x Prop Type'!C76-'3. Sale Price x Prop Type'!C62)</f>
        <v>0.22911077315769468</v>
      </c>
      <c r="F63" s="175">
        <v>950000</v>
      </c>
      <c r="G63" s="38">
        <f>SUM(G55:G61)</f>
        <v>225410678.12</v>
      </c>
      <c r="H63" s="175">
        <v>13480.5</v>
      </c>
    </row>
    <row r="64" spans="1:8" ht="15" x14ac:dyDescent="0.25">
      <c r="A64" s="39"/>
      <c r="B64" s="40"/>
      <c r="C64" s="61"/>
      <c r="D64" s="41"/>
      <c r="E64" s="61"/>
      <c r="F64" s="42"/>
      <c r="G64" s="41"/>
      <c r="H64" s="42"/>
    </row>
    <row r="65" spans="1:8" ht="12.75" customHeight="1" x14ac:dyDescent="0.25">
      <c r="A65" s="8" t="s">
        <v>71</v>
      </c>
      <c r="B65" s="40"/>
      <c r="C65" s="61"/>
      <c r="D65" s="41"/>
      <c r="E65" s="61"/>
      <c r="F65" s="42"/>
      <c r="G65" s="41"/>
      <c r="H65" s="42"/>
    </row>
    <row r="66" spans="1:8" ht="12.75" customHeight="1" x14ac:dyDescent="0.25">
      <c r="A66" s="173" t="s">
        <v>73</v>
      </c>
      <c r="B66" s="40"/>
      <c r="C66" s="61"/>
      <c r="D66" s="41"/>
      <c r="E66" s="61"/>
      <c r="F66" s="42"/>
      <c r="G66" s="41"/>
      <c r="H66" s="42"/>
    </row>
    <row r="67" spans="1:8" ht="12.75" customHeight="1" x14ac:dyDescent="0.25">
      <c r="A67" s="172" t="s">
        <v>72</v>
      </c>
      <c r="B67" s="40"/>
      <c r="C67" s="61"/>
      <c r="D67" s="41"/>
      <c r="E67" s="61"/>
      <c r="F67" s="42"/>
      <c r="G67" s="41"/>
      <c r="H67" s="42"/>
    </row>
    <row r="68" spans="1:8" ht="12.75" customHeight="1" x14ac:dyDescent="0.25">
      <c r="A68" s="173" t="s">
        <v>74</v>
      </c>
      <c r="B68" s="40"/>
      <c r="C68" s="61"/>
      <c r="D68" s="41"/>
      <c r="E68" s="61"/>
      <c r="F68" s="42"/>
      <c r="G68" s="41"/>
      <c r="H68" s="42"/>
    </row>
  </sheetData>
  <mergeCells count="22">
    <mergeCell ref="A1:H1"/>
    <mergeCell ref="A2:H2"/>
    <mergeCell ref="A5:H5"/>
    <mergeCell ref="A4:H4"/>
    <mergeCell ref="A7:H7"/>
    <mergeCell ref="A6:H6"/>
    <mergeCell ref="A9:H9"/>
    <mergeCell ref="A23:H23"/>
    <mergeCell ref="A37:H37"/>
    <mergeCell ref="D52:F52"/>
    <mergeCell ref="G52:H52"/>
    <mergeCell ref="D38:F38"/>
    <mergeCell ref="G38:H38"/>
    <mergeCell ref="B52:C52"/>
    <mergeCell ref="A51:H51"/>
    <mergeCell ref="B10:C10"/>
    <mergeCell ref="B24:C24"/>
    <mergeCell ref="B38:C38"/>
    <mergeCell ref="D10:F10"/>
    <mergeCell ref="G10:H10"/>
    <mergeCell ref="D24:F24"/>
    <mergeCell ref="G24:H24"/>
  </mergeCells>
  <pageMargins left="0.7" right="0.7" top="0.75" bottom="0.75" header="0.3" footer="0.3"/>
  <pageSetup scale="79" fitToHeight="2" orientation="portrait" horizontalDpi="4294967295" verticalDpi="4294967295" r:id="rId1"/>
  <rowBreaks count="1" manualBreakCount="1">
    <brk id="50" max="7" man="1"/>
  </rowBreaks>
  <ignoredErrors>
    <ignoredError sqref="C21 C35 C49 C63:C71 C55:C6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39"/>
  <sheetViews>
    <sheetView showGridLines="0" zoomScaleNormal="100" workbookViewId="0">
      <selection activeCell="A3" sqref="A3"/>
    </sheetView>
  </sheetViews>
  <sheetFormatPr defaultColWidth="9.140625" defaultRowHeight="14.25" x14ac:dyDescent="0.2"/>
  <cols>
    <col min="1" max="1" width="15.85546875" style="1" customWidth="1"/>
    <col min="2" max="2" width="10.85546875" style="1" customWidth="1"/>
    <col min="3" max="3" width="14.42578125" style="1" customWidth="1"/>
    <col min="4" max="4" width="10.85546875" style="1" customWidth="1"/>
    <col min="5" max="5" width="15.85546875" style="1" customWidth="1"/>
    <col min="6" max="6" width="14.85546875" style="1" customWidth="1"/>
    <col min="7" max="7" width="10.85546875" style="1" customWidth="1"/>
    <col min="8" max="8" width="12.7109375" style="1" customWidth="1"/>
    <col min="9" max="16384" width="9.140625" style="1"/>
  </cols>
  <sheetData>
    <row r="1" spans="1:8" ht="15.75" x14ac:dyDescent="0.2">
      <c r="A1" s="189" t="s">
        <v>57</v>
      </c>
      <c r="B1" s="189"/>
      <c r="C1" s="189"/>
      <c r="D1" s="189"/>
      <c r="E1" s="189"/>
      <c r="F1" s="189"/>
      <c r="G1" s="189"/>
      <c r="H1" s="189"/>
    </row>
    <row r="2" spans="1:8" ht="15.75" x14ac:dyDescent="0.2">
      <c r="A2" s="190" t="s">
        <v>83</v>
      </c>
      <c r="B2" s="190"/>
      <c r="C2" s="190"/>
      <c r="D2" s="190"/>
      <c r="E2" s="190"/>
      <c r="F2" s="190"/>
      <c r="G2" s="190"/>
      <c r="H2" s="190"/>
    </row>
    <row r="3" spans="1:8" ht="15.75" x14ac:dyDescent="0.25">
      <c r="A3" s="165"/>
      <c r="B3" s="166"/>
      <c r="C3" s="166"/>
      <c r="D3" s="166"/>
      <c r="E3" s="166"/>
      <c r="F3" s="166"/>
    </row>
    <row r="4" spans="1:8" ht="15.75" x14ac:dyDescent="0.2">
      <c r="A4" s="189" t="s">
        <v>65</v>
      </c>
      <c r="B4" s="189"/>
      <c r="C4" s="189"/>
      <c r="D4" s="189"/>
      <c r="E4" s="189"/>
      <c r="F4" s="189"/>
      <c r="G4" s="189"/>
      <c r="H4" s="189"/>
    </row>
    <row r="5" spans="1:8" ht="16.5" x14ac:dyDescent="0.25">
      <c r="A5" s="191" t="s">
        <v>75</v>
      </c>
      <c r="B5" s="191"/>
      <c r="C5" s="191"/>
      <c r="D5" s="191"/>
      <c r="E5" s="191"/>
      <c r="F5" s="191"/>
      <c r="G5" s="191"/>
      <c r="H5" s="191"/>
    </row>
    <row r="6" spans="1:8" ht="15.75" x14ac:dyDescent="0.25">
      <c r="A6" s="191" t="s">
        <v>63</v>
      </c>
      <c r="B6" s="191"/>
      <c r="C6" s="191"/>
      <c r="D6" s="191"/>
      <c r="E6" s="191"/>
      <c r="F6" s="191"/>
      <c r="G6" s="191"/>
      <c r="H6" s="191"/>
    </row>
    <row r="7" spans="1:8" ht="15.75" x14ac:dyDescent="0.25">
      <c r="A7" s="191" t="s">
        <v>61</v>
      </c>
      <c r="B7" s="191"/>
      <c r="C7" s="191"/>
      <c r="D7" s="191"/>
      <c r="E7" s="191"/>
      <c r="F7" s="191"/>
      <c r="G7" s="191"/>
      <c r="H7" s="191"/>
    </row>
    <row r="8" spans="1:8" ht="15.75" x14ac:dyDescent="0.25">
      <c r="A8" s="169"/>
      <c r="B8" s="169"/>
      <c r="C8" s="169"/>
      <c r="D8" s="169"/>
      <c r="E8" s="169"/>
      <c r="F8" s="169"/>
      <c r="G8" s="169"/>
      <c r="H8" s="169"/>
    </row>
    <row r="9" spans="1:8" ht="13.9" customHeight="1" x14ac:dyDescent="0.25">
      <c r="A9" s="205" t="s">
        <v>0</v>
      </c>
      <c r="B9" s="206"/>
      <c r="C9" s="206"/>
      <c r="D9" s="206"/>
      <c r="E9" s="206"/>
      <c r="F9" s="206"/>
      <c r="G9" s="206"/>
      <c r="H9" s="207"/>
    </row>
    <row r="10" spans="1:8" ht="13.9" customHeight="1" x14ac:dyDescent="0.25">
      <c r="A10" s="22"/>
      <c r="B10" s="204" t="s">
        <v>10</v>
      </c>
      <c r="C10" s="200"/>
      <c r="D10" s="199" t="s">
        <v>18</v>
      </c>
      <c r="E10" s="199"/>
      <c r="F10" s="200"/>
      <c r="G10" s="199" t="s">
        <v>19</v>
      </c>
      <c r="H10" s="200"/>
    </row>
    <row r="11" spans="1:8" ht="31.9" customHeight="1" x14ac:dyDescent="0.3">
      <c r="A11" s="14" t="s">
        <v>17</v>
      </c>
      <c r="B11" s="55" t="s">
        <v>25</v>
      </c>
      <c r="C11" s="3" t="s">
        <v>38</v>
      </c>
      <c r="D11" s="2" t="s">
        <v>79</v>
      </c>
      <c r="E11" s="56" t="s">
        <v>55</v>
      </c>
      <c r="F11" s="3" t="s">
        <v>3</v>
      </c>
      <c r="G11" s="2" t="s">
        <v>79</v>
      </c>
      <c r="H11" s="3" t="s">
        <v>3</v>
      </c>
    </row>
    <row r="12" spans="1:8" ht="13.9" customHeight="1" x14ac:dyDescent="0.25">
      <c r="A12" s="25"/>
      <c r="B12" s="26"/>
      <c r="C12" s="29"/>
      <c r="D12" s="27"/>
      <c r="E12" s="27"/>
      <c r="F12" s="28"/>
      <c r="G12" s="27"/>
      <c r="H12" s="29"/>
    </row>
    <row r="13" spans="1:8" ht="13.9" customHeight="1" x14ac:dyDescent="0.25">
      <c r="A13" s="25" t="s">
        <v>5</v>
      </c>
      <c r="B13" s="30">
        <v>147</v>
      </c>
      <c r="C13" s="33">
        <f>B13/'4. Boro x Prop Type'!B12</f>
        <v>0.57647058823529407</v>
      </c>
      <c r="D13" s="31">
        <v>1445444808.5</v>
      </c>
      <c r="E13" s="57">
        <f>D13/'4. Boro x Prop Type'!C12</f>
        <v>0.74708240209612897</v>
      </c>
      <c r="F13" s="176">
        <v>7600000</v>
      </c>
      <c r="G13" s="31">
        <v>20611676.359999999</v>
      </c>
      <c r="H13" s="176">
        <v>108300</v>
      </c>
    </row>
    <row r="14" spans="1:8" ht="13.9" customHeight="1" x14ac:dyDescent="0.25">
      <c r="A14" s="25" t="s">
        <v>6</v>
      </c>
      <c r="B14" s="30">
        <v>589</v>
      </c>
      <c r="C14" s="33">
        <f>B14/'4. Boro x Prop Type'!B13</f>
        <v>0.21232876712328766</v>
      </c>
      <c r="D14" s="34">
        <v>388992291.25</v>
      </c>
      <c r="E14" s="57">
        <f>D14/'4. Boro x Prop Type'!C13</f>
        <v>0.20261548531605034</v>
      </c>
      <c r="F14" s="35">
        <v>530000</v>
      </c>
      <c r="G14" s="34">
        <v>5155536.9000000004</v>
      </c>
      <c r="H14" s="35">
        <v>7552.5</v>
      </c>
    </row>
    <row r="15" spans="1:8" ht="13.9" customHeight="1" x14ac:dyDescent="0.25">
      <c r="A15" s="25" t="s">
        <v>7</v>
      </c>
      <c r="B15" s="30">
        <v>1260</v>
      </c>
      <c r="C15" s="33">
        <f>B15/'4. Boro x Prop Type'!B14</f>
        <v>0.18367346938775511</v>
      </c>
      <c r="D15" s="34">
        <v>1756888706.4000001</v>
      </c>
      <c r="E15" s="57">
        <f>D15/'4. Boro x Prop Type'!C14</f>
        <v>0.1973308473613164</v>
      </c>
      <c r="F15" s="35">
        <v>999000</v>
      </c>
      <c r="G15" s="34">
        <v>24724030.600000001</v>
      </c>
      <c r="H15" s="35">
        <v>14235.75</v>
      </c>
    </row>
    <row r="16" spans="1:8" ht="13.9" customHeight="1" x14ac:dyDescent="0.25">
      <c r="A16" s="25" t="s">
        <v>8</v>
      </c>
      <c r="B16" s="30">
        <v>1380</v>
      </c>
      <c r="C16" s="33">
        <f>B16/'4. Boro x Prop Type'!B15</f>
        <v>0.13653903235381418</v>
      </c>
      <c r="D16" s="34">
        <v>992301042.88999999</v>
      </c>
      <c r="E16" s="57">
        <f>D16/'4. Boro x Prop Type'!C15</f>
        <v>0.11591045340714773</v>
      </c>
      <c r="F16" s="35">
        <v>595000</v>
      </c>
      <c r="G16" s="34">
        <v>13338705.710000001</v>
      </c>
      <c r="H16" s="35">
        <v>8478.75</v>
      </c>
    </row>
    <row r="17" spans="1:8" ht="13.9" customHeight="1" x14ac:dyDescent="0.25">
      <c r="A17" s="25" t="s">
        <v>9</v>
      </c>
      <c r="B17" s="30">
        <v>433</v>
      </c>
      <c r="C17" s="33">
        <f>B17/'4. Boro x Prop Type'!B16</f>
        <v>7.4526678141135977E-2</v>
      </c>
      <c r="D17" s="34">
        <v>253826776.66</v>
      </c>
      <c r="E17" s="57">
        <f>D17/'4. Boro x Prop Type'!C16</f>
        <v>6.6782140506111295E-2</v>
      </c>
      <c r="F17" s="35">
        <v>499999.99</v>
      </c>
      <c r="G17" s="34">
        <v>3289871.3</v>
      </c>
      <c r="H17" s="35">
        <v>5000</v>
      </c>
    </row>
    <row r="18" spans="1:8" ht="13.9" customHeight="1" x14ac:dyDescent="0.25">
      <c r="A18" s="25"/>
      <c r="B18" s="36"/>
      <c r="C18" s="58"/>
      <c r="D18" s="34"/>
      <c r="E18" s="34"/>
      <c r="F18" s="35"/>
      <c r="G18" s="34"/>
      <c r="H18" s="35"/>
    </row>
    <row r="19" spans="1:8" ht="13.9" customHeight="1" x14ac:dyDescent="0.25">
      <c r="A19" s="14" t="s">
        <v>4</v>
      </c>
      <c r="B19" s="37">
        <f>SUM(B13:B17)</f>
        <v>3809</v>
      </c>
      <c r="C19" s="59">
        <f>B19/'4. Boro x Prop Type'!B18</f>
        <v>0.1476013330233279</v>
      </c>
      <c r="D19" s="38">
        <f>SUM(D13:D17)</f>
        <v>4837453625.6999998</v>
      </c>
      <c r="E19" s="60">
        <f>D19/'4. Boro x Prop Type'!C18</f>
        <v>0.19257646175713677</v>
      </c>
      <c r="F19" s="175">
        <v>700000</v>
      </c>
      <c r="G19" s="38">
        <f>SUM(G13:G17)</f>
        <v>67119820.870000005</v>
      </c>
      <c r="H19" s="175">
        <v>9975</v>
      </c>
    </row>
    <row r="20" spans="1:8" ht="13.9" customHeight="1" x14ac:dyDescent="0.25">
      <c r="A20" s="39"/>
      <c r="B20" s="40"/>
      <c r="C20" s="61"/>
      <c r="D20" s="41"/>
      <c r="E20" s="41"/>
      <c r="F20" s="42"/>
      <c r="G20" s="41"/>
      <c r="H20" s="42"/>
    </row>
    <row r="21" spans="1:8" ht="13.9" customHeight="1" x14ac:dyDescent="0.25">
      <c r="A21" s="201" t="s">
        <v>2</v>
      </c>
      <c r="B21" s="202"/>
      <c r="C21" s="202"/>
      <c r="D21" s="202"/>
      <c r="E21" s="202"/>
      <c r="F21" s="202"/>
      <c r="G21" s="202"/>
      <c r="H21" s="203"/>
    </row>
    <row r="22" spans="1:8" ht="15" customHeight="1" x14ac:dyDescent="0.25">
      <c r="A22" s="22"/>
      <c r="B22" s="204" t="s">
        <v>10</v>
      </c>
      <c r="C22" s="200"/>
      <c r="D22" s="199" t="s">
        <v>18</v>
      </c>
      <c r="E22" s="199"/>
      <c r="F22" s="200"/>
      <c r="G22" s="199" t="s">
        <v>19</v>
      </c>
      <c r="H22" s="200"/>
    </row>
    <row r="23" spans="1:8" ht="31.9" customHeight="1" x14ac:dyDescent="0.3">
      <c r="A23" s="14" t="s">
        <v>17</v>
      </c>
      <c r="B23" s="55" t="s">
        <v>25</v>
      </c>
      <c r="C23" s="3" t="s">
        <v>38</v>
      </c>
      <c r="D23" s="2" t="s">
        <v>79</v>
      </c>
      <c r="E23" s="56" t="s">
        <v>55</v>
      </c>
      <c r="F23" s="3" t="s">
        <v>3</v>
      </c>
      <c r="G23" s="2" t="s">
        <v>79</v>
      </c>
      <c r="H23" s="3" t="s">
        <v>3</v>
      </c>
    </row>
    <row r="24" spans="1:8" ht="15" customHeight="1" x14ac:dyDescent="0.25">
      <c r="A24" s="25"/>
      <c r="B24" s="26"/>
      <c r="C24" s="29"/>
      <c r="D24" s="27"/>
      <c r="E24" s="27"/>
      <c r="F24" s="28"/>
      <c r="G24" s="27"/>
      <c r="H24" s="29"/>
    </row>
    <row r="25" spans="1:8" s="66" customFormat="1" ht="13.9" customHeight="1" x14ac:dyDescent="0.25">
      <c r="A25" s="25" t="s">
        <v>5</v>
      </c>
      <c r="B25" s="30">
        <v>357</v>
      </c>
      <c r="C25" s="33">
        <f>B25/'4. Boro x Prop Type'!B24</f>
        <v>3.9473684210526314E-2</v>
      </c>
      <c r="D25" s="178">
        <v>1134571740.7</v>
      </c>
      <c r="E25" s="65">
        <f>D25/'4. Boro x Prop Type'!C24</f>
        <v>9.9467166794006398E-2</v>
      </c>
      <c r="F25" s="176">
        <v>1354228</v>
      </c>
      <c r="G25" s="178">
        <v>15985854.720000001</v>
      </c>
      <c r="H25" s="176">
        <v>18881.25</v>
      </c>
    </row>
    <row r="26" spans="1:8" s="66" customFormat="1" ht="13.9" customHeight="1" x14ac:dyDescent="0.25">
      <c r="A26" s="25" t="s">
        <v>6</v>
      </c>
      <c r="B26" s="30">
        <v>20</v>
      </c>
      <c r="C26" s="33">
        <f>B26/'4. Boro x Prop Type'!B25</f>
        <v>1.893939393939394E-2</v>
      </c>
      <c r="D26" s="67">
        <v>2267311.5</v>
      </c>
      <c r="E26" s="65">
        <f>D26/'4. Boro x Prop Type'!C25</f>
        <v>7.8924130644484752E-3</v>
      </c>
      <c r="F26" s="35">
        <v>74250</v>
      </c>
      <c r="G26" s="67">
        <v>22673.14</v>
      </c>
      <c r="H26" s="35">
        <v>742.505</v>
      </c>
    </row>
    <row r="27" spans="1:8" s="66" customFormat="1" ht="13.9" customHeight="1" x14ac:dyDescent="0.25">
      <c r="A27" s="25" t="s">
        <v>7</v>
      </c>
      <c r="B27" s="30">
        <v>83</v>
      </c>
      <c r="C27" s="33">
        <f>B27/'4. Boro x Prop Type'!B26</f>
        <v>2.6869537067011978E-2</v>
      </c>
      <c r="D27" s="67">
        <v>78964206.269999996</v>
      </c>
      <c r="E27" s="65">
        <f>D27/'4. Boro x Prop Type'!C26</f>
        <v>3.6933697964001248E-2</v>
      </c>
      <c r="F27" s="35">
        <v>610000</v>
      </c>
      <c r="G27" s="67">
        <v>597912.27</v>
      </c>
      <c r="H27" s="35">
        <v>4300</v>
      </c>
    </row>
    <row r="28" spans="1:8" s="66" customFormat="1" ht="13.9" customHeight="1" x14ac:dyDescent="0.25">
      <c r="A28" s="25" t="s">
        <v>8</v>
      </c>
      <c r="B28" s="30">
        <v>77</v>
      </c>
      <c r="C28" s="33">
        <f>B28/'4. Boro x Prop Type'!B27</f>
        <v>1.6666666666666666E-2</v>
      </c>
      <c r="D28" s="67">
        <v>19983084.059999999</v>
      </c>
      <c r="E28" s="65">
        <f>D28/'4. Boro x Prop Type'!C27</f>
        <v>1.2713001857221478E-2</v>
      </c>
      <c r="F28" s="35">
        <v>250000</v>
      </c>
      <c r="G28" s="67">
        <v>204463.77</v>
      </c>
      <c r="H28" s="35">
        <v>2400</v>
      </c>
    </row>
    <row r="29" spans="1:8" s="66" customFormat="1" ht="15" customHeight="1" x14ac:dyDescent="0.25">
      <c r="A29" s="25" t="s">
        <v>9</v>
      </c>
      <c r="B29" s="30">
        <v>1</v>
      </c>
      <c r="C29" s="33">
        <f>B29/'4. Boro x Prop Type'!B28</f>
        <v>9.0909090909090905E-3</v>
      </c>
      <c r="D29" s="67">
        <v>140621.69</v>
      </c>
      <c r="E29" s="65">
        <f>D29/'4. Boro x Prop Type'!C28</f>
        <v>5.3782361696241019E-3</v>
      </c>
      <c r="F29" s="35">
        <v>140621.69</v>
      </c>
      <c r="G29" s="67">
        <v>1406.22</v>
      </c>
      <c r="H29" s="35">
        <v>1406.22</v>
      </c>
    </row>
    <row r="30" spans="1:8" s="66" customFormat="1" ht="13.9" customHeight="1" x14ac:dyDescent="0.25">
      <c r="A30" s="25"/>
      <c r="B30" s="36"/>
      <c r="C30" s="58"/>
      <c r="D30" s="67"/>
      <c r="E30" s="67"/>
      <c r="F30" s="35"/>
      <c r="G30" s="67"/>
      <c r="H30" s="35"/>
    </row>
    <row r="31" spans="1:8" s="66" customFormat="1" ht="13.9" customHeight="1" x14ac:dyDescent="0.25">
      <c r="A31" s="14" t="s">
        <v>4</v>
      </c>
      <c r="B31" s="37">
        <f>SUM(B25:B29)</f>
        <v>538</v>
      </c>
      <c r="C31" s="59">
        <f>B31/'4. Boro x Prop Type'!B30</f>
        <v>3.0023996874825605E-2</v>
      </c>
      <c r="D31" s="38">
        <f>SUM(D25:D29)</f>
        <v>1235926964.22</v>
      </c>
      <c r="E31" s="68">
        <f>D31/'4. Boro x Prop Type'!C30</f>
        <v>8.010010455512627E-2</v>
      </c>
      <c r="F31" s="175">
        <v>868000</v>
      </c>
      <c r="G31" s="38">
        <f>SUM(G25:G29)</f>
        <v>16812310.120000001</v>
      </c>
      <c r="H31" s="175">
        <v>10936.875</v>
      </c>
    </row>
    <row r="32" spans="1:8" ht="15" x14ac:dyDescent="0.25">
      <c r="A32" s="43"/>
      <c r="B32" s="40"/>
      <c r="C32" s="61"/>
      <c r="D32" s="41"/>
      <c r="E32" s="41"/>
      <c r="F32" s="42"/>
      <c r="G32" s="41"/>
      <c r="H32" s="42"/>
    </row>
    <row r="33" spans="1:8" ht="15" customHeight="1" x14ac:dyDescent="0.25">
      <c r="A33" s="201" t="s">
        <v>1</v>
      </c>
      <c r="B33" s="202"/>
      <c r="C33" s="202"/>
      <c r="D33" s="202"/>
      <c r="E33" s="202"/>
      <c r="F33" s="202"/>
      <c r="G33" s="202"/>
      <c r="H33" s="203"/>
    </row>
    <row r="34" spans="1:8" ht="15" customHeight="1" x14ac:dyDescent="0.25">
      <c r="A34" s="22"/>
      <c r="B34" s="204" t="s">
        <v>10</v>
      </c>
      <c r="C34" s="200"/>
      <c r="D34" s="199" t="s">
        <v>18</v>
      </c>
      <c r="E34" s="199"/>
      <c r="F34" s="200"/>
      <c r="G34" s="199" t="s">
        <v>19</v>
      </c>
      <c r="H34" s="200"/>
    </row>
    <row r="35" spans="1:8" ht="31.9" customHeight="1" x14ac:dyDescent="0.3">
      <c r="A35" s="14" t="s">
        <v>17</v>
      </c>
      <c r="B35" s="55" t="s">
        <v>25</v>
      </c>
      <c r="C35" s="3" t="s">
        <v>38</v>
      </c>
      <c r="D35" s="2" t="s">
        <v>79</v>
      </c>
      <c r="E35" s="56" t="s">
        <v>55</v>
      </c>
      <c r="F35" s="3" t="s">
        <v>3</v>
      </c>
      <c r="G35" s="2" t="s">
        <v>79</v>
      </c>
      <c r="H35" s="3" t="s">
        <v>3</v>
      </c>
    </row>
    <row r="36" spans="1:8" ht="15" x14ac:dyDescent="0.25">
      <c r="A36" s="25"/>
      <c r="B36" s="26"/>
      <c r="C36" s="29"/>
      <c r="D36" s="27"/>
      <c r="E36" s="27"/>
      <c r="F36" s="28"/>
      <c r="G36" s="27"/>
      <c r="H36" s="29"/>
    </row>
    <row r="37" spans="1:8" ht="15" x14ac:dyDescent="0.25">
      <c r="A37" s="25" t="s">
        <v>5</v>
      </c>
      <c r="B37" s="30">
        <v>2133</v>
      </c>
      <c r="C37" s="33">
        <f>B37/'4. Boro x Prop Type'!B36</f>
        <v>0.270102570596429</v>
      </c>
      <c r="D37" s="31">
        <v>9106909669.2999992</v>
      </c>
      <c r="E37" s="57">
        <f>D37/'4. Boro x Prop Type'!C36</f>
        <v>0.44817960230243192</v>
      </c>
      <c r="F37" s="176">
        <v>2300000</v>
      </c>
      <c r="G37" s="31">
        <v>129521484.98</v>
      </c>
      <c r="H37" s="176">
        <v>32775</v>
      </c>
    </row>
    <row r="38" spans="1:8" ht="15" customHeight="1" x14ac:dyDescent="0.25">
      <c r="A38" s="25" t="s">
        <v>6</v>
      </c>
      <c r="B38" s="30">
        <v>66</v>
      </c>
      <c r="C38" s="33">
        <f>B38/'4. Boro x Prop Type'!B37</f>
        <v>0.16296296296296298</v>
      </c>
      <c r="D38" s="34">
        <v>17923841.57</v>
      </c>
      <c r="E38" s="57">
        <f>D38/'4. Boro x Prop Type'!C37</f>
        <v>0.12952541834624381</v>
      </c>
      <c r="F38" s="35">
        <v>180000</v>
      </c>
      <c r="G38" s="34">
        <v>210691.88</v>
      </c>
      <c r="H38" s="35">
        <v>1800</v>
      </c>
    </row>
    <row r="39" spans="1:8" ht="15" x14ac:dyDescent="0.25">
      <c r="A39" s="25" t="s">
        <v>7</v>
      </c>
      <c r="B39" s="30">
        <v>451</v>
      </c>
      <c r="C39" s="33">
        <f>B39/'4. Boro x Prop Type'!B38</f>
        <v>7.6622494053686721E-2</v>
      </c>
      <c r="D39" s="34">
        <v>653247036.97000003</v>
      </c>
      <c r="E39" s="57">
        <f>D39/'4. Boro x Prop Type'!C38</f>
        <v>0.10022749567856491</v>
      </c>
      <c r="F39" s="35">
        <v>1030000</v>
      </c>
      <c r="G39" s="34">
        <v>9240183.6500000004</v>
      </c>
      <c r="H39" s="35">
        <v>14820</v>
      </c>
    </row>
    <row r="40" spans="1:8" ht="15" x14ac:dyDescent="0.25">
      <c r="A40" s="25" t="s">
        <v>8</v>
      </c>
      <c r="B40" s="30">
        <v>222</v>
      </c>
      <c r="C40" s="33">
        <f>B40/'4. Boro x Prop Type'!B39</f>
        <v>7.4924063449206879E-2</v>
      </c>
      <c r="D40" s="34">
        <v>172106907.5</v>
      </c>
      <c r="E40" s="57">
        <f>D40/'4. Boro x Prop Type'!C39</f>
        <v>7.7735329984880794E-2</v>
      </c>
      <c r="F40" s="35">
        <v>686672.82499999995</v>
      </c>
      <c r="G40" s="34">
        <v>2346014.5</v>
      </c>
      <c r="H40" s="35">
        <v>9785.09</v>
      </c>
    </row>
    <row r="41" spans="1:8" ht="15" customHeight="1" x14ac:dyDescent="0.25">
      <c r="A41" s="25" t="s">
        <v>9</v>
      </c>
      <c r="B41" s="30">
        <v>38</v>
      </c>
      <c r="C41" s="33">
        <f>B41/'4. Boro x Prop Type'!B40</f>
        <v>5.7142857142857141E-2</v>
      </c>
      <c r="D41" s="34">
        <v>14683561.73</v>
      </c>
      <c r="E41" s="57">
        <f>D41/'4. Boro x Prop Type'!C40</f>
        <v>5.5846407045139934E-2</v>
      </c>
      <c r="F41" s="35">
        <v>342250</v>
      </c>
      <c r="G41" s="34">
        <v>160172.12</v>
      </c>
      <c r="H41" s="35">
        <v>3422.5</v>
      </c>
    </row>
    <row r="42" spans="1:8" ht="15" x14ac:dyDescent="0.25">
      <c r="A42" s="25"/>
      <c r="B42" s="36"/>
      <c r="C42" s="58"/>
      <c r="D42" s="34"/>
      <c r="E42" s="34"/>
      <c r="F42" s="35"/>
      <c r="G42" s="34"/>
      <c r="H42" s="35"/>
    </row>
    <row r="43" spans="1:8" ht="15" x14ac:dyDescent="0.25">
      <c r="A43" s="14" t="s">
        <v>4</v>
      </c>
      <c r="B43" s="37">
        <f>SUM(B37:B41)</f>
        <v>2910</v>
      </c>
      <c r="C43" s="59">
        <f>B43/'4. Boro x Prop Type'!B42</f>
        <v>0.16333632689717109</v>
      </c>
      <c r="D43" s="38">
        <f>SUM(D37:D41)</f>
        <v>9964871017.0699978</v>
      </c>
      <c r="E43" s="60">
        <f>D43/'4. Boro x Prop Type'!C42</f>
        <v>0.33833425950454776</v>
      </c>
      <c r="F43" s="175">
        <v>1750000</v>
      </c>
      <c r="G43" s="38">
        <f>SUM(G37:G41)</f>
        <v>141478547.13</v>
      </c>
      <c r="H43" s="175">
        <v>24937.5</v>
      </c>
    </row>
    <row r="44" spans="1:8" ht="15" x14ac:dyDescent="0.25">
      <c r="A44" s="39"/>
      <c r="B44" s="40"/>
      <c r="C44" s="40"/>
      <c r="D44" s="41"/>
      <c r="E44" s="41"/>
      <c r="F44" s="42"/>
      <c r="G44" s="41"/>
      <c r="H44" s="42"/>
    </row>
    <row r="45" spans="1:8" ht="15" x14ac:dyDescent="0.25">
      <c r="A45" s="39"/>
      <c r="B45" s="40"/>
      <c r="C45" s="40"/>
      <c r="D45" s="41"/>
      <c r="E45" s="41"/>
      <c r="F45" s="42"/>
      <c r="G45" s="41"/>
      <c r="H45" s="42"/>
    </row>
    <row r="46" spans="1:8" ht="15" customHeight="1" x14ac:dyDescent="0.25">
      <c r="A46" s="201" t="s">
        <v>24</v>
      </c>
      <c r="B46" s="202"/>
      <c r="C46" s="202"/>
      <c r="D46" s="202"/>
      <c r="E46" s="202"/>
      <c r="F46" s="202"/>
      <c r="G46" s="202"/>
      <c r="H46" s="203"/>
    </row>
    <row r="47" spans="1:8" ht="15" customHeight="1" x14ac:dyDescent="0.25">
      <c r="A47" s="22"/>
      <c r="B47" s="204" t="s">
        <v>10</v>
      </c>
      <c r="C47" s="200"/>
      <c r="D47" s="199" t="s">
        <v>18</v>
      </c>
      <c r="E47" s="199"/>
      <c r="F47" s="200"/>
      <c r="G47" s="199" t="s">
        <v>19</v>
      </c>
      <c r="H47" s="200"/>
    </row>
    <row r="48" spans="1:8" ht="31.9" customHeight="1" x14ac:dyDescent="0.3">
      <c r="A48" s="14" t="s">
        <v>17</v>
      </c>
      <c r="B48" s="55" t="s">
        <v>25</v>
      </c>
      <c r="C48" s="3" t="s">
        <v>38</v>
      </c>
      <c r="D48" s="2" t="s">
        <v>79</v>
      </c>
      <c r="E48" s="56" t="s">
        <v>55</v>
      </c>
      <c r="F48" s="3" t="s">
        <v>3</v>
      </c>
      <c r="G48" s="2" t="s">
        <v>79</v>
      </c>
      <c r="H48" s="3" t="s">
        <v>3</v>
      </c>
    </row>
    <row r="49" spans="1:8" ht="15" x14ac:dyDescent="0.25">
      <c r="A49" s="25"/>
      <c r="B49" s="26"/>
      <c r="C49" s="29"/>
      <c r="D49" s="27"/>
      <c r="E49" s="27"/>
      <c r="F49" s="28"/>
      <c r="G49" s="27"/>
      <c r="H49" s="29"/>
    </row>
    <row r="50" spans="1:8" ht="15" x14ac:dyDescent="0.25">
      <c r="A50" s="25" t="s">
        <v>5</v>
      </c>
      <c r="B50" s="30">
        <v>2637</v>
      </c>
      <c r="C50" s="33">
        <f>B50/('4. Boro x Prop Type'!B60-'4. Boro x Prop Type'!B48)</f>
        <v>0.15334961618981158</v>
      </c>
      <c r="D50" s="31">
        <v>11686926218</v>
      </c>
      <c r="E50" s="57">
        <f>D50/('4. Boro x Prop Type'!C60-'4. Boro x Prop Type'!C48)</f>
        <v>0.34719425738277826</v>
      </c>
      <c r="F50" s="176">
        <v>2300000</v>
      </c>
      <c r="G50" s="31">
        <v>166119016.06</v>
      </c>
      <c r="H50" s="176">
        <v>32775</v>
      </c>
    </row>
    <row r="51" spans="1:8" ht="15" customHeight="1" x14ac:dyDescent="0.25">
      <c r="A51" s="25" t="s">
        <v>6</v>
      </c>
      <c r="B51" s="30">
        <v>675</v>
      </c>
      <c r="C51" s="33">
        <f>B51/('4. Boro x Prop Type'!B61-'4. Boro x Prop Type'!B49)</f>
        <v>0.15938606847697756</v>
      </c>
      <c r="D51" s="34">
        <v>409183444.31999999</v>
      </c>
      <c r="E51" s="57">
        <f>D51/('4. Boro x Prop Type'!C61-'4. Boro x Prop Type'!C49)</f>
        <v>0.17445371522006486</v>
      </c>
      <c r="F51" s="35">
        <v>500000</v>
      </c>
      <c r="G51" s="34">
        <v>5388901.9199999999</v>
      </c>
      <c r="H51" s="35">
        <v>5000</v>
      </c>
    </row>
    <row r="52" spans="1:8" ht="15" customHeight="1" x14ac:dyDescent="0.25">
      <c r="A52" s="25" t="s">
        <v>7</v>
      </c>
      <c r="B52" s="30">
        <v>1794</v>
      </c>
      <c r="C52" s="33">
        <f>B52/('4. Boro x Prop Type'!B62-'4. Boro x Prop Type'!B50)</f>
        <v>0.11329333754341649</v>
      </c>
      <c r="D52" s="34">
        <v>2489099949.5999999</v>
      </c>
      <c r="E52" s="57">
        <f>D52/('4. Boro x Prop Type'!C62-'4. Boro x Prop Type'!C50)</f>
        <v>0.14175711767313051</v>
      </c>
      <c r="F52" s="35">
        <v>997692.5</v>
      </c>
      <c r="G52" s="34">
        <v>34562126.520000003</v>
      </c>
      <c r="H52" s="35">
        <v>14110.4</v>
      </c>
    </row>
    <row r="53" spans="1:8" ht="15" x14ac:dyDescent="0.25">
      <c r="A53" s="25" t="s">
        <v>8</v>
      </c>
      <c r="B53" s="30">
        <v>1679</v>
      </c>
      <c r="C53" s="33">
        <f>B53/('4. Boro x Prop Type'!B63-'4. Boro x Prop Type'!B51)</f>
        <v>9.4912379875635958E-2</v>
      </c>
      <c r="D53" s="34">
        <v>1184391034.5</v>
      </c>
      <c r="E53" s="57">
        <f>D53/('4. Boro x Prop Type'!C63-'4. Boro x Prop Type'!C51)</f>
        <v>9.5926953173281926E-2</v>
      </c>
      <c r="F53" s="35">
        <v>588048.82999999996</v>
      </c>
      <c r="G53" s="34">
        <v>15889183.98</v>
      </c>
      <c r="H53" s="35">
        <v>8343.2900000000009</v>
      </c>
    </row>
    <row r="54" spans="1:8" ht="15" customHeight="1" x14ac:dyDescent="0.25">
      <c r="A54" s="25" t="s">
        <v>9</v>
      </c>
      <c r="B54" s="30">
        <v>472</v>
      </c>
      <c r="C54" s="33">
        <f>B54/('4. Boro x Prop Type'!B64-'4. Boro x Prop Type'!B52)</f>
        <v>7.1678056188306763E-2</v>
      </c>
      <c r="D54" s="34">
        <v>268650960.07999998</v>
      </c>
      <c r="E54" s="57">
        <f>D54/('4. Boro x Prop Type'!C64-'4. Boro x Prop Type'!C52)</f>
        <v>6.5686561719143777E-2</v>
      </c>
      <c r="F54" s="35">
        <v>465866.17499999999</v>
      </c>
      <c r="G54" s="34">
        <v>3451449.64</v>
      </c>
      <c r="H54" s="35">
        <v>4658.66</v>
      </c>
    </row>
    <row r="55" spans="1:8" ht="15" x14ac:dyDescent="0.25">
      <c r="A55" s="25"/>
      <c r="B55" s="36"/>
      <c r="C55" s="58"/>
      <c r="D55" s="34"/>
      <c r="E55" s="34"/>
      <c r="F55" s="35"/>
      <c r="G55" s="34"/>
      <c r="H55" s="35"/>
    </row>
    <row r="56" spans="1:8" ht="15" x14ac:dyDescent="0.25">
      <c r="A56" s="14" t="s">
        <v>4</v>
      </c>
      <c r="B56" s="37">
        <f>SUM(B50:B54)</f>
        <v>7257</v>
      </c>
      <c r="C56" s="59">
        <f>B56/('4. Boro x Prop Type'!B66-'4. Boro x Prop Type'!B54)</f>
        <v>0.11792138574283811</v>
      </c>
      <c r="D56" s="38">
        <f>SUM(D50:D54)</f>
        <v>16038251606.5</v>
      </c>
      <c r="E56" s="60">
        <f>D56/('4. Boro x Prop Type'!C66-'4. Boro x Prop Type'!C54)</f>
        <v>0.22911077315182227</v>
      </c>
      <c r="F56" s="175">
        <v>950000</v>
      </c>
      <c r="G56" s="38">
        <v>225410678.12</v>
      </c>
      <c r="H56" s="175">
        <v>13480.5</v>
      </c>
    </row>
    <row r="57" spans="1:8" ht="15" x14ac:dyDescent="0.25">
      <c r="A57" s="49"/>
      <c r="B57" s="50"/>
      <c r="C57" s="50"/>
      <c r="D57" s="51"/>
      <c r="E57" s="51"/>
      <c r="F57" s="52"/>
      <c r="G57" s="51"/>
      <c r="H57" s="52"/>
    </row>
    <row r="58" spans="1:8" x14ac:dyDescent="0.2">
      <c r="A58" s="8" t="s">
        <v>71</v>
      </c>
    </row>
    <row r="59" spans="1:8" ht="13.9" customHeight="1" x14ac:dyDescent="0.2">
      <c r="A59" s="173" t="s">
        <v>73</v>
      </c>
    </row>
    <row r="60" spans="1:8" ht="13.9" customHeight="1" x14ac:dyDescent="0.2">
      <c r="A60" s="172" t="s">
        <v>72</v>
      </c>
    </row>
    <row r="61" spans="1:8" x14ac:dyDescent="0.2">
      <c r="A61" s="173" t="s">
        <v>81</v>
      </c>
      <c r="B61" s="20"/>
      <c r="C61" s="20"/>
      <c r="D61" s="83"/>
    </row>
    <row r="62" spans="1:8" x14ac:dyDescent="0.2">
      <c r="A62" s="8"/>
      <c r="B62" s="69"/>
      <c r="C62" s="69"/>
      <c r="D62" s="83"/>
      <c r="E62" s="47"/>
      <c r="F62" s="70"/>
      <c r="G62" s="47"/>
      <c r="H62" s="70"/>
    </row>
    <row r="63" spans="1:8" ht="15" x14ac:dyDescent="0.2">
      <c r="A63" s="49"/>
      <c r="B63" s="69"/>
      <c r="C63" s="69"/>
      <c r="D63" s="83"/>
      <c r="E63" s="48"/>
      <c r="F63" s="69"/>
      <c r="G63" s="48"/>
      <c r="H63" s="69"/>
    </row>
    <row r="64" spans="1:8" ht="15" x14ac:dyDescent="0.2">
      <c r="A64" s="49"/>
      <c r="B64" s="69"/>
      <c r="C64" s="69"/>
      <c r="D64" s="83"/>
      <c r="E64" s="48"/>
      <c r="F64" s="69"/>
      <c r="G64" s="48"/>
      <c r="H64" s="69"/>
    </row>
    <row r="65" spans="1:8" ht="15" x14ac:dyDescent="0.2">
      <c r="A65" s="49"/>
      <c r="B65" s="69"/>
      <c r="C65" s="69"/>
      <c r="D65" s="48"/>
      <c r="E65" s="48"/>
      <c r="F65" s="69"/>
      <c r="G65" s="48"/>
      <c r="H65" s="69"/>
    </row>
    <row r="66" spans="1:8" ht="15" x14ac:dyDescent="0.2">
      <c r="A66" s="49"/>
      <c r="B66" s="69"/>
      <c r="C66" s="69"/>
      <c r="D66" s="83"/>
      <c r="E66" s="48"/>
      <c r="F66" s="69"/>
      <c r="G66" s="48"/>
      <c r="H66" s="69"/>
    </row>
    <row r="67" spans="1:8" ht="15" x14ac:dyDescent="0.2">
      <c r="A67" s="49"/>
      <c r="B67" s="69"/>
      <c r="C67" s="69"/>
      <c r="D67" s="83"/>
      <c r="E67" s="48"/>
      <c r="F67" s="69"/>
      <c r="G67" s="48"/>
      <c r="H67" s="69"/>
    </row>
    <row r="68" spans="1:8" ht="15" x14ac:dyDescent="0.25">
      <c r="A68" s="49"/>
      <c r="B68" s="50"/>
      <c r="C68" s="50"/>
      <c r="D68" s="83"/>
      <c r="E68" s="51"/>
      <c r="F68" s="52"/>
      <c r="G68" s="51"/>
      <c r="H68" s="52"/>
    </row>
    <row r="69" spans="1:8" ht="15" x14ac:dyDescent="0.25">
      <c r="A69" s="49"/>
      <c r="B69" s="69"/>
      <c r="C69" s="69"/>
      <c r="D69" s="83"/>
      <c r="E69" s="51"/>
      <c r="F69" s="52"/>
      <c r="G69" s="51"/>
      <c r="H69" s="52"/>
    </row>
    <row r="70" spans="1:8" ht="15" x14ac:dyDescent="0.25">
      <c r="A70" s="49"/>
      <c r="B70" s="50"/>
      <c r="C70" s="50"/>
      <c r="D70" s="51"/>
      <c r="E70" s="51"/>
      <c r="F70" s="52"/>
      <c r="G70" s="51"/>
      <c r="H70" s="52"/>
    </row>
    <row r="71" spans="1:8" ht="15" x14ac:dyDescent="0.25">
      <c r="A71" s="208"/>
      <c r="B71" s="209"/>
      <c r="C71" s="209"/>
      <c r="D71" s="209"/>
      <c r="E71" s="209"/>
      <c r="F71" s="209"/>
      <c r="G71" s="209"/>
      <c r="H71" s="209"/>
    </row>
    <row r="72" spans="1:8" ht="15" x14ac:dyDescent="0.25">
      <c r="A72" s="208"/>
      <c r="B72" s="53"/>
      <c r="C72" s="53"/>
      <c r="D72" s="209"/>
      <c r="E72" s="209"/>
      <c r="F72" s="209"/>
      <c r="G72" s="209"/>
      <c r="H72" s="209"/>
    </row>
    <row r="73" spans="1:8" ht="18" customHeight="1" x14ac:dyDescent="0.25">
      <c r="A73" s="208"/>
      <c r="B73" s="53"/>
      <c r="C73" s="53"/>
      <c r="D73" s="54"/>
      <c r="E73" s="54"/>
      <c r="F73" s="54"/>
      <c r="G73" s="54"/>
      <c r="H73" s="54"/>
    </row>
    <row r="74" spans="1:8" ht="15" x14ac:dyDescent="0.2">
      <c r="A74" s="49"/>
    </row>
    <row r="75" spans="1:8" ht="15" x14ac:dyDescent="0.2">
      <c r="A75" s="49"/>
      <c r="B75" s="69"/>
      <c r="C75" s="69"/>
      <c r="D75" s="47"/>
      <c r="E75" s="47"/>
      <c r="F75" s="70"/>
      <c r="G75" s="47"/>
      <c r="H75" s="70"/>
    </row>
    <row r="76" spans="1:8" ht="15" x14ac:dyDescent="0.2">
      <c r="A76" s="49"/>
      <c r="B76" s="69"/>
      <c r="C76" s="69"/>
      <c r="D76" s="48"/>
      <c r="E76" s="48"/>
      <c r="F76" s="69"/>
      <c r="G76" s="48"/>
      <c r="H76" s="69"/>
    </row>
    <row r="77" spans="1:8" ht="15" x14ac:dyDescent="0.2">
      <c r="A77" s="49"/>
      <c r="B77" s="69"/>
      <c r="C77" s="69"/>
      <c r="D77" s="48"/>
      <c r="E77" s="48"/>
      <c r="F77" s="69"/>
      <c r="G77" s="48"/>
      <c r="H77" s="69"/>
    </row>
    <row r="78" spans="1:8" ht="15" x14ac:dyDescent="0.2">
      <c r="A78" s="49"/>
      <c r="B78" s="69"/>
      <c r="C78" s="69"/>
      <c r="D78" s="48"/>
      <c r="E78" s="48"/>
      <c r="F78" s="69"/>
      <c r="G78" s="48"/>
      <c r="H78" s="69"/>
    </row>
    <row r="79" spans="1:8" ht="15" x14ac:dyDescent="0.2">
      <c r="A79" s="49"/>
      <c r="B79" s="69"/>
      <c r="C79" s="69"/>
      <c r="D79" s="48"/>
      <c r="E79" s="48"/>
      <c r="F79" s="69"/>
      <c r="G79" s="48"/>
      <c r="H79" s="69"/>
    </row>
    <row r="80" spans="1:8" ht="15" x14ac:dyDescent="0.2">
      <c r="A80" s="49"/>
      <c r="B80" s="71"/>
      <c r="C80" s="71"/>
      <c r="D80" s="48"/>
      <c r="E80" s="48"/>
      <c r="F80" s="69"/>
      <c r="G80" s="48"/>
      <c r="H80" s="69"/>
    </row>
    <row r="81" spans="1:8" ht="15" x14ac:dyDescent="0.25">
      <c r="A81" s="49"/>
      <c r="B81" s="50"/>
      <c r="C81" s="50"/>
      <c r="D81" s="51"/>
      <c r="E81" s="51"/>
      <c r="F81" s="52"/>
      <c r="G81" s="51"/>
      <c r="H81" s="52"/>
    </row>
    <row r="82" spans="1:8" ht="15" x14ac:dyDescent="0.25">
      <c r="A82" s="72"/>
      <c r="B82" s="50"/>
      <c r="C82" s="50"/>
      <c r="D82" s="51"/>
      <c r="E82" s="51"/>
      <c r="F82" s="52"/>
      <c r="G82" s="51"/>
      <c r="H82" s="52"/>
    </row>
    <row r="83" spans="1:8" ht="15" x14ac:dyDescent="0.25">
      <c r="A83" s="49"/>
      <c r="B83" s="50"/>
      <c r="C83" s="50"/>
      <c r="D83" s="51"/>
      <c r="E83" s="51"/>
      <c r="F83" s="52"/>
      <c r="G83" s="51"/>
      <c r="H83" s="52"/>
    </row>
    <row r="84" spans="1:8" ht="15" x14ac:dyDescent="0.25">
      <c r="A84" s="49"/>
      <c r="B84" s="50"/>
      <c r="C84" s="50"/>
      <c r="D84" s="51"/>
      <c r="E84" s="51"/>
      <c r="F84" s="52"/>
      <c r="G84" s="51"/>
      <c r="H84" s="52"/>
    </row>
    <row r="85" spans="1:8" ht="15" x14ac:dyDescent="0.25">
      <c r="A85" s="49"/>
      <c r="B85" s="50"/>
      <c r="C85" s="50"/>
      <c r="D85" s="51"/>
      <c r="E85" s="51"/>
      <c r="F85" s="52"/>
      <c r="G85" s="51"/>
      <c r="H85" s="52"/>
    </row>
    <row r="86" spans="1:8" ht="15" x14ac:dyDescent="0.25">
      <c r="A86" s="49"/>
      <c r="B86" s="50"/>
      <c r="C86" s="50"/>
      <c r="D86" s="51"/>
      <c r="E86" s="51"/>
      <c r="F86" s="52"/>
      <c r="G86" s="51"/>
      <c r="H86" s="52"/>
    </row>
    <row r="87" spans="1:8" ht="15" x14ac:dyDescent="0.25">
      <c r="A87" s="49"/>
      <c r="B87" s="50"/>
      <c r="C87" s="50"/>
      <c r="D87" s="51"/>
      <c r="E87" s="51"/>
      <c r="F87" s="52"/>
      <c r="G87" s="51"/>
      <c r="H87" s="52"/>
    </row>
    <row r="88" spans="1:8" ht="15" x14ac:dyDescent="0.25">
      <c r="A88" s="49"/>
      <c r="B88" s="50"/>
      <c r="C88" s="50"/>
      <c r="D88" s="51"/>
      <c r="E88" s="51"/>
      <c r="F88" s="52"/>
      <c r="G88" s="51"/>
      <c r="H88" s="52"/>
    </row>
    <row r="89" spans="1:8" ht="15" x14ac:dyDescent="0.25">
      <c r="A89" s="49"/>
      <c r="B89" s="50"/>
      <c r="C89" s="50"/>
      <c r="D89" s="51"/>
      <c r="E89" s="51"/>
      <c r="F89" s="52"/>
      <c r="G89" s="51"/>
      <c r="H89" s="52"/>
    </row>
    <row r="90" spans="1:8" ht="15" x14ac:dyDescent="0.25">
      <c r="A90" s="49"/>
      <c r="B90" s="50"/>
      <c r="C90" s="50"/>
      <c r="D90" s="51"/>
      <c r="E90" s="51"/>
      <c r="F90" s="52"/>
      <c r="G90" s="51"/>
      <c r="H90" s="52"/>
    </row>
    <row r="91" spans="1:8" ht="15" x14ac:dyDescent="0.25">
      <c r="A91" s="49"/>
      <c r="B91" s="50"/>
      <c r="C91" s="50"/>
      <c r="D91" s="51"/>
      <c r="E91" s="51"/>
      <c r="F91" s="52"/>
      <c r="G91" s="51"/>
      <c r="H91" s="52"/>
    </row>
    <row r="92" spans="1:8" ht="15" x14ac:dyDescent="0.25">
      <c r="A92" s="49"/>
      <c r="B92" s="50"/>
      <c r="C92" s="50"/>
      <c r="D92" s="51"/>
      <c r="E92" s="51"/>
      <c r="F92" s="52"/>
      <c r="G92" s="51"/>
      <c r="H92" s="52"/>
    </row>
    <row r="93" spans="1:8" x14ac:dyDescent="0.2">
      <c r="A93" s="45"/>
    </row>
    <row r="100" ht="15.75" customHeight="1" x14ac:dyDescent="0.2"/>
    <row r="111" ht="15" customHeight="1" x14ac:dyDescent="0.2"/>
    <row r="113" ht="15" customHeight="1" x14ac:dyDescent="0.2"/>
    <row r="126" ht="15" customHeight="1" x14ac:dyDescent="0.2"/>
    <row r="138" ht="15" customHeight="1" x14ac:dyDescent="0.2"/>
    <row r="139" ht="15" customHeight="1" x14ac:dyDescent="0.2"/>
  </sheetData>
  <mergeCells count="26">
    <mergeCell ref="A7:H7"/>
    <mergeCell ref="A1:H1"/>
    <mergeCell ref="A2:H2"/>
    <mergeCell ref="A4:H4"/>
    <mergeCell ref="A5:H5"/>
    <mergeCell ref="A6:H6"/>
    <mergeCell ref="A9:H9"/>
    <mergeCell ref="A21:H21"/>
    <mergeCell ref="B10:C10"/>
    <mergeCell ref="D10:F10"/>
    <mergeCell ref="G10:H10"/>
    <mergeCell ref="A33:H33"/>
    <mergeCell ref="A46:H46"/>
    <mergeCell ref="B34:C34"/>
    <mergeCell ref="D22:F22"/>
    <mergeCell ref="G22:H22"/>
    <mergeCell ref="B22:C22"/>
    <mergeCell ref="A71:A73"/>
    <mergeCell ref="B71:H71"/>
    <mergeCell ref="D72:F72"/>
    <mergeCell ref="G72:H72"/>
    <mergeCell ref="D34:F34"/>
    <mergeCell ref="G34:H34"/>
    <mergeCell ref="B47:C47"/>
    <mergeCell ref="D47:F47"/>
    <mergeCell ref="G47:H47"/>
  </mergeCells>
  <printOptions horizontalCentered="1"/>
  <pageMargins left="0.5" right="0.5" top="0" bottom="0" header="0.3" footer="0.3"/>
  <pageSetup scale="89" fitToHeight="2" orientation="portrait" horizontalDpi="4294967295" verticalDpi="4294967295" r:id="rId1"/>
  <rowBreaks count="1" manualBreakCount="1">
    <brk id="45" max="16383" man="1"/>
  </rowBreaks>
  <ignoredErrors>
    <ignoredError sqref="C43 C56 C31 C50:C54 C1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4"/>
  <sheetViews>
    <sheetView showGridLines="0" zoomScaleNormal="100" workbookViewId="0">
      <selection activeCell="A2" sqref="A2:F2"/>
    </sheetView>
  </sheetViews>
  <sheetFormatPr defaultColWidth="9.140625" defaultRowHeight="14.25" customHeight="1" x14ac:dyDescent="0.2"/>
  <cols>
    <col min="1" max="1" width="32" style="1" customWidth="1"/>
    <col min="2" max="6" width="13.85546875" style="1" customWidth="1"/>
    <col min="7" max="16384" width="9.140625" style="1"/>
  </cols>
  <sheetData>
    <row r="1" spans="1:6" ht="14.25" customHeight="1" x14ac:dyDescent="0.2">
      <c r="A1" s="189" t="s">
        <v>57</v>
      </c>
      <c r="B1" s="189"/>
      <c r="C1" s="189"/>
      <c r="D1" s="189"/>
      <c r="E1" s="189"/>
      <c r="F1" s="189"/>
    </row>
    <row r="2" spans="1:6" ht="14.25" customHeight="1" x14ac:dyDescent="0.2">
      <c r="A2" s="190" t="s">
        <v>83</v>
      </c>
      <c r="B2" s="190"/>
      <c r="C2" s="190"/>
      <c r="D2" s="190"/>
      <c r="E2" s="190"/>
      <c r="F2" s="190"/>
    </row>
    <row r="3" spans="1:6" ht="14.25" customHeight="1" x14ac:dyDescent="0.25">
      <c r="A3" s="165"/>
      <c r="B3" s="168"/>
      <c r="C3" s="168"/>
      <c r="D3" s="168"/>
      <c r="E3" s="168"/>
      <c r="F3" s="168"/>
    </row>
    <row r="4" spans="1:6" s="94" customFormat="1" ht="14.25" customHeight="1" x14ac:dyDescent="0.25">
      <c r="A4" s="189" t="s">
        <v>66</v>
      </c>
      <c r="B4" s="189"/>
      <c r="C4" s="189"/>
      <c r="D4" s="189"/>
      <c r="E4" s="189"/>
      <c r="F4" s="189"/>
    </row>
    <row r="5" spans="1:6" ht="14.25" customHeight="1" x14ac:dyDescent="0.25">
      <c r="A5" s="191" t="s">
        <v>67</v>
      </c>
      <c r="B5" s="191"/>
      <c r="C5" s="191"/>
      <c r="D5" s="191"/>
      <c r="E5" s="191"/>
      <c r="F5" s="191"/>
    </row>
    <row r="6" spans="1:6" ht="14.25" customHeight="1" x14ac:dyDescent="0.25">
      <c r="A6" s="191" t="s">
        <v>68</v>
      </c>
      <c r="B6" s="191"/>
      <c r="C6" s="191"/>
      <c r="D6" s="191"/>
      <c r="E6" s="191"/>
      <c r="F6" s="191"/>
    </row>
    <row r="7" spans="1:6" ht="14.25" customHeight="1" x14ac:dyDescent="0.25">
      <c r="A7" s="191" t="s">
        <v>61</v>
      </c>
      <c r="B7" s="191"/>
      <c r="C7" s="191"/>
      <c r="D7" s="191"/>
      <c r="E7" s="191"/>
      <c r="F7" s="191"/>
    </row>
    <row r="9" spans="1:6" ht="14.25" customHeight="1" x14ac:dyDescent="0.2">
      <c r="A9" s="216">
        <v>2021</v>
      </c>
      <c r="B9" s="217"/>
      <c r="C9" s="217"/>
      <c r="D9" s="217"/>
      <c r="E9" s="217"/>
      <c r="F9" s="218"/>
    </row>
    <row r="10" spans="1:6" ht="14.25" customHeight="1" x14ac:dyDescent="0.25">
      <c r="A10" s="85"/>
      <c r="B10" s="23"/>
      <c r="C10" s="199" t="s">
        <v>18</v>
      </c>
      <c r="D10" s="200"/>
      <c r="E10" s="204" t="s">
        <v>19</v>
      </c>
      <c r="F10" s="200"/>
    </row>
    <row r="11" spans="1:6" ht="14.25" customHeight="1" x14ac:dyDescent="0.25">
      <c r="A11" s="84" t="s">
        <v>53</v>
      </c>
      <c r="B11" s="101" t="s">
        <v>10</v>
      </c>
      <c r="C11" s="97" t="s">
        <v>37</v>
      </c>
      <c r="D11" s="98" t="s">
        <v>3</v>
      </c>
      <c r="E11" s="96" t="s">
        <v>37</v>
      </c>
      <c r="F11" s="98" t="s">
        <v>3</v>
      </c>
    </row>
    <row r="12" spans="1:6" ht="14.25" customHeight="1" x14ac:dyDescent="0.25">
      <c r="A12" s="88"/>
      <c r="B12" s="89"/>
      <c r="C12" s="90"/>
      <c r="D12" s="91"/>
      <c r="E12" s="92"/>
      <c r="F12" s="93"/>
    </row>
    <row r="13" spans="1:6" ht="14.25" customHeight="1" x14ac:dyDescent="0.2">
      <c r="A13" s="85" t="s">
        <v>82</v>
      </c>
      <c r="B13" s="86">
        <v>682</v>
      </c>
      <c r="C13" s="31">
        <v>997104216.12</v>
      </c>
      <c r="D13" s="176">
        <v>1043167</v>
      </c>
      <c r="E13" s="179">
        <v>25787365.280000001</v>
      </c>
      <c r="F13" s="176">
        <v>27383.134999999998</v>
      </c>
    </row>
    <row r="14" spans="1:6" ht="14.25" customHeight="1" x14ac:dyDescent="0.2">
      <c r="A14" s="85" t="s">
        <v>49</v>
      </c>
      <c r="B14" s="86">
        <v>218</v>
      </c>
      <c r="C14" s="34">
        <v>382904427.27999997</v>
      </c>
      <c r="D14" s="35">
        <v>600000</v>
      </c>
      <c r="E14" s="95">
        <v>9826017.8499999996</v>
      </c>
      <c r="F14" s="35">
        <v>15750</v>
      </c>
    </row>
    <row r="15" spans="1:6" ht="14.25" customHeight="1" x14ac:dyDescent="0.2">
      <c r="A15" s="85" t="s">
        <v>46</v>
      </c>
      <c r="B15" s="86">
        <v>536</v>
      </c>
      <c r="C15" s="34">
        <v>5617815785.3999996</v>
      </c>
      <c r="D15" s="35">
        <v>1193049.5</v>
      </c>
      <c r="E15" s="95">
        <v>147164982.12</v>
      </c>
      <c r="F15" s="35">
        <v>31140.845000000001</v>
      </c>
    </row>
    <row r="16" spans="1:6" ht="14.25" customHeight="1" x14ac:dyDescent="0.2">
      <c r="A16" s="85" t="s">
        <v>42</v>
      </c>
      <c r="B16" s="86">
        <v>1386</v>
      </c>
      <c r="C16" s="34">
        <v>3590617118.9000001</v>
      </c>
      <c r="D16" s="35">
        <v>1550000</v>
      </c>
      <c r="E16" s="95">
        <v>94062704.180000007</v>
      </c>
      <c r="F16" s="35">
        <v>40687.5</v>
      </c>
    </row>
    <row r="17" spans="1:6" ht="14.25" customHeight="1" x14ac:dyDescent="0.2">
      <c r="A17" s="147" t="s">
        <v>43</v>
      </c>
      <c r="B17" s="183">
        <v>554</v>
      </c>
      <c r="C17" s="180">
        <v>6361333127</v>
      </c>
      <c r="D17" s="182">
        <v>4500000</v>
      </c>
      <c r="E17" s="181">
        <v>166764345.84999999</v>
      </c>
      <c r="F17" s="182">
        <v>118125</v>
      </c>
    </row>
    <row r="18" spans="1:6" ht="14.25" customHeight="1" x14ac:dyDescent="0.2">
      <c r="A18" s="85" t="s">
        <v>44</v>
      </c>
      <c r="B18" s="86">
        <v>234</v>
      </c>
      <c r="C18" s="34">
        <v>6932894046.1999998</v>
      </c>
      <c r="D18" s="35">
        <v>2500000</v>
      </c>
      <c r="E18" s="95">
        <v>177995187.13</v>
      </c>
      <c r="F18" s="35">
        <v>65625</v>
      </c>
    </row>
    <row r="19" spans="1:6" ht="14.25" customHeight="1" x14ac:dyDescent="0.2">
      <c r="A19" s="85" t="s">
        <v>45</v>
      </c>
      <c r="B19" s="86">
        <v>570</v>
      </c>
      <c r="C19" s="34">
        <v>2731867592.0999999</v>
      </c>
      <c r="D19" s="35">
        <v>2000000</v>
      </c>
      <c r="E19" s="95">
        <v>71562088.730000004</v>
      </c>
      <c r="F19" s="35">
        <v>52500</v>
      </c>
    </row>
    <row r="20" spans="1:6" ht="14.25" customHeight="1" x14ac:dyDescent="0.2">
      <c r="A20" s="85" t="s">
        <v>52</v>
      </c>
      <c r="B20" s="86">
        <v>332</v>
      </c>
      <c r="C20" s="34">
        <v>6608070524.8999996</v>
      </c>
      <c r="D20" s="35">
        <v>3925000</v>
      </c>
      <c r="E20" s="95">
        <v>173396283.78999999</v>
      </c>
      <c r="F20" s="35">
        <v>103031.25</v>
      </c>
    </row>
    <row r="21" spans="1:6" ht="14.25" customHeight="1" x14ac:dyDescent="0.2">
      <c r="A21" s="85" t="s">
        <v>50</v>
      </c>
      <c r="B21" s="86">
        <v>103</v>
      </c>
      <c r="C21" s="34">
        <v>2988934746.4000001</v>
      </c>
      <c r="D21" s="35">
        <v>10000000</v>
      </c>
      <c r="E21" s="95">
        <v>78423215.280000001</v>
      </c>
      <c r="F21" s="35">
        <v>262500</v>
      </c>
    </row>
    <row r="22" spans="1:6" ht="14.25" customHeight="1" x14ac:dyDescent="0.2">
      <c r="A22" s="85" t="s">
        <v>47</v>
      </c>
      <c r="B22" s="86">
        <v>276</v>
      </c>
      <c r="C22" s="180">
        <v>2124160594.9000001</v>
      </c>
      <c r="D22" s="35">
        <v>1765000</v>
      </c>
      <c r="E22" s="95">
        <v>55626949.979999997</v>
      </c>
      <c r="F22" s="35">
        <v>46331.25</v>
      </c>
    </row>
    <row r="23" spans="1:6" ht="14.25" customHeight="1" x14ac:dyDescent="0.2">
      <c r="A23" s="85" t="s">
        <v>48</v>
      </c>
      <c r="B23" s="86">
        <v>416</v>
      </c>
      <c r="C23" s="34">
        <v>1221482491.7</v>
      </c>
      <c r="D23" s="35">
        <v>500000</v>
      </c>
      <c r="E23" s="95">
        <v>31495071.73</v>
      </c>
      <c r="F23" s="35">
        <v>9468.75</v>
      </c>
    </row>
    <row r="24" spans="1:6" ht="14.25" customHeight="1" x14ac:dyDescent="0.2">
      <c r="A24" s="85" t="s">
        <v>51</v>
      </c>
      <c r="B24" s="86">
        <v>73</v>
      </c>
      <c r="C24" s="34">
        <v>674451454.28999996</v>
      </c>
      <c r="D24" s="35">
        <v>2000000</v>
      </c>
      <c r="E24" s="95">
        <v>17679402.68</v>
      </c>
      <c r="F24" s="35">
        <v>52500</v>
      </c>
    </row>
    <row r="25" spans="1:6" ht="14.25" customHeight="1" x14ac:dyDescent="0.2">
      <c r="A25" s="85"/>
      <c r="B25" s="86"/>
      <c r="C25" s="34"/>
      <c r="D25" s="29"/>
      <c r="E25" s="95"/>
      <c r="F25" s="29"/>
    </row>
    <row r="26" spans="1:6" ht="14.25" customHeight="1" x14ac:dyDescent="0.25">
      <c r="A26" s="84" t="s">
        <v>4</v>
      </c>
      <c r="B26" s="99">
        <f>SUM(B13:B24)</f>
        <v>5380</v>
      </c>
      <c r="C26" s="38">
        <f>SUM(C13:C24)</f>
        <v>40231636125.189995</v>
      </c>
      <c r="D26" s="175">
        <v>1600000</v>
      </c>
      <c r="E26" s="38">
        <f>SUM(E13:E24)</f>
        <v>1049783614.5999999</v>
      </c>
      <c r="F26" s="175">
        <v>42000</v>
      </c>
    </row>
    <row r="28" spans="1:6" ht="14.25" customHeight="1" x14ac:dyDescent="0.2">
      <c r="A28" s="216">
        <v>2020</v>
      </c>
      <c r="B28" s="217"/>
      <c r="C28" s="217"/>
      <c r="D28" s="217"/>
      <c r="E28" s="217"/>
      <c r="F28" s="218"/>
    </row>
    <row r="29" spans="1:6" s="146" customFormat="1" ht="14.25" customHeight="1" x14ac:dyDescent="0.25">
      <c r="A29" s="85"/>
      <c r="B29" s="23"/>
      <c r="C29" s="199" t="s">
        <v>18</v>
      </c>
      <c r="D29" s="200"/>
      <c r="E29" s="204" t="s">
        <v>19</v>
      </c>
      <c r="F29" s="200"/>
    </row>
    <row r="30" spans="1:6" ht="14.25" customHeight="1" x14ac:dyDescent="0.25">
      <c r="A30" s="84" t="s">
        <v>53</v>
      </c>
      <c r="B30" s="101" t="s">
        <v>10</v>
      </c>
      <c r="C30" s="97" t="s">
        <v>37</v>
      </c>
      <c r="D30" s="98" t="s">
        <v>3</v>
      </c>
      <c r="E30" s="96" t="s">
        <v>37</v>
      </c>
      <c r="F30" s="98" t="s">
        <v>3</v>
      </c>
    </row>
    <row r="31" spans="1:6" ht="14.25" customHeight="1" x14ac:dyDescent="0.25">
      <c r="A31" s="88"/>
      <c r="B31" s="89"/>
      <c r="C31" s="90"/>
      <c r="D31" s="91"/>
      <c r="E31" s="92"/>
      <c r="F31" s="93"/>
    </row>
    <row r="32" spans="1:6" ht="14.25" customHeight="1" x14ac:dyDescent="0.2">
      <c r="A32" s="85" t="s">
        <v>82</v>
      </c>
      <c r="B32" s="86">
        <v>480</v>
      </c>
      <c r="C32" s="31">
        <v>708856537.27999997</v>
      </c>
      <c r="D32" s="176">
        <v>950000</v>
      </c>
      <c r="E32" s="179">
        <v>18243731.219999999</v>
      </c>
      <c r="F32" s="176">
        <v>24937.5</v>
      </c>
    </row>
    <row r="33" spans="1:6" ht="14.25" customHeight="1" x14ac:dyDescent="0.2">
      <c r="A33" s="85" t="s">
        <v>49</v>
      </c>
      <c r="B33" s="86">
        <v>150</v>
      </c>
      <c r="C33" s="34">
        <v>337321176.79000002</v>
      </c>
      <c r="D33" s="35">
        <v>764026</v>
      </c>
      <c r="E33" s="95">
        <v>8588413.7200000007</v>
      </c>
      <c r="F33" s="35">
        <v>20055.685000000001</v>
      </c>
    </row>
    <row r="34" spans="1:6" ht="14.25" customHeight="1" x14ac:dyDescent="0.2">
      <c r="A34" s="85" t="s">
        <v>46</v>
      </c>
      <c r="B34" s="86">
        <v>395</v>
      </c>
      <c r="C34" s="34">
        <v>2627548413.3000002</v>
      </c>
      <c r="D34" s="35">
        <v>977934.5</v>
      </c>
      <c r="E34" s="95">
        <v>67083273.310000002</v>
      </c>
      <c r="F34" s="35">
        <v>25670.78</v>
      </c>
    </row>
    <row r="35" spans="1:6" ht="14.25" customHeight="1" x14ac:dyDescent="0.2">
      <c r="A35" s="85" t="s">
        <v>42</v>
      </c>
      <c r="B35" s="86">
        <v>823</v>
      </c>
      <c r="C35" s="34">
        <v>1806926031.7</v>
      </c>
      <c r="D35" s="35">
        <v>1450000</v>
      </c>
      <c r="E35" s="95">
        <v>46832665.32</v>
      </c>
      <c r="F35" s="35">
        <v>37800</v>
      </c>
    </row>
    <row r="36" spans="1:6" ht="14.25" customHeight="1" x14ac:dyDescent="0.2">
      <c r="A36" s="147" t="s">
        <v>43</v>
      </c>
      <c r="B36" s="183">
        <v>347</v>
      </c>
      <c r="C36" s="180">
        <v>3373347383.5</v>
      </c>
      <c r="D36" s="182">
        <v>4850000</v>
      </c>
      <c r="E36" s="181">
        <v>88351206.629999995</v>
      </c>
      <c r="F36" s="182">
        <v>127312.5</v>
      </c>
    </row>
    <row r="37" spans="1:6" ht="14.25" customHeight="1" x14ac:dyDescent="0.2">
      <c r="A37" s="85" t="s">
        <v>44</v>
      </c>
      <c r="B37" s="86">
        <v>194</v>
      </c>
      <c r="C37" s="34">
        <v>5389259322.3999996</v>
      </c>
      <c r="D37" s="35">
        <v>2137500</v>
      </c>
      <c r="E37" s="95">
        <v>141392695.63999999</v>
      </c>
      <c r="F37" s="35">
        <v>56109.375</v>
      </c>
    </row>
    <row r="38" spans="1:6" ht="14.25" customHeight="1" x14ac:dyDescent="0.2">
      <c r="A38" s="85" t="s">
        <v>45</v>
      </c>
      <c r="B38" s="86">
        <v>384</v>
      </c>
      <c r="C38" s="34">
        <v>2639629284.9000001</v>
      </c>
      <c r="D38" s="35">
        <v>1800000</v>
      </c>
      <c r="E38" s="95">
        <v>69103947.390000001</v>
      </c>
      <c r="F38" s="35">
        <v>47250</v>
      </c>
    </row>
    <row r="39" spans="1:6" ht="14.25" customHeight="1" x14ac:dyDescent="0.2">
      <c r="A39" s="85" t="s">
        <v>52</v>
      </c>
      <c r="B39" s="86">
        <v>194</v>
      </c>
      <c r="C39" s="34">
        <v>2530915773.9000001</v>
      </c>
      <c r="D39" s="35">
        <v>4225000</v>
      </c>
      <c r="E39" s="95">
        <v>64002626.149999999</v>
      </c>
      <c r="F39" s="35">
        <v>110906.25</v>
      </c>
    </row>
    <row r="40" spans="1:6" ht="14.25" customHeight="1" x14ac:dyDescent="0.2">
      <c r="A40" s="85" t="s">
        <v>50</v>
      </c>
      <c r="B40" s="86">
        <v>67</v>
      </c>
      <c r="C40" s="34">
        <v>1923948487.5999999</v>
      </c>
      <c r="D40" s="35">
        <v>6600000</v>
      </c>
      <c r="E40" s="95">
        <v>49832745.350000001</v>
      </c>
      <c r="F40" s="35">
        <v>173250</v>
      </c>
    </row>
    <row r="41" spans="1:6" ht="14.25" customHeight="1" x14ac:dyDescent="0.2">
      <c r="A41" s="85" t="s">
        <v>47</v>
      </c>
      <c r="B41" s="86">
        <v>224</v>
      </c>
      <c r="C41" s="180">
        <v>1013505004</v>
      </c>
      <c r="D41" s="35">
        <v>1600000</v>
      </c>
      <c r="E41" s="95">
        <v>26452429.199999999</v>
      </c>
      <c r="F41" s="35">
        <v>42000</v>
      </c>
    </row>
    <row r="42" spans="1:6" s="94" customFormat="1" ht="14.25" customHeight="1" x14ac:dyDescent="0.25">
      <c r="A42" s="85" t="s">
        <v>48</v>
      </c>
      <c r="B42" s="86">
        <v>357</v>
      </c>
      <c r="C42" s="34">
        <v>810150982.46000004</v>
      </c>
      <c r="D42" s="35">
        <v>379807.25</v>
      </c>
      <c r="E42" s="95">
        <v>20753824.109999999</v>
      </c>
      <c r="F42" s="35">
        <v>5700</v>
      </c>
    </row>
    <row r="43" spans="1:6" ht="14.25" customHeight="1" x14ac:dyDescent="0.2">
      <c r="A43" s="85" t="s">
        <v>51</v>
      </c>
      <c r="B43" s="86">
        <v>72</v>
      </c>
      <c r="C43" s="34">
        <v>490946752.07999998</v>
      </c>
      <c r="D43" s="35">
        <v>1272500</v>
      </c>
      <c r="E43" s="95">
        <v>12837456.460000001</v>
      </c>
      <c r="F43" s="35">
        <v>33403.125</v>
      </c>
    </row>
    <row r="44" spans="1:6" ht="14.25" customHeight="1" x14ac:dyDescent="0.2">
      <c r="A44" s="85"/>
      <c r="B44" s="86"/>
      <c r="C44" s="34"/>
      <c r="D44" s="29"/>
      <c r="E44" s="95"/>
      <c r="F44" s="29"/>
    </row>
    <row r="45" spans="1:6" ht="14.25" customHeight="1" x14ac:dyDescent="0.25">
      <c r="A45" s="84" t="s">
        <v>4</v>
      </c>
      <c r="B45" s="99">
        <f>SUM(B32:B43)</f>
        <v>3687</v>
      </c>
      <c r="C45" s="38">
        <f>SUM(C32:C43)</f>
        <v>23652355149.91</v>
      </c>
      <c r="D45" s="175">
        <v>1400000</v>
      </c>
      <c r="E45" s="38">
        <f>SUM(E32:E43)</f>
        <v>613475014.5</v>
      </c>
      <c r="F45" s="175">
        <v>36225</v>
      </c>
    </row>
    <row r="46" spans="1:6" ht="14.25" customHeight="1" x14ac:dyDescent="0.25">
      <c r="A46" s="94"/>
      <c r="B46" s="100"/>
      <c r="C46" s="100"/>
      <c r="D46" s="62"/>
      <c r="E46" s="42"/>
      <c r="F46" s="42"/>
    </row>
    <row r="47" spans="1:6" ht="14.25" customHeight="1" x14ac:dyDescent="0.2">
      <c r="A47" s="213" t="s">
        <v>54</v>
      </c>
      <c r="B47" s="214"/>
      <c r="C47" s="214"/>
      <c r="D47" s="214"/>
      <c r="E47" s="214"/>
      <c r="F47" s="215"/>
    </row>
    <row r="48" spans="1:6" ht="14.25" customHeight="1" x14ac:dyDescent="0.25">
      <c r="A48" s="103"/>
      <c r="B48" s="104"/>
      <c r="C48" s="210" t="s">
        <v>18</v>
      </c>
      <c r="D48" s="211"/>
      <c r="E48" s="212" t="s">
        <v>19</v>
      </c>
      <c r="F48" s="211"/>
    </row>
    <row r="49" spans="1:6" ht="14.25" customHeight="1" x14ac:dyDescent="0.25">
      <c r="A49" s="84" t="s">
        <v>53</v>
      </c>
      <c r="B49" s="105" t="s">
        <v>10</v>
      </c>
      <c r="C49" s="106" t="s">
        <v>37</v>
      </c>
      <c r="D49" s="107" t="s">
        <v>3</v>
      </c>
      <c r="E49" s="108" t="s">
        <v>37</v>
      </c>
      <c r="F49" s="107" t="s">
        <v>3</v>
      </c>
    </row>
    <row r="50" spans="1:6" ht="14.25" customHeight="1" x14ac:dyDescent="0.25">
      <c r="A50" s="109"/>
      <c r="B50" s="110"/>
      <c r="C50" s="111"/>
      <c r="D50" s="112"/>
      <c r="E50" s="113"/>
      <c r="F50" s="114"/>
    </row>
    <row r="51" spans="1:6" ht="14.25" customHeight="1" x14ac:dyDescent="0.2">
      <c r="A51" s="85" t="s">
        <v>82</v>
      </c>
      <c r="B51" s="102">
        <f>B13/B32-1</f>
        <v>0.42083333333333339</v>
      </c>
      <c r="C51" s="185">
        <f>C13/C32-1</f>
        <v>0.40663754043385736</v>
      </c>
      <c r="D51" s="185">
        <f>D13/D32-1</f>
        <v>9.8070526315789497E-2</v>
      </c>
      <c r="E51" s="116">
        <f>E13/E32-1</f>
        <v>0.41349184380277237</v>
      </c>
      <c r="F51" s="33">
        <f>F13/F32-1</f>
        <v>9.807057644110273E-2</v>
      </c>
    </row>
    <row r="52" spans="1:6" ht="14.25" customHeight="1" x14ac:dyDescent="0.2">
      <c r="A52" s="85" t="s">
        <v>49</v>
      </c>
      <c r="B52" s="102">
        <f t="shared" ref="B52:F52" si="0">B14/B33-1</f>
        <v>0.45333333333333337</v>
      </c>
      <c r="C52" s="185">
        <f t="shared" si="0"/>
        <v>0.13513308273075864</v>
      </c>
      <c r="D52" s="185">
        <f t="shared" si="0"/>
        <v>-0.21468641119543053</v>
      </c>
      <c r="E52" s="116">
        <f t="shared" si="0"/>
        <v>0.14410159667995104</v>
      </c>
      <c r="F52" s="33">
        <f t="shared" si="0"/>
        <v>-0.21468650908707432</v>
      </c>
    </row>
    <row r="53" spans="1:6" ht="14.25" customHeight="1" x14ac:dyDescent="0.2">
      <c r="A53" s="85" t="s">
        <v>46</v>
      </c>
      <c r="B53" s="102">
        <f t="shared" ref="B53:F53" si="1">B15/B34-1</f>
        <v>0.3569620253164556</v>
      </c>
      <c r="C53" s="185">
        <f t="shared" si="1"/>
        <v>1.1380446339119787</v>
      </c>
      <c r="D53" s="185">
        <f t="shared" si="1"/>
        <v>0.21996871978644794</v>
      </c>
      <c r="E53" s="116">
        <f t="shared" si="1"/>
        <v>1.1937656715099849</v>
      </c>
      <c r="F53" s="33">
        <f t="shared" si="1"/>
        <v>0.21308526659493809</v>
      </c>
    </row>
    <row r="54" spans="1:6" ht="14.25" customHeight="1" x14ac:dyDescent="0.2">
      <c r="A54" s="85" t="s">
        <v>42</v>
      </c>
      <c r="B54" s="102">
        <f t="shared" ref="B54:F54" si="2">B16/B35-1</f>
        <v>0.68408262454434987</v>
      </c>
      <c r="C54" s="185">
        <f t="shared" si="2"/>
        <v>0.98714117562513604</v>
      </c>
      <c r="D54" s="185">
        <f t="shared" si="2"/>
        <v>6.8965517241379226E-2</v>
      </c>
      <c r="E54" s="116">
        <f t="shared" si="2"/>
        <v>1.0084849652968675</v>
      </c>
      <c r="F54" s="33">
        <f t="shared" si="2"/>
        <v>7.638888888888884E-2</v>
      </c>
    </row>
    <row r="55" spans="1:6" ht="14.25" customHeight="1" x14ac:dyDescent="0.2">
      <c r="A55" s="85" t="s">
        <v>43</v>
      </c>
      <c r="B55" s="102">
        <f t="shared" ref="B55:F55" si="3">B17/B36-1</f>
        <v>0.59654178674351588</v>
      </c>
      <c r="C55" s="185">
        <f t="shared" si="3"/>
        <v>0.88576283548948642</v>
      </c>
      <c r="D55" s="185">
        <f t="shared" si="3"/>
        <v>-7.2164948453608213E-2</v>
      </c>
      <c r="E55" s="116">
        <f t="shared" si="3"/>
        <v>0.88751633634593174</v>
      </c>
      <c r="F55" s="33">
        <f t="shared" si="3"/>
        <v>-7.2164948453608213E-2</v>
      </c>
    </row>
    <row r="56" spans="1:6" ht="14.25" customHeight="1" x14ac:dyDescent="0.2">
      <c r="A56" s="85" t="s">
        <v>44</v>
      </c>
      <c r="B56" s="102">
        <f t="shared" ref="B56:F56" si="4">B18/B37-1</f>
        <v>0.20618556701030921</v>
      </c>
      <c r="C56" s="185">
        <f t="shared" si="4"/>
        <v>0.28642799157650733</v>
      </c>
      <c r="D56" s="185">
        <f t="shared" si="4"/>
        <v>0.16959064327485374</v>
      </c>
      <c r="E56" s="116">
        <f t="shared" si="4"/>
        <v>0.25887116250469999</v>
      </c>
      <c r="F56" s="33">
        <f t="shared" si="4"/>
        <v>0.16959064327485374</v>
      </c>
    </row>
    <row r="57" spans="1:6" ht="14.25" customHeight="1" x14ac:dyDescent="0.2">
      <c r="A57" s="85" t="s">
        <v>45</v>
      </c>
      <c r="B57" s="102">
        <f t="shared" ref="B57:F57" si="5">B19/B38-1</f>
        <v>0.484375</v>
      </c>
      <c r="C57" s="185">
        <f t="shared" si="5"/>
        <v>3.4943659599341981E-2</v>
      </c>
      <c r="D57" s="185">
        <f t="shared" si="5"/>
        <v>0.11111111111111116</v>
      </c>
      <c r="E57" s="116">
        <f t="shared" si="5"/>
        <v>3.5571648695074787E-2</v>
      </c>
      <c r="F57" s="33">
        <f t="shared" si="5"/>
        <v>0.11111111111111116</v>
      </c>
    </row>
    <row r="58" spans="1:6" ht="14.25" customHeight="1" x14ac:dyDescent="0.2">
      <c r="A58" s="85" t="s">
        <v>52</v>
      </c>
      <c r="B58" s="102">
        <f t="shared" ref="B58:F58" si="6">B20/B39-1</f>
        <v>0.71134020618556693</v>
      </c>
      <c r="C58" s="185">
        <f t="shared" si="6"/>
        <v>1.6109405113538533</v>
      </c>
      <c r="D58" s="185">
        <f t="shared" si="6"/>
        <v>-7.1005917159763343E-2</v>
      </c>
      <c r="E58" s="116">
        <f t="shared" si="6"/>
        <v>1.7092057657699722</v>
      </c>
      <c r="F58" s="33">
        <f t="shared" si="6"/>
        <v>-7.1005917159763343E-2</v>
      </c>
    </row>
    <row r="59" spans="1:6" ht="14.25" customHeight="1" x14ac:dyDescent="0.2">
      <c r="A59" s="85" t="s">
        <v>50</v>
      </c>
      <c r="B59" s="102">
        <f t="shared" ref="B59:F59" si="7">B21/B40-1</f>
        <v>0.53731343283582089</v>
      </c>
      <c r="C59" s="185">
        <f t="shared" si="7"/>
        <v>0.55354198184822567</v>
      </c>
      <c r="D59" s="185">
        <f t="shared" si="7"/>
        <v>0.51515151515151514</v>
      </c>
      <c r="E59" s="116">
        <f t="shared" si="7"/>
        <v>0.57372857403691091</v>
      </c>
      <c r="F59" s="33">
        <f t="shared" si="7"/>
        <v>0.51515151515151514</v>
      </c>
    </row>
    <row r="60" spans="1:6" ht="14.25" customHeight="1" x14ac:dyDescent="0.2">
      <c r="A60" s="85" t="s">
        <v>47</v>
      </c>
      <c r="B60" s="102">
        <f t="shared" ref="B60:F60" si="8">B22/B41-1</f>
        <v>0.23214285714285721</v>
      </c>
      <c r="C60" s="185">
        <f t="shared" si="8"/>
        <v>1.0958560505538464</v>
      </c>
      <c r="D60" s="185">
        <f t="shared" si="8"/>
        <v>0.10312499999999991</v>
      </c>
      <c r="E60" s="116">
        <f t="shared" si="8"/>
        <v>1.1029051645661334</v>
      </c>
      <c r="F60" s="33">
        <f t="shared" si="8"/>
        <v>0.10312499999999991</v>
      </c>
    </row>
    <row r="61" spans="1:6" ht="14.25" customHeight="1" x14ac:dyDescent="0.2">
      <c r="A61" s="85" t="s">
        <v>48</v>
      </c>
      <c r="B61" s="102">
        <f t="shared" ref="B61:F61" si="9">B23/B42-1</f>
        <v>0.16526610644257711</v>
      </c>
      <c r="C61" s="185">
        <f t="shared" si="9"/>
        <v>0.50772203965118168</v>
      </c>
      <c r="D61" s="185">
        <f t="shared" si="9"/>
        <v>0.31645722929196318</v>
      </c>
      <c r="E61" s="116">
        <f t="shared" si="9"/>
        <v>0.51755510517333758</v>
      </c>
      <c r="F61" s="33">
        <f t="shared" si="9"/>
        <v>0.66118421052631571</v>
      </c>
    </row>
    <row r="62" spans="1:6" ht="14.25" customHeight="1" x14ac:dyDescent="0.2">
      <c r="A62" s="85" t="s">
        <v>51</v>
      </c>
      <c r="B62" s="102">
        <f t="shared" ref="B62:F64" si="10">B24/B43-1</f>
        <v>1.388888888888884E-2</v>
      </c>
      <c r="C62" s="185">
        <f t="shared" si="10"/>
        <v>0.37377719973203494</v>
      </c>
      <c r="D62" s="185">
        <f t="shared" si="10"/>
        <v>0.57170923379174843</v>
      </c>
      <c r="E62" s="116">
        <f t="shared" si="10"/>
        <v>0.37717333142176046</v>
      </c>
      <c r="F62" s="33">
        <f t="shared" si="10"/>
        <v>0.57170923379174843</v>
      </c>
    </row>
    <row r="63" spans="1:6" ht="14.25" customHeight="1" x14ac:dyDescent="0.2">
      <c r="A63" s="115"/>
      <c r="B63" s="102"/>
      <c r="C63" s="57"/>
      <c r="D63" s="87"/>
      <c r="E63" s="116"/>
      <c r="F63" s="87"/>
    </row>
    <row r="64" spans="1:6" ht="14.25" customHeight="1" x14ac:dyDescent="0.25">
      <c r="A64" s="117" t="s">
        <v>4</v>
      </c>
      <c r="B64" s="118">
        <f t="shared" si="10"/>
        <v>0.45918090588554383</v>
      </c>
      <c r="C64" s="60">
        <f t="shared" si="10"/>
        <v>0.70095687597279643</v>
      </c>
      <c r="D64" s="59">
        <f t="shared" si="10"/>
        <v>0.14285714285714279</v>
      </c>
      <c r="E64" s="188">
        <f>E26/E45-1</f>
        <v>0.71120842705485599</v>
      </c>
      <c r="F64" s="59">
        <f>F26/F45-1</f>
        <v>0.15942028985507251</v>
      </c>
    </row>
  </sheetData>
  <mergeCells count="15">
    <mergeCell ref="A1:F1"/>
    <mergeCell ref="A2:F2"/>
    <mergeCell ref="A4:F4"/>
    <mergeCell ref="A5:F5"/>
    <mergeCell ref="A6:F6"/>
    <mergeCell ref="A7:F7"/>
    <mergeCell ref="C48:D48"/>
    <mergeCell ref="E48:F48"/>
    <mergeCell ref="A47:F47"/>
    <mergeCell ref="A28:F28"/>
    <mergeCell ref="C29:D29"/>
    <mergeCell ref="E29:F29"/>
    <mergeCell ref="A9:F9"/>
    <mergeCell ref="C10:D10"/>
    <mergeCell ref="E10:F10"/>
  </mergeCells>
  <printOptions horizontalCentered="1"/>
  <pageMargins left="0.7" right="0.7" top="0.75" bottom="0.75" header="0.3" footer="0.3"/>
  <pageSetup scale="76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6"/>
  <sheetViews>
    <sheetView showGridLines="0" zoomScaleNormal="100" workbookViewId="0">
      <selection sqref="A1:F1"/>
    </sheetView>
  </sheetViews>
  <sheetFormatPr defaultColWidth="9.140625" defaultRowHeight="14.25" x14ac:dyDescent="0.2"/>
  <cols>
    <col min="1" max="1" width="10.5703125" style="46" customWidth="1"/>
    <col min="2" max="2" width="17.7109375" style="1" customWidth="1"/>
    <col min="3" max="3" width="18.28515625" style="1" customWidth="1"/>
    <col min="4" max="4" width="16.7109375" style="1" customWidth="1"/>
    <col min="5" max="5" width="18.28515625" style="1" customWidth="1"/>
    <col min="6" max="6" width="16.7109375" style="1" customWidth="1"/>
    <col min="7" max="16384" width="9.140625" style="1"/>
  </cols>
  <sheetData>
    <row r="1" spans="1:6" ht="15.75" x14ac:dyDescent="0.25">
      <c r="A1" s="225" t="s">
        <v>57</v>
      </c>
      <c r="B1" s="225"/>
      <c r="C1" s="225"/>
      <c r="D1" s="225"/>
      <c r="E1" s="225"/>
      <c r="F1" s="225"/>
    </row>
    <row r="2" spans="1:6" ht="15.75" x14ac:dyDescent="0.25">
      <c r="A2" s="170"/>
      <c r="B2" s="171"/>
      <c r="C2" s="171"/>
      <c r="D2" s="171"/>
      <c r="E2" s="171"/>
      <c r="F2" s="171"/>
    </row>
    <row r="3" spans="1:6" ht="15.75" x14ac:dyDescent="0.25">
      <c r="A3" s="225" t="s">
        <v>69</v>
      </c>
      <c r="B3" s="225"/>
      <c r="C3" s="225"/>
      <c r="D3" s="225"/>
      <c r="E3" s="225"/>
      <c r="F3" s="225"/>
    </row>
    <row r="4" spans="1:6" ht="15.75" x14ac:dyDescent="0.25">
      <c r="A4" s="225" t="s">
        <v>70</v>
      </c>
      <c r="B4" s="225"/>
      <c r="C4" s="225"/>
      <c r="D4" s="225"/>
      <c r="E4" s="225"/>
      <c r="F4" s="225"/>
    </row>
    <row r="5" spans="1:6" ht="15.75" x14ac:dyDescent="0.25">
      <c r="A5" s="224" t="s">
        <v>84</v>
      </c>
      <c r="B5" s="224"/>
      <c r="C5" s="224"/>
      <c r="D5" s="224"/>
      <c r="E5" s="224"/>
      <c r="F5" s="224"/>
    </row>
    <row r="7" spans="1:6" ht="14.45" customHeight="1" x14ac:dyDescent="0.25">
      <c r="A7" s="221" t="s">
        <v>41</v>
      </c>
      <c r="B7" s="222"/>
      <c r="C7" s="222"/>
      <c r="D7" s="222"/>
      <c r="E7" s="222"/>
      <c r="F7" s="223"/>
    </row>
    <row r="8" spans="1:6" ht="15" x14ac:dyDescent="0.25">
      <c r="A8" s="11"/>
      <c r="B8" s="73"/>
      <c r="C8" s="219" t="s">
        <v>18</v>
      </c>
      <c r="D8" s="220"/>
      <c r="E8" s="219" t="s">
        <v>19</v>
      </c>
      <c r="F8" s="220"/>
    </row>
    <row r="9" spans="1:6" ht="15" x14ac:dyDescent="0.25">
      <c r="A9" s="74" t="s">
        <v>29</v>
      </c>
      <c r="B9" s="75" t="s">
        <v>10</v>
      </c>
      <c r="C9" s="76" t="s">
        <v>80</v>
      </c>
      <c r="D9" s="77" t="s">
        <v>3</v>
      </c>
      <c r="E9" s="76" t="s">
        <v>80</v>
      </c>
      <c r="F9" s="77" t="s">
        <v>3</v>
      </c>
    </row>
    <row r="10" spans="1:6" hidden="1" x14ac:dyDescent="0.2">
      <c r="A10" s="11">
        <v>2005</v>
      </c>
      <c r="B10" s="12">
        <v>77648</v>
      </c>
      <c r="C10" s="78">
        <v>43756580363</v>
      </c>
      <c r="D10" s="79">
        <v>440000</v>
      </c>
      <c r="E10" s="78">
        <v>561165394</v>
      </c>
      <c r="F10" s="79">
        <v>4400</v>
      </c>
    </row>
    <row r="11" spans="1:6" hidden="1" x14ac:dyDescent="0.2">
      <c r="A11" s="11"/>
      <c r="B11" s="12"/>
      <c r="C11" s="78"/>
      <c r="D11" s="79"/>
      <c r="E11" s="78"/>
      <c r="F11" s="79"/>
    </row>
    <row r="12" spans="1:6" ht="13.9" hidden="1" customHeight="1" x14ac:dyDescent="0.2">
      <c r="A12" s="11">
        <v>2011</v>
      </c>
      <c r="B12" s="12">
        <v>42200</v>
      </c>
      <c r="C12" s="78">
        <v>29698596695</v>
      </c>
      <c r="D12" s="79">
        <v>450000</v>
      </c>
      <c r="E12" s="78">
        <v>393370182</v>
      </c>
      <c r="F12" s="79">
        <v>4500</v>
      </c>
    </row>
    <row r="13" spans="1:6" ht="13.9" customHeight="1" x14ac:dyDescent="0.2">
      <c r="A13" s="11">
        <v>2012</v>
      </c>
      <c r="B13" s="12">
        <v>44801</v>
      </c>
      <c r="C13" s="80">
        <v>34287446718</v>
      </c>
      <c r="D13" s="13">
        <v>463220</v>
      </c>
      <c r="E13" s="80">
        <v>458024920</v>
      </c>
      <c r="F13" s="13">
        <v>4650</v>
      </c>
    </row>
    <row r="14" spans="1:6" ht="13.9" customHeight="1" x14ac:dyDescent="0.2">
      <c r="A14" s="11">
        <v>2013</v>
      </c>
      <c r="B14" s="12">
        <v>51316</v>
      </c>
      <c r="C14" s="80">
        <v>39269927098</v>
      </c>
      <c r="D14" s="13">
        <v>480000</v>
      </c>
      <c r="E14" s="80">
        <v>525861172</v>
      </c>
      <c r="F14" s="13">
        <v>4800</v>
      </c>
    </row>
    <row r="15" spans="1:6" ht="13.9" customHeight="1" x14ac:dyDescent="0.2">
      <c r="A15" s="11">
        <v>2014</v>
      </c>
      <c r="B15" s="12">
        <v>50240</v>
      </c>
      <c r="C15" s="80">
        <v>42934290636</v>
      </c>
      <c r="D15" s="13">
        <v>500000</v>
      </c>
      <c r="E15" s="80">
        <v>579296150</v>
      </c>
      <c r="F15" s="13">
        <v>5000</v>
      </c>
    </row>
    <row r="16" spans="1:6" ht="13.9" customHeight="1" x14ac:dyDescent="0.2">
      <c r="A16" s="11">
        <v>2015</v>
      </c>
      <c r="B16" s="12">
        <v>52263</v>
      </c>
      <c r="C16" s="80">
        <v>47586437043</v>
      </c>
      <c r="D16" s="13">
        <v>542524.4</v>
      </c>
      <c r="E16" s="80">
        <v>639200988.27999997</v>
      </c>
      <c r="F16" s="13">
        <v>7695</v>
      </c>
    </row>
    <row r="17" spans="1:6" ht="13.9" customHeight="1" x14ac:dyDescent="0.2">
      <c r="A17" s="11">
        <v>2016</v>
      </c>
      <c r="B17" s="12">
        <v>52615</v>
      </c>
      <c r="C17" s="80">
        <v>50468732269</v>
      </c>
      <c r="D17" s="13">
        <v>570000</v>
      </c>
      <c r="E17" s="80">
        <v>688488176.47000003</v>
      </c>
      <c r="F17" s="13">
        <v>8122.5</v>
      </c>
    </row>
    <row r="18" spans="1:6" ht="13.9" customHeight="1" x14ac:dyDescent="0.2">
      <c r="A18" s="11">
        <v>2017</v>
      </c>
      <c r="B18" s="174">
        <v>55448</v>
      </c>
      <c r="C18" s="80">
        <v>55037085725</v>
      </c>
      <c r="D18" s="13">
        <v>620000</v>
      </c>
      <c r="E18" s="80">
        <v>755099179.13999999</v>
      </c>
      <c r="F18" s="13">
        <v>8821.74</v>
      </c>
    </row>
    <row r="19" spans="1:6" ht="13.9" customHeight="1" x14ac:dyDescent="0.2">
      <c r="A19" s="11">
        <v>2018</v>
      </c>
      <c r="B19" s="174">
        <v>50992</v>
      </c>
      <c r="C19" s="80">
        <v>50117073307</v>
      </c>
      <c r="D19" s="13">
        <v>640000</v>
      </c>
      <c r="E19" s="80">
        <v>689211401.38</v>
      </c>
      <c r="F19" s="13">
        <v>9120</v>
      </c>
    </row>
    <row r="20" spans="1:6" ht="13.9" customHeight="1" x14ac:dyDescent="0.2">
      <c r="A20" s="11">
        <v>2019</v>
      </c>
      <c r="B20" s="174">
        <v>48522</v>
      </c>
      <c r="C20" s="80">
        <v>49682204170</v>
      </c>
      <c r="D20" s="13">
        <v>656768.84</v>
      </c>
      <c r="E20" s="80">
        <v>685270156.71000004</v>
      </c>
      <c r="F20" s="13">
        <v>9335.18</v>
      </c>
    </row>
    <row r="21" spans="1:6" ht="13.9" customHeight="1" x14ac:dyDescent="0.2">
      <c r="A21" s="11">
        <v>2020</v>
      </c>
      <c r="B21" s="174">
        <v>37414</v>
      </c>
      <c r="C21" s="80">
        <v>37330250301.639999</v>
      </c>
      <c r="D21" s="13">
        <v>679000</v>
      </c>
      <c r="E21" s="80">
        <v>514843200.06999999</v>
      </c>
      <c r="F21" s="13">
        <v>9618.75</v>
      </c>
    </row>
    <row r="22" spans="1:6" ht="13.9" customHeight="1" x14ac:dyDescent="0.2">
      <c r="A22" s="148">
        <v>2021</v>
      </c>
      <c r="B22" s="151">
        <f>'1. by Transaction Type'!B11</f>
        <v>61688</v>
      </c>
      <c r="C22" s="149">
        <f>'1. by Transaction Type'!C11</f>
        <v>70019900260</v>
      </c>
      <c r="D22" s="150">
        <f>'1. by Transaction Type'!D11</f>
        <v>755000</v>
      </c>
      <c r="E22" s="149">
        <f>'1. by Transaction Type'!E11</f>
        <v>973228969.78000009</v>
      </c>
      <c r="F22" s="150">
        <f>'1. by Transaction Type'!F11</f>
        <v>10723.13</v>
      </c>
    </row>
    <row r="24" spans="1:6" ht="14.45" customHeight="1" x14ac:dyDescent="0.2"/>
    <row r="25" spans="1:6" ht="15" x14ac:dyDescent="0.25">
      <c r="A25" s="221" t="s">
        <v>39</v>
      </c>
      <c r="B25" s="222"/>
      <c r="C25" s="222"/>
      <c r="D25" s="222"/>
      <c r="E25" s="222"/>
      <c r="F25" s="223"/>
    </row>
    <row r="26" spans="1:6" ht="15" customHeight="1" x14ac:dyDescent="0.25">
      <c r="A26" s="81"/>
      <c r="B26" s="73"/>
      <c r="C26" s="219" t="s">
        <v>18</v>
      </c>
      <c r="D26" s="220"/>
      <c r="E26" s="219" t="s">
        <v>19</v>
      </c>
      <c r="F26" s="220"/>
    </row>
    <row r="27" spans="1:6" ht="15" x14ac:dyDescent="0.25">
      <c r="A27" s="74" t="s">
        <v>29</v>
      </c>
      <c r="B27" s="75" t="s">
        <v>10</v>
      </c>
      <c r="C27" s="76" t="s">
        <v>80</v>
      </c>
      <c r="D27" s="77" t="s">
        <v>3</v>
      </c>
      <c r="E27" s="76" t="s">
        <v>80</v>
      </c>
      <c r="F27" s="77" t="s">
        <v>3</v>
      </c>
    </row>
    <row r="28" spans="1:6" hidden="1" x14ac:dyDescent="0.2">
      <c r="A28" s="11">
        <v>2005</v>
      </c>
      <c r="B28" s="12">
        <v>11367</v>
      </c>
      <c r="C28" s="78">
        <v>41169470729</v>
      </c>
      <c r="D28" s="79">
        <v>630000</v>
      </c>
      <c r="E28" s="78">
        <v>1069010675.9</v>
      </c>
      <c r="F28" s="79">
        <v>16537.5</v>
      </c>
    </row>
    <row r="29" spans="1:6" hidden="1" x14ac:dyDescent="0.2">
      <c r="A29" s="11"/>
      <c r="B29" s="12"/>
      <c r="C29" s="78"/>
      <c r="D29" s="79"/>
      <c r="E29" s="78"/>
      <c r="F29" s="79"/>
    </row>
    <row r="30" spans="1:6" hidden="1" x14ac:dyDescent="0.2">
      <c r="A30" s="11">
        <v>2011</v>
      </c>
      <c r="B30" s="12">
        <v>4900</v>
      </c>
      <c r="C30" s="78">
        <v>28996264500</v>
      </c>
      <c r="D30" s="79">
        <v>830000</v>
      </c>
      <c r="E30" s="78">
        <v>740382870.57000005</v>
      </c>
      <c r="F30" s="79">
        <v>21787.5</v>
      </c>
    </row>
    <row r="31" spans="1:6" x14ac:dyDescent="0.2">
      <c r="A31" s="11">
        <v>2012</v>
      </c>
      <c r="B31" s="12">
        <v>6724</v>
      </c>
      <c r="C31" s="80">
        <v>39885438839</v>
      </c>
      <c r="D31" s="13">
        <v>941000</v>
      </c>
      <c r="E31" s="80">
        <v>1033625689.9</v>
      </c>
      <c r="F31" s="13">
        <v>24734.064999999999</v>
      </c>
    </row>
    <row r="32" spans="1:6" x14ac:dyDescent="0.2">
      <c r="A32" s="11">
        <v>2013</v>
      </c>
      <c r="B32" s="12">
        <v>7095</v>
      </c>
      <c r="C32" s="80">
        <v>43309465524</v>
      </c>
      <c r="D32" s="13">
        <v>999000</v>
      </c>
      <c r="E32" s="80">
        <v>1130256780.7</v>
      </c>
      <c r="F32" s="13">
        <v>26223.75</v>
      </c>
    </row>
    <row r="33" spans="1:6" x14ac:dyDescent="0.2">
      <c r="A33" s="11">
        <v>2014</v>
      </c>
      <c r="B33" s="12">
        <v>8139</v>
      </c>
      <c r="C33" s="80">
        <v>61141512862</v>
      </c>
      <c r="D33" s="13">
        <v>1075000</v>
      </c>
      <c r="E33" s="80">
        <v>1578430911.2</v>
      </c>
      <c r="F33" s="13">
        <v>28218.75</v>
      </c>
    </row>
    <row r="34" spans="1:6" x14ac:dyDescent="0.2">
      <c r="A34" s="11">
        <v>2015</v>
      </c>
      <c r="B34" s="12">
        <v>9824</v>
      </c>
      <c r="C34" s="80">
        <v>74701948952</v>
      </c>
      <c r="D34" s="13">
        <v>899858.67</v>
      </c>
      <c r="E34" s="80">
        <v>1948624532.3</v>
      </c>
      <c r="F34" s="13">
        <v>23470.78</v>
      </c>
    </row>
    <row r="35" spans="1:6" x14ac:dyDescent="0.2">
      <c r="A35" s="11">
        <v>2016</v>
      </c>
      <c r="B35" s="12">
        <v>7840</v>
      </c>
      <c r="C35" s="80">
        <v>53647830074</v>
      </c>
      <c r="D35" s="13">
        <v>1015062.52</v>
      </c>
      <c r="E35" s="80">
        <v>1402007132.0999999</v>
      </c>
      <c r="F35" s="13">
        <v>26616.09</v>
      </c>
    </row>
    <row r="36" spans="1:6" x14ac:dyDescent="0.2">
      <c r="A36" s="11">
        <v>2017</v>
      </c>
      <c r="B36" s="174">
        <v>8479</v>
      </c>
      <c r="C36" s="80">
        <v>35307719935</v>
      </c>
      <c r="D36" s="13">
        <v>635000</v>
      </c>
      <c r="E36" s="80">
        <v>918236901.40999997</v>
      </c>
      <c r="F36" s="13">
        <v>16668.75</v>
      </c>
    </row>
    <row r="37" spans="1:6" x14ac:dyDescent="0.2">
      <c r="A37" s="11">
        <v>2018</v>
      </c>
      <c r="B37" s="174">
        <v>7701</v>
      </c>
      <c r="C37" s="80">
        <v>53207659397</v>
      </c>
      <c r="D37" s="13">
        <v>920000</v>
      </c>
      <c r="E37" s="80">
        <v>1387675209.0999999</v>
      </c>
      <c r="F37" s="13">
        <v>24150</v>
      </c>
    </row>
    <row r="38" spans="1:6" x14ac:dyDescent="0.2">
      <c r="A38" s="11">
        <v>2019</v>
      </c>
      <c r="B38" s="174">
        <v>6442</v>
      </c>
      <c r="C38" s="80">
        <v>43185674366</v>
      </c>
      <c r="D38" s="13">
        <v>990000</v>
      </c>
      <c r="E38" s="80">
        <v>1125135070.4000001</v>
      </c>
      <c r="F38" s="13">
        <v>25987.5</v>
      </c>
    </row>
    <row r="39" spans="1:6" x14ac:dyDescent="0.2">
      <c r="A39" s="11">
        <v>2020</v>
      </c>
      <c r="B39" s="174">
        <v>3981</v>
      </c>
      <c r="C39" s="80">
        <v>23677430471.57</v>
      </c>
      <c r="D39" s="13">
        <v>1220000</v>
      </c>
      <c r="E39" s="80">
        <v>613832337.91999996</v>
      </c>
      <c r="F39" s="13">
        <v>31500</v>
      </c>
    </row>
    <row r="40" spans="1:6" x14ac:dyDescent="0.2">
      <c r="A40" s="148">
        <v>2021</v>
      </c>
      <c r="B40" s="151">
        <f>'1. by Transaction Type'!B12</f>
        <v>5439</v>
      </c>
      <c r="C40" s="149">
        <f>'1. by Transaction Type'!C12</f>
        <v>40236665203</v>
      </c>
      <c r="D40" s="150">
        <f>'1. by Transaction Type'!D12</f>
        <v>1580000</v>
      </c>
      <c r="E40" s="149">
        <f>'1. by Transaction Type'!E12</f>
        <v>1049855279.01</v>
      </c>
      <c r="F40" s="150">
        <f>'1. by Transaction Type'!F12</f>
        <v>41475</v>
      </c>
    </row>
    <row r="41" spans="1:6" ht="14.45" customHeight="1" x14ac:dyDescent="0.2"/>
    <row r="43" spans="1:6" ht="15" x14ac:dyDescent="0.25">
      <c r="A43" s="221" t="s">
        <v>40</v>
      </c>
      <c r="B43" s="222"/>
      <c r="C43" s="222"/>
      <c r="D43" s="222"/>
      <c r="E43" s="222"/>
      <c r="F43" s="223"/>
    </row>
    <row r="44" spans="1:6" ht="15" x14ac:dyDescent="0.25">
      <c r="A44" s="81"/>
      <c r="B44" s="73"/>
      <c r="C44" s="219" t="s">
        <v>18</v>
      </c>
      <c r="D44" s="220"/>
      <c r="E44" s="219" t="s">
        <v>19</v>
      </c>
      <c r="F44" s="220"/>
    </row>
    <row r="45" spans="1:6" ht="15" x14ac:dyDescent="0.25">
      <c r="A45" s="74" t="s">
        <v>29</v>
      </c>
      <c r="B45" s="75" t="s">
        <v>10</v>
      </c>
      <c r="C45" s="76" t="s">
        <v>80</v>
      </c>
      <c r="D45" s="77" t="s">
        <v>3</v>
      </c>
      <c r="E45" s="76" t="s">
        <v>80</v>
      </c>
      <c r="F45" s="77" t="s">
        <v>3</v>
      </c>
    </row>
    <row r="46" spans="1:6" hidden="1" x14ac:dyDescent="0.2">
      <c r="A46" s="11">
        <v>2005</v>
      </c>
      <c r="B46" s="12">
        <v>89015</v>
      </c>
      <c r="C46" s="78">
        <v>84926051092</v>
      </c>
      <c r="D46" s="79">
        <v>450000</v>
      </c>
      <c r="E46" s="78">
        <v>1630176070</v>
      </c>
      <c r="F46" s="79">
        <v>4600</v>
      </c>
    </row>
    <row r="47" spans="1:6" hidden="1" x14ac:dyDescent="0.2">
      <c r="A47" s="11"/>
      <c r="B47" s="12"/>
      <c r="C47" s="78"/>
      <c r="D47" s="79"/>
      <c r="E47" s="78"/>
      <c r="F47" s="79"/>
    </row>
    <row r="48" spans="1:6" hidden="1" x14ac:dyDescent="0.2">
      <c r="A48" s="11">
        <v>2011</v>
      </c>
      <c r="B48" s="12">
        <v>47100</v>
      </c>
      <c r="C48" s="78">
        <v>58694986758</v>
      </c>
      <c r="D48" s="79">
        <v>465426</v>
      </c>
      <c r="E48" s="78">
        <v>1133754842</v>
      </c>
      <c r="F48" s="79">
        <v>4750</v>
      </c>
    </row>
    <row r="49" spans="1:6" x14ac:dyDescent="0.2">
      <c r="A49" s="11">
        <v>2012</v>
      </c>
      <c r="B49" s="12">
        <v>51525</v>
      </c>
      <c r="C49" s="80">
        <v>74172885557</v>
      </c>
      <c r="D49" s="13">
        <v>491250</v>
      </c>
      <c r="E49" s="80">
        <v>1491650610</v>
      </c>
      <c r="F49" s="13">
        <v>5000</v>
      </c>
    </row>
    <row r="50" spans="1:6" x14ac:dyDescent="0.2">
      <c r="A50" s="11">
        <v>2013</v>
      </c>
      <c r="B50" s="12">
        <v>58411</v>
      </c>
      <c r="C50" s="80">
        <v>82579392622</v>
      </c>
      <c r="D50" s="13">
        <v>507250</v>
      </c>
      <c r="E50" s="80">
        <v>1656117953</v>
      </c>
      <c r="F50" s="13">
        <v>7253</v>
      </c>
    </row>
    <row r="51" spans="1:6" x14ac:dyDescent="0.2">
      <c r="A51" s="11">
        <v>2014</v>
      </c>
      <c r="B51" s="12">
        <v>58379</v>
      </c>
      <c r="C51" s="80">
        <v>104075837498</v>
      </c>
      <c r="D51" s="13">
        <v>535000</v>
      </c>
      <c r="E51" s="80">
        <v>2157727546</v>
      </c>
      <c r="F51" s="13">
        <v>7690</v>
      </c>
    </row>
    <row r="52" spans="1:6" x14ac:dyDescent="0.2">
      <c r="A52" s="11">
        <v>2015</v>
      </c>
      <c r="B52" s="12">
        <v>62087</v>
      </c>
      <c r="C52" s="80">
        <v>122288385995</v>
      </c>
      <c r="D52" s="13">
        <v>560000</v>
      </c>
      <c r="E52" s="80">
        <v>2587825520.5799999</v>
      </c>
      <c r="F52" s="13">
        <v>8037</v>
      </c>
    </row>
    <row r="53" spans="1:6" x14ac:dyDescent="0.2">
      <c r="A53" s="11">
        <v>2016</v>
      </c>
      <c r="B53" s="12">
        <v>60455</v>
      </c>
      <c r="C53" s="80">
        <v>104116562342.64</v>
      </c>
      <c r="D53" s="13">
        <v>595000</v>
      </c>
      <c r="E53" s="80">
        <v>2090495308.54</v>
      </c>
      <c r="F53" s="13">
        <v>8550</v>
      </c>
    </row>
    <row r="54" spans="1:6" x14ac:dyDescent="0.2">
      <c r="A54" s="11">
        <v>2017</v>
      </c>
      <c r="B54" s="174">
        <v>63927</v>
      </c>
      <c r="C54" s="80">
        <v>90344805660</v>
      </c>
      <c r="D54" s="13">
        <v>620000</v>
      </c>
      <c r="E54" s="80">
        <v>1673336080.55</v>
      </c>
      <c r="F54" s="13">
        <v>8906.25</v>
      </c>
    </row>
    <row r="55" spans="1:6" x14ac:dyDescent="0.2">
      <c r="A55" s="11">
        <v>2018</v>
      </c>
      <c r="B55" s="174">
        <v>58693</v>
      </c>
      <c r="C55" s="80">
        <v>103324732704</v>
      </c>
      <c r="D55" s="13">
        <v>650000</v>
      </c>
      <c r="E55" s="80">
        <v>2076886610.48</v>
      </c>
      <c r="F55" s="13">
        <v>9333.75</v>
      </c>
    </row>
    <row r="56" spans="1:6" x14ac:dyDescent="0.2">
      <c r="A56" s="11">
        <v>2019</v>
      </c>
      <c r="B56" s="174">
        <v>54964</v>
      </c>
      <c r="C56" s="80">
        <v>92867878536</v>
      </c>
      <c r="D56" s="13">
        <v>670000</v>
      </c>
      <c r="E56" s="80">
        <v>1810405227.1100001</v>
      </c>
      <c r="F56" s="13">
        <v>9618.75</v>
      </c>
    </row>
    <row r="57" spans="1:6" x14ac:dyDescent="0.2">
      <c r="A57" s="11">
        <v>2020</v>
      </c>
      <c r="B57" s="174">
        <v>41395</v>
      </c>
      <c r="C57" s="80">
        <v>61007680773.209999</v>
      </c>
      <c r="D57" s="13">
        <v>699000</v>
      </c>
      <c r="E57" s="80">
        <v>1128675537.99</v>
      </c>
      <c r="F57" s="13">
        <v>9975</v>
      </c>
    </row>
    <row r="58" spans="1:6" x14ac:dyDescent="0.2">
      <c r="A58" s="148">
        <v>2021</v>
      </c>
      <c r="B58" s="151">
        <f>B22+B40</f>
        <v>67127</v>
      </c>
      <c r="C58" s="149">
        <f>C22+C40</f>
        <v>110256565463</v>
      </c>
      <c r="D58" s="150">
        <f>'1. by Transaction Type'!D13</f>
        <v>782800</v>
      </c>
      <c r="E58" s="149">
        <f>E22+E40</f>
        <v>2023084248.79</v>
      </c>
      <c r="F58" s="150">
        <f>'1. by Transaction Type'!F13</f>
        <v>11257.5</v>
      </c>
    </row>
    <row r="59" spans="1:6" x14ac:dyDescent="0.2">
      <c r="C59" s="82"/>
      <c r="E59" s="82"/>
    </row>
    <row r="60" spans="1:6" x14ac:dyDescent="0.2">
      <c r="C60" s="82"/>
      <c r="E60" s="82"/>
    </row>
    <row r="61" spans="1:6" x14ac:dyDescent="0.2">
      <c r="C61" s="82"/>
      <c r="E61" s="82"/>
    </row>
    <row r="62" spans="1:6" x14ac:dyDescent="0.2">
      <c r="C62" s="82"/>
      <c r="E62" s="82"/>
    </row>
    <row r="63" spans="1:6" x14ac:dyDescent="0.2">
      <c r="C63" s="82"/>
      <c r="E63" s="82"/>
    </row>
    <row r="64" spans="1:6" x14ac:dyDescent="0.2">
      <c r="C64" s="82"/>
      <c r="E64" s="82"/>
    </row>
    <row r="65" spans="3:5" x14ac:dyDescent="0.2">
      <c r="C65" s="82"/>
      <c r="E65" s="82"/>
    </row>
    <row r="66" spans="3:5" x14ac:dyDescent="0.2">
      <c r="C66" s="82"/>
      <c r="E66" s="82"/>
    </row>
  </sheetData>
  <mergeCells count="13">
    <mergeCell ref="A5:F5"/>
    <mergeCell ref="A4:F4"/>
    <mergeCell ref="A3:F3"/>
    <mergeCell ref="A1:F1"/>
    <mergeCell ref="C26:D26"/>
    <mergeCell ref="E26:F26"/>
    <mergeCell ref="C44:D44"/>
    <mergeCell ref="E44:F44"/>
    <mergeCell ref="A7:F7"/>
    <mergeCell ref="A25:F25"/>
    <mergeCell ref="A43:F43"/>
    <mergeCell ref="C8:D8"/>
    <mergeCell ref="E8:F8"/>
  </mergeCells>
  <pageMargins left="0.7" right="0.7" top="0.75" bottom="0.75" header="0.3" footer="0.3"/>
  <pageSetup scale="92" orientation="portrait" r:id="rId1"/>
  <ignoredErrors>
    <ignoredError sqref="D58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4271A7-0CFE-4321-A12B-83539D886A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ACCC95-B27C-4E05-B767-2530BE5C728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B412F28-8CFC-4B73-AC81-FD08B9BE84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10</vt:i4>
      </vt:variant>
    </vt:vector>
  </HeadingPairs>
  <TitlesOfParts>
    <vt:vector size="18" baseType="lpstr">
      <vt:lpstr>1. by Transaction Type</vt:lpstr>
      <vt:lpstr>2. Revenue Usage</vt:lpstr>
      <vt:lpstr>3. Sale Price x Prop Type</vt:lpstr>
      <vt:lpstr>4. Boro x Prop Type</vt:lpstr>
      <vt:lpstr>5. Sale Price x Prop (Entities)</vt:lpstr>
      <vt:lpstr>6. Boro x Prop Type (Entities)</vt:lpstr>
      <vt:lpstr>7. Comm by Prop Type YoY</vt:lpstr>
      <vt:lpstr>8. Historical</vt:lpstr>
      <vt:lpstr>'1. by Transaction Type'!Print_Area</vt:lpstr>
      <vt:lpstr>'3. Sale Price x Prop Type'!Print_Area</vt:lpstr>
      <vt:lpstr>'4. Boro x Prop Type'!Print_Area</vt:lpstr>
      <vt:lpstr>'5. Sale Price x Prop (Entities)'!Print_Area</vt:lpstr>
      <vt:lpstr>'6. Boro x Prop Type (Entities)'!Print_Area</vt:lpstr>
      <vt:lpstr>'7. Comm by Prop Type YoY'!Print_Area</vt:lpstr>
      <vt:lpstr>'3. Sale Price x Prop Type'!Print_Titles</vt:lpstr>
      <vt:lpstr>'4. Boro x Prop Type'!Print_Titles</vt:lpstr>
      <vt:lpstr>'5. Sale Price x Prop (Entities)'!Print_Titles</vt:lpstr>
      <vt:lpstr>'6. Boro x Prop Type (Entities)'!Print_Titles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HanDi</dc:creator>
  <cp:lastModifiedBy>Di Han</cp:lastModifiedBy>
  <cp:lastPrinted>2022-12-08T12:53:13Z</cp:lastPrinted>
  <dcterms:created xsi:type="dcterms:W3CDTF">2015-04-14T19:02:55Z</dcterms:created>
  <dcterms:modified xsi:type="dcterms:W3CDTF">2022-12-14T15:43:11Z</dcterms:modified>
</cp:coreProperties>
</file>