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pps\taxpol\HOTEL TAX\Published Report 2024\"/>
    </mc:Choice>
  </mc:AlternateContent>
  <xr:revisionPtr revIDLastSave="0" documentId="8_{34006FD4-3633-4285-A9D5-5D61449B80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. Liability Range" sheetId="4" r:id="rId1"/>
    <sheet name="2. Borough" sheetId="5" r:id="rId2"/>
    <sheet name="3. Room Rent" sheetId="10" r:id="rId3"/>
  </sheets>
  <definedNames>
    <definedName name="_xlnm.Print_Area" localSheetId="0">'1. Liability Range'!$A$1:$O$25</definedName>
    <definedName name="_xlnm.Print_Area" localSheetId="1">'2. Borough'!$A$1:$O$17</definedName>
    <definedName name="_xlnm.Print_Area" localSheetId="2">'3. Room Rent'!$A$1:$O$22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4" l="1"/>
  <c r="K25" i="4"/>
  <c r="H25" i="4"/>
  <c r="E25" i="4"/>
  <c r="B25" i="4"/>
  <c r="M24" i="4"/>
  <c r="M23" i="4"/>
  <c r="M22" i="4"/>
  <c r="M21" i="4"/>
  <c r="M20" i="4"/>
  <c r="H22" i="10" l="1"/>
  <c r="I19" i="10" s="1"/>
  <c r="H17" i="5"/>
  <c r="I14" i="5" s="1"/>
  <c r="I13" i="10" l="1"/>
  <c r="I12" i="10"/>
  <c r="I20" i="10"/>
  <c r="I21" i="10"/>
  <c r="I14" i="10"/>
  <c r="I15" i="10"/>
  <c r="I16" i="10"/>
  <c r="I17" i="10"/>
  <c r="I18" i="10"/>
  <c r="I11" i="10"/>
  <c r="I15" i="5"/>
  <c r="I16" i="5"/>
  <c r="I11" i="5"/>
  <c r="I12" i="5"/>
  <c r="I13" i="5"/>
  <c r="I22" i="10" l="1"/>
  <c r="I17" i="5"/>
  <c r="L22" i="10" l="1"/>
  <c r="K22" i="10"/>
  <c r="E22" i="10"/>
  <c r="B22" i="10"/>
  <c r="M11" i="10"/>
  <c r="M11" i="4"/>
  <c r="M12" i="4"/>
  <c r="M13" i="4"/>
  <c r="M14" i="4"/>
  <c r="M15" i="4"/>
  <c r="M16" i="4"/>
  <c r="M17" i="4"/>
  <c r="M18" i="4"/>
  <c r="M19" i="4"/>
  <c r="M12" i="10"/>
  <c r="M13" i="10"/>
  <c r="M14" i="10"/>
  <c r="M15" i="10"/>
  <c r="M16" i="10"/>
  <c r="M17" i="10"/>
  <c r="M18" i="10"/>
  <c r="M19" i="10"/>
  <c r="M20" i="10"/>
  <c r="M21" i="10"/>
  <c r="M14" i="5"/>
  <c r="M15" i="5"/>
  <c r="M11" i="5"/>
  <c r="M12" i="5"/>
  <c r="M13" i="5"/>
  <c r="M16" i="5"/>
  <c r="L17" i="5"/>
  <c r="K17" i="5"/>
  <c r="E17" i="5"/>
  <c r="B17" i="5"/>
  <c r="M25" i="4" l="1"/>
  <c r="I23" i="4"/>
  <c r="I20" i="4"/>
  <c r="I22" i="4"/>
  <c r="I21" i="4"/>
  <c r="I24" i="4"/>
  <c r="F21" i="4"/>
  <c r="F23" i="4"/>
  <c r="F22" i="4"/>
  <c r="F20" i="4"/>
  <c r="F24" i="4"/>
  <c r="C24" i="4"/>
  <c r="C22" i="4"/>
  <c r="C20" i="4"/>
  <c r="C23" i="4"/>
  <c r="C21" i="4"/>
  <c r="C17" i="4"/>
  <c r="C16" i="4"/>
  <c r="C15" i="4"/>
  <c r="C14" i="4"/>
  <c r="C13" i="4"/>
  <c r="C18" i="4"/>
  <c r="C12" i="4"/>
  <c r="C19" i="4"/>
  <c r="C11" i="4"/>
  <c r="F16" i="4"/>
  <c r="F14" i="4"/>
  <c r="F15" i="4"/>
  <c r="F13" i="4"/>
  <c r="F19" i="4"/>
  <c r="F12" i="4"/>
  <c r="F11" i="4"/>
  <c r="F18" i="4"/>
  <c r="F17" i="4"/>
  <c r="I15" i="4"/>
  <c r="I14" i="4"/>
  <c r="I13" i="4"/>
  <c r="I12" i="4"/>
  <c r="I19" i="4"/>
  <c r="I11" i="4"/>
  <c r="I18" i="4"/>
  <c r="I17" i="4"/>
  <c r="I16" i="4"/>
  <c r="C17" i="10"/>
  <c r="C19" i="10"/>
  <c r="C11" i="10"/>
  <c r="C16" i="10"/>
  <c r="C18" i="10"/>
  <c r="C15" i="10"/>
  <c r="C14" i="10"/>
  <c r="C21" i="10"/>
  <c r="C13" i="10"/>
  <c r="C20" i="10"/>
  <c r="C12" i="10"/>
  <c r="F14" i="10"/>
  <c r="F21" i="10"/>
  <c r="F13" i="10"/>
  <c r="F16" i="10"/>
  <c r="F20" i="10"/>
  <c r="F12" i="10"/>
  <c r="F19" i="10"/>
  <c r="F11" i="10"/>
  <c r="F15" i="10"/>
  <c r="F18" i="10"/>
  <c r="F17" i="10"/>
  <c r="C14" i="5"/>
  <c r="M22" i="10"/>
  <c r="N14" i="10" s="1"/>
  <c r="M17" i="5"/>
  <c r="N11" i="5" s="1"/>
  <c r="F12" i="5"/>
  <c r="F15" i="5"/>
  <c r="F11" i="5"/>
  <c r="F14" i="5"/>
  <c r="F13" i="5"/>
  <c r="F16" i="5"/>
  <c r="C12" i="5"/>
  <c r="C15" i="5"/>
  <c r="C11" i="5"/>
  <c r="C13" i="5"/>
  <c r="C16" i="5"/>
  <c r="C25" i="4" l="1"/>
  <c r="I25" i="4"/>
  <c r="F25" i="4"/>
  <c r="N16" i="4"/>
  <c r="N21" i="4"/>
  <c r="N22" i="4"/>
  <c r="N23" i="4"/>
  <c r="N24" i="4"/>
  <c r="N20" i="4"/>
  <c r="N17" i="4"/>
  <c r="N18" i="4"/>
  <c r="N13" i="4"/>
  <c r="N11" i="4"/>
  <c r="N14" i="4"/>
  <c r="N19" i="4"/>
  <c r="N15" i="4"/>
  <c r="N12" i="4"/>
  <c r="N11" i="10"/>
  <c r="N16" i="10"/>
  <c r="N15" i="10"/>
  <c r="N12" i="10"/>
  <c r="N20" i="10"/>
  <c r="N18" i="10"/>
  <c r="N13" i="10"/>
  <c r="N19" i="10"/>
  <c r="N17" i="10"/>
  <c r="N21" i="10"/>
  <c r="F22" i="10"/>
  <c r="C22" i="10"/>
  <c r="C17" i="5"/>
  <c r="N12" i="5"/>
  <c r="N13" i="5"/>
  <c r="N15" i="5"/>
  <c r="N16" i="5"/>
  <c r="N14" i="5"/>
  <c r="F17" i="5"/>
  <c r="N25" i="4" l="1"/>
  <c r="N22" i="10"/>
  <c r="N17" i="5"/>
</calcChain>
</file>

<file path=xl/sharedStrings.xml><?xml version="1.0" encoding="utf-8"?>
<sst xmlns="http://schemas.openxmlformats.org/spreadsheetml/2006/main" count="109" uniqueCount="52">
  <si>
    <t>TOTAL</t>
  </si>
  <si>
    <t>%</t>
  </si>
  <si>
    <t>Table 2</t>
  </si>
  <si>
    <t>Table 1</t>
  </si>
  <si>
    <t>HOTEL ROOM OCCUPANCY TAX</t>
  </si>
  <si>
    <t>DISTRIBUTION BY BOROUGH</t>
  </si>
  <si>
    <t>Borough</t>
  </si>
  <si>
    <t>Bronx</t>
  </si>
  <si>
    <t>Brooklyn</t>
  </si>
  <si>
    <t>Manhattan</t>
  </si>
  <si>
    <t>Queens</t>
  </si>
  <si>
    <t>Table 3</t>
  </si>
  <si>
    <t>$100 - $150</t>
  </si>
  <si>
    <t>$150 - $200</t>
  </si>
  <si>
    <t>$200 - $250</t>
  </si>
  <si>
    <t>$250 - $300</t>
  </si>
  <si>
    <t>$300 - $350</t>
  </si>
  <si>
    <t>Number of Hotels</t>
  </si>
  <si>
    <t>Total</t>
  </si>
  <si>
    <t>(NUMBER OF ROOMS RENTED AND DOLLARS IN THOUSANDS)</t>
  </si>
  <si>
    <t>Number of Rooms Rented</t>
  </si>
  <si>
    <t>Daily Room Tax</t>
  </si>
  <si>
    <t>Remarketers</t>
  </si>
  <si>
    <t>$10K - $25K</t>
  </si>
  <si>
    <t>$25K - $50K</t>
  </si>
  <si>
    <t>$50K - $100K</t>
  </si>
  <si>
    <t>$100K - $200K</t>
  </si>
  <si>
    <t>$200K - $300K</t>
  </si>
  <si>
    <t>$300K - $400K</t>
  </si>
  <si>
    <t>Average Daily Room Rent</t>
  </si>
  <si>
    <t>$500 - $700</t>
  </si>
  <si>
    <t>More than $700</t>
  </si>
  <si>
    <t>DISTRIBUTION BY LIABILITY RANGE</t>
  </si>
  <si>
    <t>Liability Per Taxpayer</t>
  </si>
  <si>
    <t>Liability</t>
  </si>
  <si>
    <t>DISTRIBUTION BY AVERAGE DAILY ROOM RENT</t>
  </si>
  <si>
    <t>% of Total</t>
  </si>
  <si>
    <t xml:space="preserve">% of Total </t>
  </si>
  <si>
    <t>Under $10K</t>
  </si>
  <si>
    <t>Staten Island/Other</t>
  </si>
  <si>
    <t>$350 - $500</t>
  </si>
  <si>
    <t>Total Rent</t>
  </si>
  <si>
    <t>Under $50 or Unavailable</t>
  </si>
  <si>
    <t>$50 - $100</t>
  </si>
  <si>
    <t>$400K - $500K</t>
  </si>
  <si>
    <t>$500K - $1M</t>
  </si>
  <si>
    <t>$1M - $1.5M</t>
  </si>
  <si>
    <t>$1.5M - $2M</t>
  </si>
  <si>
    <t>$2M - $2.5M</t>
  </si>
  <si>
    <t>$2.5M or More</t>
  </si>
  <si>
    <t>TAX YEAR 2024</t>
  </si>
  <si>
    <t>Additional 5.875% Tax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</si>
</sst>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0.0%"/>
    <numFmt numFmtId="165" formatCode="0.0"/>
    <numFmt numFmtId="166" formatCode="&quot;$&quot;#,##0,"/>
    <numFmt numFmtId="167" formatCode="#,##0,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8" applyNumberFormat="0" applyAlignment="0" applyProtection="0"/>
    <xf numFmtId="0" fontId="18" fillId="6" borderId="19" applyNumberFormat="0" applyAlignment="0" applyProtection="0"/>
    <xf numFmtId="0" fontId="19" fillId="6" borderId="18" applyNumberFormat="0" applyAlignment="0" applyProtection="0"/>
    <xf numFmtId="0" fontId="20" fillId="0" borderId="20" applyNumberFormat="0" applyFill="0" applyAlignment="0" applyProtection="0"/>
    <xf numFmtId="0" fontId="21" fillId="7" borderId="21" applyNumberFormat="0" applyAlignment="0" applyProtection="0"/>
    <xf numFmtId="0" fontId="22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2" xfId="0" applyFont="1" applyBorder="1"/>
    <xf numFmtId="8" fontId="2" fillId="0" borderId="0" xfId="0" applyNumberFormat="1" applyFont="1"/>
    <xf numFmtId="0" fontId="7" fillId="0" borderId="0" xfId="0" applyFont="1"/>
    <xf numFmtId="0" fontId="8" fillId="0" borderId="5" xfId="0" applyFont="1" applyBorder="1" applyAlignment="1">
      <alignment horizontal="left" vertical="top"/>
    </xf>
    <xf numFmtId="0" fontId="8" fillId="0" borderId="0" xfId="0" applyFont="1" applyAlignment="1">
      <alignment horizontal="right" vertical="top"/>
    </xf>
    <xf numFmtId="0" fontId="3" fillId="0" borderId="6" xfId="0" applyFont="1" applyBorder="1" applyAlignment="1">
      <alignment horizontal="right"/>
    </xf>
    <xf numFmtId="0" fontId="6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6" fontId="9" fillId="0" borderId="0" xfId="0" applyNumberFormat="1" applyFont="1" applyAlignment="1">
      <alignment vertical="top"/>
    </xf>
    <xf numFmtId="166" fontId="2" fillId="0" borderId="0" xfId="0" applyNumberFormat="1" applyFont="1"/>
    <xf numFmtId="0" fontId="6" fillId="0" borderId="9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28" fillId="0" borderId="5" xfId="0" applyFont="1" applyBorder="1" applyAlignment="1">
      <alignment horizontal="right" wrapText="1"/>
    </xf>
    <xf numFmtId="0" fontId="28" fillId="0" borderId="5" xfId="0" applyFont="1" applyBorder="1" applyAlignment="1">
      <alignment horizontal="right"/>
    </xf>
    <xf numFmtId="0" fontId="28" fillId="0" borderId="13" xfId="0" applyFont="1" applyBorder="1" applyAlignment="1">
      <alignment horizontal="right" wrapText="1"/>
    </xf>
    <xf numFmtId="0" fontId="3" fillId="0" borderId="1" xfId="0" applyFont="1" applyBorder="1"/>
    <xf numFmtId="165" fontId="5" fillId="0" borderId="9" xfId="1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4" xfId="0" applyFont="1" applyBorder="1" applyAlignment="1">
      <alignment horizontal="left" wrapText="1"/>
    </xf>
    <xf numFmtId="0" fontId="28" fillId="0" borderId="6" xfId="0" applyFont="1" applyBorder="1" applyAlignment="1">
      <alignment horizontal="right"/>
    </xf>
    <xf numFmtId="0" fontId="6" fillId="0" borderId="1" xfId="0" applyFont="1" applyBorder="1" applyAlignment="1">
      <alignment horizontal="left" vertical="top"/>
    </xf>
    <xf numFmtId="0" fontId="3" fillId="0" borderId="7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3" fontId="6" fillId="0" borderId="13" xfId="0" applyNumberFormat="1" applyFont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164" fontId="6" fillId="0" borderId="5" xfId="1" applyNumberFormat="1" applyFont="1" applyFill="1" applyBorder="1" applyAlignment="1">
      <alignment horizontal="right"/>
    </xf>
    <xf numFmtId="167" fontId="6" fillId="0" borderId="13" xfId="0" applyNumberFormat="1" applyFont="1" applyBorder="1"/>
    <xf numFmtId="166" fontId="6" fillId="0" borderId="13" xfId="0" applyNumberFormat="1" applyFont="1" applyBorder="1"/>
    <xf numFmtId="166" fontId="6" fillId="0" borderId="5" xfId="0" applyNumberFormat="1" applyFont="1" applyBorder="1"/>
    <xf numFmtId="165" fontId="6" fillId="0" borderId="6" xfId="1" applyNumberFormat="1" applyFont="1" applyFill="1" applyBorder="1" applyAlignment="1">
      <alignment horizontal="right"/>
    </xf>
    <xf numFmtId="0" fontId="6" fillId="0" borderId="10" xfId="0" applyFont="1" applyBorder="1" applyAlignment="1">
      <alignment horizontal="left"/>
    </xf>
    <xf numFmtId="0" fontId="5" fillId="0" borderId="0" xfId="0" applyFont="1"/>
    <xf numFmtId="165" fontId="5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7" fontId="5" fillId="0" borderId="11" xfId="0" applyNumberFormat="1" applyFont="1" applyBorder="1"/>
    <xf numFmtId="166" fontId="5" fillId="0" borderId="11" xfId="0" applyNumberFormat="1" applyFont="1" applyBorder="1"/>
    <xf numFmtId="166" fontId="5" fillId="0" borderId="0" xfId="0" applyNumberFormat="1" applyFont="1"/>
    <xf numFmtId="167" fontId="5" fillId="0" borderId="0" xfId="0" applyNumberFormat="1" applyFont="1"/>
    <xf numFmtId="3" fontId="5" fillId="0" borderId="11" xfId="0" applyNumberFormat="1" applyFont="1" applyBorder="1"/>
    <xf numFmtId="165" fontId="5" fillId="0" borderId="0" xfId="1" applyNumberFormat="1" applyFont="1" applyBorder="1" applyAlignment="1"/>
    <xf numFmtId="165" fontId="5" fillId="0" borderId="12" xfId="1" applyNumberFormat="1" applyFont="1" applyBorder="1" applyAlignment="1"/>
    <xf numFmtId="3" fontId="6" fillId="0" borderId="13" xfId="0" applyNumberFormat="1" applyFont="1" applyBorder="1"/>
    <xf numFmtId="165" fontId="6" fillId="0" borderId="5" xfId="0" applyNumberFormat="1" applyFont="1" applyBorder="1"/>
    <xf numFmtId="165" fontId="6" fillId="0" borderId="6" xfId="0" applyNumberFormat="1" applyFont="1" applyBorder="1"/>
    <xf numFmtId="165" fontId="5" fillId="0" borderId="0" xfId="1" applyNumberFormat="1" applyFont="1" applyFill="1" applyBorder="1" applyAlignment="1"/>
    <xf numFmtId="165" fontId="5" fillId="0" borderId="12" xfId="1" applyNumberFormat="1" applyFont="1" applyFill="1" applyBorder="1" applyAlignment="1"/>
    <xf numFmtId="0" fontId="3" fillId="0" borderId="0" xfId="0" applyFont="1"/>
    <xf numFmtId="165" fontId="28" fillId="0" borderId="5" xfId="0" applyNumberFormat="1" applyFont="1" applyBorder="1"/>
    <xf numFmtId="0" fontId="28" fillId="0" borderId="6" xfId="0" applyFont="1" applyBorder="1"/>
    <xf numFmtId="0" fontId="3" fillId="0" borderId="12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" fillId="0" borderId="12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/>
    </xf>
    <xf numFmtId="166" fontId="2" fillId="0" borderId="11" xfId="0" applyNumberFormat="1" applyFont="1" applyBorder="1"/>
    <xf numFmtId="0" fontId="3" fillId="0" borderId="11" xfId="0" applyFont="1" applyBorder="1"/>
    <xf numFmtId="166" fontId="6" fillId="0" borderId="11" xfId="0" applyNumberFormat="1" applyFont="1" applyBorder="1"/>
    <xf numFmtId="0" fontId="6" fillId="0" borderId="10" xfId="0" applyFont="1" applyBorder="1" applyAlignment="1">
      <alignment horizontal="left" wrapText="1"/>
    </xf>
    <xf numFmtId="165" fontId="5" fillId="0" borderId="12" xfId="1" applyNumberFormat="1" applyFont="1" applyBorder="1" applyAlignment="1">
      <alignment horizontal="left"/>
    </xf>
    <xf numFmtId="165" fontId="5" fillId="0" borderId="0" xfId="1" applyNumberFormat="1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5" fontId="6" fillId="0" borderId="5" xfId="0" applyNumberFormat="1" applyFont="1" applyBorder="1" applyAlignment="1">
      <alignment horizontal="left"/>
    </xf>
    <xf numFmtId="165" fontId="6" fillId="0" borderId="6" xfId="1" applyNumberFormat="1" applyFont="1" applyFill="1" applyBorder="1" applyAlignment="1">
      <alignment horizontal="left"/>
    </xf>
    <xf numFmtId="165" fontId="6" fillId="0" borderId="6" xfId="0" applyNumberFormat="1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7" xfId="0" applyFont="1" applyBorder="1" applyAlignment="1">
      <alignment horizontal="right" wrapText="1"/>
    </xf>
    <xf numFmtId="0" fontId="28" fillId="0" borderId="13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0" borderId="13" xfId="0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Followed Hyperlink" xfId="43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4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99CC00"/>
      <color rgb="FFCC0000"/>
      <color rgb="FF003399"/>
      <color rgb="FF009900"/>
      <color rgb="FF3366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showGridLines="0" tabSelected="1" zoomScaleNormal="100" workbookViewId="0">
      <selection sqref="A1:O1"/>
    </sheetView>
  </sheetViews>
  <sheetFormatPr defaultColWidth="9.140625" defaultRowHeight="14.25" x14ac:dyDescent="0.2"/>
  <cols>
    <col min="1" max="1" width="19.5703125" style="1" customWidth="1"/>
    <col min="2" max="2" width="11" style="12" customWidth="1"/>
    <col min="3" max="3" width="8.85546875" style="12" customWidth="1"/>
    <col min="4" max="4" width="2.7109375" style="12" customWidth="1"/>
    <col min="5" max="5" width="11.85546875" style="12" customWidth="1"/>
    <col min="6" max="6" width="8.85546875" style="12" customWidth="1"/>
    <col min="7" max="7" width="2.7109375" style="12" customWidth="1"/>
    <col min="8" max="8" width="14.28515625" style="12" customWidth="1"/>
    <col min="9" max="9" width="8.85546875" style="12" customWidth="1"/>
    <col min="10" max="10" width="2.7109375" style="12" customWidth="1"/>
    <col min="11" max="11" width="10.85546875" style="12" customWidth="1"/>
    <col min="12" max="12" width="12.140625" style="12" customWidth="1"/>
    <col min="13" max="13" width="10.85546875" style="12" bestFit="1" customWidth="1"/>
    <col min="14" max="14" width="8.85546875" style="12" customWidth="1"/>
    <col min="15" max="15" width="2.7109375" style="1" customWidth="1"/>
    <col min="16" max="16384" width="9.140625" style="1"/>
  </cols>
  <sheetData>
    <row r="1" spans="1:15" ht="18" x14ac:dyDescent="0.25">
      <c r="A1" s="75" t="s">
        <v>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18" x14ac:dyDescent="0.25">
      <c r="A2" s="75" t="s">
        <v>50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8" x14ac:dyDescent="0.25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5" ht="18" x14ac:dyDescent="0.25">
      <c r="A5" s="75" t="s">
        <v>32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5" ht="15" x14ac:dyDescent="0.2">
      <c r="A6" s="76" t="s">
        <v>19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5" ht="18" customHeight="1" x14ac:dyDescent="0.25">
      <c r="A8" s="81" t="s">
        <v>33</v>
      </c>
      <c r="B8" s="77" t="s">
        <v>17</v>
      </c>
      <c r="C8" s="16"/>
      <c r="D8" s="17"/>
      <c r="E8" s="79" t="s">
        <v>20</v>
      </c>
      <c r="F8" s="16"/>
      <c r="G8" s="17"/>
      <c r="H8" s="17"/>
      <c r="I8" s="17"/>
      <c r="J8" s="17"/>
      <c r="K8" s="83" t="s">
        <v>34</v>
      </c>
      <c r="L8" s="84"/>
      <c r="M8" s="84"/>
      <c r="N8" s="84"/>
      <c r="O8" s="85"/>
    </row>
    <row r="9" spans="1:15" ht="49.5" customHeight="1" x14ac:dyDescent="0.25">
      <c r="A9" s="82"/>
      <c r="B9" s="78"/>
      <c r="C9" s="18" t="s">
        <v>37</v>
      </c>
      <c r="D9" s="19"/>
      <c r="E9" s="80"/>
      <c r="F9" s="18" t="s">
        <v>37</v>
      </c>
      <c r="G9" s="19"/>
      <c r="H9" s="18" t="s">
        <v>41</v>
      </c>
      <c r="I9" s="18" t="s">
        <v>37</v>
      </c>
      <c r="J9" s="19"/>
      <c r="K9" s="20" t="s">
        <v>21</v>
      </c>
      <c r="L9" s="18" t="s">
        <v>51</v>
      </c>
      <c r="M9" s="19" t="s">
        <v>18</v>
      </c>
      <c r="N9" s="18" t="s">
        <v>37</v>
      </c>
      <c r="O9" s="8"/>
    </row>
    <row r="10" spans="1:15" ht="15.75" x14ac:dyDescent="0.2">
      <c r="A10" s="9"/>
      <c r="B10" s="10"/>
      <c r="C10" s="11"/>
      <c r="D10" s="11"/>
      <c r="E10" s="10"/>
      <c r="F10" s="11"/>
      <c r="G10" s="11"/>
      <c r="H10" s="11"/>
      <c r="I10" s="11"/>
      <c r="J10" s="11"/>
      <c r="K10" s="10"/>
      <c r="L10" s="11"/>
      <c r="M10" s="11"/>
      <c r="N10" s="11"/>
      <c r="O10" s="3"/>
    </row>
    <row r="11" spans="1:15" ht="22.5" customHeight="1" x14ac:dyDescent="0.25">
      <c r="A11" s="39" t="s">
        <v>38</v>
      </c>
      <c r="B11" s="40">
        <v>82</v>
      </c>
      <c r="C11" s="41">
        <f t="shared" ref="C11:C19" si="0">(B11/B$25)*100</f>
        <v>9.8557692307692299</v>
      </c>
      <c r="D11" s="42" t="s">
        <v>1</v>
      </c>
      <c r="E11" s="43">
        <v>26246</v>
      </c>
      <c r="F11" s="41">
        <f t="shared" ref="F11:F19" si="1">(E11/E$25)*100</f>
        <v>6.7911923880684913E-2</v>
      </c>
      <c r="G11" s="42" t="s">
        <v>1</v>
      </c>
      <c r="H11" s="45">
        <v>3756096</v>
      </c>
      <c r="I11" s="41">
        <f t="shared" ref="I11:I19" si="2">(H11/H$25)*100</f>
        <v>3.1893119921505071E-2</v>
      </c>
      <c r="J11" s="3" t="s">
        <v>1</v>
      </c>
      <c r="K11" s="44">
        <v>48929.65</v>
      </c>
      <c r="L11" s="45">
        <v>220684.66</v>
      </c>
      <c r="M11" s="45">
        <f>K11+L11</f>
        <v>269614.31</v>
      </c>
      <c r="N11" s="41">
        <f t="shared" ref="N11:N19" si="3">(M11/M$25)*100</f>
        <v>3.5052005524555147E-2</v>
      </c>
      <c r="O11" s="3" t="s">
        <v>1</v>
      </c>
    </row>
    <row r="12" spans="1:15" ht="22.5" customHeight="1" x14ac:dyDescent="0.25">
      <c r="A12" s="39" t="s">
        <v>23</v>
      </c>
      <c r="B12" s="40">
        <v>41</v>
      </c>
      <c r="C12" s="41">
        <f t="shared" si="0"/>
        <v>4.927884615384615</v>
      </c>
      <c r="D12" s="42"/>
      <c r="E12" s="43">
        <v>52872</v>
      </c>
      <c r="F12" s="41">
        <f t="shared" si="1"/>
        <v>0.13680710353652262</v>
      </c>
      <c r="G12" s="42"/>
      <c r="H12" s="46">
        <v>8963009</v>
      </c>
      <c r="I12" s="41">
        <f t="shared" si="2"/>
        <v>7.6105169009133222E-2</v>
      </c>
      <c r="J12" s="60"/>
      <c r="K12" s="43">
        <v>105627.5</v>
      </c>
      <c r="L12" s="46">
        <v>526576.84</v>
      </c>
      <c r="M12" s="46">
        <f t="shared" ref="M12:M19" si="4">K12+L12</f>
        <v>632204.34</v>
      </c>
      <c r="N12" s="41">
        <f t="shared" si="3"/>
        <v>8.2191594423633302E-2</v>
      </c>
      <c r="O12" s="3"/>
    </row>
    <row r="13" spans="1:15" ht="22.5" customHeight="1" x14ac:dyDescent="0.25">
      <c r="A13" s="39" t="s">
        <v>24</v>
      </c>
      <c r="B13" s="40">
        <v>41</v>
      </c>
      <c r="C13" s="41">
        <f t="shared" si="0"/>
        <v>4.927884615384615</v>
      </c>
      <c r="D13" s="42"/>
      <c r="E13" s="43">
        <v>145767</v>
      </c>
      <c r="F13" s="41">
        <f t="shared" si="1"/>
        <v>0.37717432783341454</v>
      </c>
      <c r="G13" s="42"/>
      <c r="H13" s="46">
        <v>20783943</v>
      </c>
      <c r="I13" s="41">
        <f t="shared" si="2"/>
        <v>0.17647706196559562</v>
      </c>
      <c r="J13" s="60"/>
      <c r="K13" s="43">
        <v>291534.2</v>
      </c>
      <c r="L13" s="46">
        <v>1221056.73</v>
      </c>
      <c r="M13" s="46">
        <f t="shared" si="4"/>
        <v>1512590.93</v>
      </c>
      <c r="N13" s="41">
        <f t="shared" si="3"/>
        <v>0.19664885604459198</v>
      </c>
      <c r="O13" s="3"/>
    </row>
    <row r="14" spans="1:15" ht="22.5" customHeight="1" x14ac:dyDescent="0.25">
      <c r="A14" s="39" t="s">
        <v>25</v>
      </c>
      <c r="B14" s="40">
        <v>56</v>
      </c>
      <c r="C14" s="41">
        <f t="shared" si="0"/>
        <v>6.7307692307692308</v>
      </c>
      <c r="D14" s="42"/>
      <c r="E14" s="43">
        <v>425382</v>
      </c>
      <c r="F14" s="41">
        <f t="shared" si="1"/>
        <v>1.1006823898580167</v>
      </c>
      <c r="G14" s="42"/>
      <c r="H14" s="46">
        <v>59555212</v>
      </c>
      <c r="I14" s="41">
        <f t="shared" si="2"/>
        <v>0.50568502995308362</v>
      </c>
      <c r="J14" s="60"/>
      <c r="K14" s="43">
        <v>849044</v>
      </c>
      <c r="L14" s="46">
        <v>3498868.75</v>
      </c>
      <c r="M14" s="46">
        <f t="shared" si="4"/>
        <v>4347912.75</v>
      </c>
      <c r="N14" s="41">
        <f t="shared" si="3"/>
        <v>0.56526325228539898</v>
      </c>
      <c r="O14" s="3"/>
    </row>
    <row r="15" spans="1:15" ht="22.5" customHeight="1" x14ac:dyDescent="0.25">
      <c r="A15" s="39" t="s">
        <v>26</v>
      </c>
      <c r="B15" s="40">
        <v>94</v>
      </c>
      <c r="C15" s="41">
        <f t="shared" si="0"/>
        <v>11.298076923076923</v>
      </c>
      <c r="D15" s="42"/>
      <c r="E15" s="43">
        <v>1231621</v>
      </c>
      <c r="F15" s="41">
        <f t="shared" si="1"/>
        <v>3.1868380553933187</v>
      </c>
      <c r="G15" s="42"/>
      <c r="H15" s="46">
        <v>185987728</v>
      </c>
      <c r="I15" s="41">
        <f t="shared" si="2"/>
        <v>1.5792271850965114</v>
      </c>
      <c r="J15" s="60"/>
      <c r="K15" s="43">
        <v>2462998.61</v>
      </c>
      <c r="L15" s="46">
        <v>10926779.26</v>
      </c>
      <c r="M15" s="46">
        <f t="shared" si="4"/>
        <v>13389777.869999999</v>
      </c>
      <c r="N15" s="41">
        <f t="shared" si="3"/>
        <v>1.7407776607695868</v>
      </c>
      <c r="O15" s="3"/>
    </row>
    <row r="16" spans="1:15" ht="22.5" customHeight="1" x14ac:dyDescent="0.25">
      <c r="A16" s="39" t="s">
        <v>27</v>
      </c>
      <c r="B16" s="40">
        <v>58</v>
      </c>
      <c r="C16" s="41">
        <f t="shared" si="0"/>
        <v>6.9711538461538467</v>
      </c>
      <c r="D16" s="42"/>
      <c r="E16" s="43">
        <v>1130627</v>
      </c>
      <c r="F16" s="41">
        <f t="shared" si="1"/>
        <v>2.9255145455096834</v>
      </c>
      <c r="G16" s="42"/>
      <c r="H16" s="46">
        <v>205155500</v>
      </c>
      <c r="I16" s="41">
        <f t="shared" si="2"/>
        <v>1.7419812922929374</v>
      </c>
      <c r="J16" s="60"/>
      <c r="K16" s="43">
        <v>2252212.9</v>
      </c>
      <c r="L16" s="46">
        <v>12052885.710000001</v>
      </c>
      <c r="M16" s="46">
        <f t="shared" si="4"/>
        <v>14305098.610000001</v>
      </c>
      <c r="N16" s="41">
        <f t="shared" si="3"/>
        <v>1.8597766398490725</v>
      </c>
      <c r="O16" s="3"/>
    </row>
    <row r="17" spans="1:15" ht="22.5" customHeight="1" x14ac:dyDescent="0.25">
      <c r="A17" s="39" t="s">
        <v>28</v>
      </c>
      <c r="B17" s="40">
        <v>37</v>
      </c>
      <c r="C17" s="41">
        <f t="shared" si="0"/>
        <v>4.447115384615385</v>
      </c>
      <c r="D17" s="42"/>
      <c r="E17" s="43">
        <v>868795</v>
      </c>
      <c r="F17" s="41">
        <f t="shared" si="1"/>
        <v>2.2480202662470337</v>
      </c>
      <c r="G17" s="42"/>
      <c r="H17" s="46">
        <v>187598812</v>
      </c>
      <c r="I17" s="41">
        <f t="shared" si="2"/>
        <v>1.5929069460013494</v>
      </c>
      <c r="J17" s="60"/>
      <c r="K17" s="43">
        <v>1737590</v>
      </c>
      <c r="L17" s="46">
        <v>11021430.17</v>
      </c>
      <c r="M17" s="46">
        <f t="shared" si="4"/>
        <v>12759020.17</v>
      </c>
      <c r="N17" s="41">
        <f t="shared" si="3"/>
        <v>1.6587741410563503</v>
      </c>
      <c r="O17" s="3"/>
    </row>
    <row r="18" spans="1:15" ht="22.5" customHeight="1" x14ac:dyDescent="0.25">
      <c r="A18" s="39" t="s">
        <v>44</v>
      </c>
      <c r="B18" s="40">
        <v>36</v>
      </c>
      <c r="C18" s="41">
        <f t="shared" si="0"/>
        <v>4.3269230769230766</v>
      </c>
      <c r="D18" s="42"/>
      <c r="E18" s="43">
        <v>999821</v>
      </c>
      <c r="F18" s="41">
        <f t="shared" si="1"/>
        <v>2.5870520325501132</v>
      </c>
      <c r="G18" s="42"/>
      <c r="H18" s="46">
        <v>238954147</v>
      </c>
      <c r="I18" s="41">
        <f t="shared" si="2"/>
        <v>2.0289665828594239</v>
      </c>
      <c r="J18" s="60"/>
      <c r="K18" s="43">
        <v>1999642.59</v>
      </c>
      <c r="L18" s="46">
        <v>14038556.109999999</v>
      </c>
      <c r="M18" s="46">
        <f t="shared" si="4"/>
        <v>16038198.699999999</v>
      </c>
      <c r="N18" s="41">
        <f t="shared" si="3"/>
        <v>2.0850934412061184</v>
      </c>
      <c r="O18" s="3"/>
    </row>
    <row r="19" spans="1:15" ht="22.5" customHeight="1" x14ac:dyDescent="0.25">
      <c r="A19" s="39" t="s">
        <v>45</v>
      </c>
      <c r="B19" s="47">
        <v>144</v>
      </c>
      <c r="C19" s="41">
        <f t="shared" si="0"/>
        <v>17.307692307692307</v>
      </c>
      <c r="D19" s="42"/>
      <c r="E19" s="43">
        <v>5711716</v>
      </c>
      <c r="F19" s="41">
        <f t="shared" si="1"/>
        <v>14.779151955349009</v>
      </c>
      <c r="G19" s="42"/>
      <c r="H19" s="46">
        <v>1576015668</v>
      </c>
      <c r="I19" s="41">
        <f t="shared" si="2"/>
        <v>13.38199468216332</v>
      </c>
      <c r="J19" s="60"/>
      <c r="K19" s="43">
        <v>11423431.07</v>
      </c>
      <c r="L19" s="46">
        <v>92590920.530000001</v>
      </c>
      <c r="M19" s="46">
        <f t="shared" si="4"/>
        <v>104014351.59999999</v>
      </c>
      <c r="N19" s="41">
        <f t="shared" si="3"/>
        <v>13.522693312963327</v>
      </c>
      <c r="O19" s="3"/>
    </row>
    <row r="20" spans="1:15" ht="22.5" customHeight="1" x14ac:dyDescent="0.25">
      <c r="A20" s="39" t="s">
        <v>46</v>
      </c>
      <c r="B20" s="47">
        <v>73</v>
      </c>
      <c r="C20" s="41">
        <f t="shared" ref="C20:C24" si="5">(B20/B$25)*100</f>
        <v>8.7740384615384617</v>
      </c>
      <c r="D20" s="42"/>
      <c r="E20" s="43">
        <v>4601125</v>
      </c>
      <c r="F20" s="41">
        <f t="shared" ref="F20:F24" si="6">(E20/E$25)*100</f>
        <v>11.905480864341857</v>
      </c>
      <c r="G20" s="42"/>
      <c r="H20" s="46">
        <v>1350615888</v>
      </c>
      <c r="I20" s="41">
        <f t="shared" ref="I20:I24" si="7">(H20/H$25)*100</f>
        <v>11.468118622067717</v>
      </c>
      <c r="J20" s="60"/>
      <c r="K20" s="43">
        <v>9202250</v>
      </c>
      <c r="L20" s="46">
        <v>79348683.489999995</v>
      </c>
      <c r="M20" s="46">
        <f t="shared" ref="M20:M24" si="8">K20+L20</f>
        <v>88550933.489999995</v>
      </c>
      <c r="N20" s="41">
        <f t="shared" ref="N20:N24" si="9">(M20/M$25)*100</f>
        <v>11.512325921780617</v>
      </c>
      <c r="O20" s="3"/>
    </row>
    <row r="21" spans="1:15" ht="22.5" customHeight="1" x14ac:dyDescent="0.25">
      <c r="A21" s="39" t="s">
        <v>47</v>
      </c>
      <c r="B21" s="47">
        <v>52</v>
      </c>
      <c r="C21" s="41">
        <f t="shared" si="5"/>
        <v>6.25</v>
      </c>
      <c r="D21" s="42"/>
      <c r="E21" s="43">
        <v>4323712</v>
      </c>
      <c r="F21" s="41">
        <f t="shared" si="6"/>
        <v>11.187670510782745</v>
      </c>
      <c r="G21" s="42"/>
      <c r="H21" s="46">
        <v>1394130998</v>
      </c>
      <c r="I21" s="41">
        <f t="shared" si="7"/>
        <v>11.837606681379162</v>
      </c>
      <c r="J21" s="60"/>
      <c r="K21" s="43">
        <v>8647424.8100000005</v>
      </c>
      <c r="L21" s="46">
        <v>81905196.189999998</v>
      </c>
      <c r="M21" s="46">
        <f t="shared" si="8"/>
        <v>90552621</v>
      </c>
      <c r="N21" s="41">
        <f t="shared" si="9"/>
        <v>11.772561224791623</v>
      </c>
      <c r="O21" s="3"/>
    </row>
    <row r="22" spans="1:15" ht="22.5" customHeight="1" x14ac:dyDescent="0.25">
      <c r="A22" s="39" t="s">
        <v>48</v>
      </c>
      <c r="B22" s="47">
        <v>22</v>
      </c>
      <c r="C22" s="41">
        <f t="shared" si="5"/>
        <v>2.6442307692307692</v>
      </c>
      <c r="D22" s="42"/>
      <c r="E22" s="43">
        <v>2452761</v>
      </c>
      <c r="F22" s="41">
        <f t="shared" si="6"/>
        <v>6.3465563639988041</v>
      </c>
      <c r="G22" s="42"/>
      <c r="H22" s="46">
        <v>751192116</v>
      </c>
      <c r="I22" s="41">
        <f t="shared" si="7"/>
        <v>6.3783940132725965</v>
      </c>
      <c r="J22" s="60"/>
      <c r="K22" s="43">
        <v>4905522</v>
      </c>
      <c r="L22" s="46">
        <v>44132536.869999997</v>
      </c>
      <c r="M22" s="46">
        <f t="shared" si="8"/>
        <v>49038058.869999997</v>
      </c>
      <c r="N22" s="41">
        <f t="shared" si="9"/>
        <v>6.3753378313810591</v>
      </c>
      <c r="O22" s="3"/>
    </row>
    <row r="23" spans="1:15" ht="22.5" customHeight="1" x14ac:dyDescent="0.25">
      <c r="A23" s="39" t="s">
        <v>49</v>
      </c>
      <c r="B23" s="47">
        <v>67</v>
      </c>
      <c r="C23" s="41">
        <f t="shared" si="5"/>
        <v>8.0528846153846168</v>
      </c>
      <c r="D23" s="42"/>
      <c r="E23" s="43">
        <v>10145675</v>
      </c>
      <c r="F23" s="41">
        <f t="shared" si="6"/>
        <v>26.252088254140361</v>
      </c>
      <c r="G23" s="42"/>
      <c r="H23" s="46">
        <v>3990859369</v>
      </c>
      <c r="I23" s="41">
        <f t="shared" si="7"/>
        <v>33.88650248699156</v>
      </c>
      <c r="J23" s="60"/>
      <c r="K23" s="43">
        <v>20287881</v>
      </c>
      <c r="L23" s="46">
        <v>234462988.02000001</v>
      </c>
      <c r="M23" s="46">
        <f t="shared" si="8"/>
        <v>254750869.02000001</v>
      </c>
      <c r="N23" s="41">
        <f t="shared" si="9"/>
        <v>33.119639934075693</v>
      </c>
      <c r="O23" s="3"/>
    </row>
    <row r="24" spans="1:15" ht="22.5" customHeight="1" x14ac:dyDescent="0.25">
      <c r="A24" s="39" t="s">
        <v>22</v>
      </c>
      <c r="B24" s="47">
        <v>29</v>
      </c>
      <c r="C24" s="41">
        <f t="shared" si="5"/>
        <v>3.4855769230769234</v>
      </c>
      <c r="D24" s="42"/>
      <c r="E24" s="43">
        <v>6530996</v>
      </c>
      <c r="F24" s="41">
        <f t="shared" si="6"/>
        <v>16.899051406578437</v>
      </c>
      <c r="G24" s="42"/>
      <c r="H24" s="46">
        <v>1803567176</v>
      </c>
      <c r="I24" s="41">
        <f t="shared" si="7"/>
        <v>15.314141127026105</v>
      </c>
      <c r="J24" s="60"/>
      <c r="K24" s="43">
        <v>13061241.380000001</v>
      </c>
      <c r="L24" s="46">
        <v>105961198.34999999</v>
      </c>
      <c r="M24" s="46">
        <f t="shared" si="8"/>
        <v>119022439.72999999</v>
      </c>
      <c r="N24" s="41">
        <f t="shared" si="9"/>
        <v>15.47386418384837</v>
      </c>
      <c r="O24" s="3"/>
    </row>
    <row r="25" spans="1:15" ht="33" customHeight="1" x14ac:dyDescent="0.25">
      <c r="A25" s="30" t="s">
        <v>0</v>
      </c>
      <c r="B25" s="32">
        <f>SUM(B11:B24)</f>
        <v>832</v>
      </c>
      <c r="C25" s="33">
        <f>SUM(C11:C24)</f>
        <v>100</v>
      </c>
      <c r="D25" s="34" t="s">
        <v>1</v>
      </c>
      <c r="E25" s="35">
        <f>SUM(E11:E24)</f>
        <v>38647116</v>
      </c>
      <c r="F25" s="33">
        <f>SUM(F11:F24)</f>
        <v>100</v>
      </c>
      <c r="G25" s="34" t="s">
        <v>1</v>
      </c>
      <c r="H25" s="37">
        <f>SUM(H11:H24)</f>
        <v>11777135662</v>
      </c>
      <c r="I25" s="33">
        <f>SUM(I11:I24)</f>
        <v>100.00000000000001</v>
      </c>
      <c r="J25" s="34" t="s">
        <v>1</v>
      </c>
      <c r="K25" s="36">
        <f>SUM(K11:K24)</f>
        <v>77275329.709999993</v>
      </c>
      <c r="L25" s="37">
        <f>SUM(L11:L24)</f>
        <v>691908361.68000007</v>
      </c>
      <c r="M25" s="37">
        <f>SUM(M11:M24)</f>
        <v>769183691.38999999</v>
      </c>
      <c r="N25" s="33">
        <f>SUM(N11:N24)</f>
        <v>100</v>
      </c>
      <c r="O25" s="38" t="s">
        <v>1</v>
      </c>
    </row>
  </sheetData>
  <mergeCells count="9">
    <mergeCell ref="B8:B9"/>
    <mergeCell ref="E8:E9"/>
    <mergeCell ref="A8:A9"/>
    <mergeCell ref="K8:O8"/>
    <mergeCell ref="A1:O1"/>
    <mergeCell ref="A2:O2"/>
    <mergeCell ref="A4:O4"/>
    <mergeCell ref="A5:O5"/>
    <mergeCell ref="A6:O6"/>
  </mergeCells>
  <pageMargins left="0.7" right="0.7" top="0.75" bottom="0.75" header="0.3" footer="0.3"/>
  <pageSetup scale="66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7"/>
  <sheetViews>
    <sheetView showGridLines="0" zoomScaleNormal="100" workbookViewId="0">
      <selection sqref="A1:O1"/>
    </sheetView>
  </sheetViews>
  <sheetFormatPr defaultColWidth="9.140625" defaultRowHeight="14.25" x14ac:dyDescent="0.2"/>
  <cols>
    <col min="1" max="1" width="23.140625" style="1" customWidth="1"/>
    <col min="2" max="2" width="11" style="1" bestFit="1" customWidth="1"/>
    <col min="3" max="3" width="8.85546875" style="1" customWidth="1"/>
    <col min="4" max="4" width="2.7109375" style="1" customWidth="1"/>
    <col min="5" max="5" width="11.85546875" style="1" customWidth="1"/>
    <col min="6" max="6" width="8.85546875" style="1" customWidth="1"/>
    <col min="7" max="7" width="2.5703125" style="1" customWidth="1"/>
    <col min="8" max="8" width="14.140625" style="1" customWidth="1"/>
    <col min="9" max="9" width="8.85546875" style="1" customWidth="1"/>
    <col min="10" max="10" width="2.5703125" style="1" customWidth="1"/>
    <col min="11" max="11" width="10.85546875" style="1" customWidth="1"/>
    <col min="12" max="12" width="12.140625" style="1" customWidth="1"/>
    <col min="13" max="13" width="12.28515625" style="1" customWidth="1"/>
    <col min="14" max="14" width="8.7109375" style="1" customWidth="1"/>
    <col min="15" max="15" width="2.85546875" style="1" customWidth="1"/>
    <col min="16" max="16" width="12.7109375" style="1" bestFit="1" customWidth="1"/>
    <col min="17" max="16384" width="9.140625" style="1"/>
  </cols>
  <sheetData>
    <row r="1" spans="1:16" ht="18" x14ac:dyDescent="0.25">
      <c r="A1" s="75" t="s">
        <v>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6" ht="18" x14ac:dyDescent="0.25">
      <c r="A2" s="75" t="s">
        <v>50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4" spans="1:16" ht="18" x14ac:dyDescent="0.25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6" ht="18" x14ac:dyDescent="0.25">
      <c r="A5" s="75" t="s">
        <v>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6" ht="15" x14ac:dyDescent="0.2">
      <c r="A6" s="76" t="s">
        <v>19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8" spans="1:16" ht="15.6" customHeight="1" x14ac:dyDescent="0.25">
      <c r="A8" s="21"/>
      <c r="B8" s="77" t="s">
        <v>17</v>
      </c>
      <c r="C8" s="22"/>
      <c r="D8" s="23"/>
      <c r="E8" s="77" t="s">
        <v>20</v>
      </c>
      <c r="F8" s="22"/>
      <c r="G8" s="22"/>
      <c r="H8" s="22"/>
      <c r="I8" s="22"/>
      <c r="J8" s="22"/>
      <c r="K8" s="86" t="s">
        <v>34</v>
      </c>
      <c r="L8" s="87"/>
      <c r="M8" s="87"/>
      <c r="N8" s="87"/>
      <c r="O8" s="88"/>
      <c r="P8" s="74"/>
    </row>
    <row r="9" spans="1:16" ht="48.75" customHeight="1" x14ac:dyDescent="0.25">
      <c r="A9" s="30" t="s">
        <v>6</v>
      </c>
      <c r="B9" s="78"/>
      <c r="C9" s="18" t="s">
        <v>36</v>
      </c>
      <c r="D9" s="25"/>
      <c r="E9" s="78"/>
      <c r="F9" s="18" t="s">
        <v>36</v>
      </c>
      <c r="G9" s="19"/>
      <c r="H9" s="18" t="s">
        <v>41</v>
      </c>
      <c r="I9" s="18" t="s">
        <v>37</v>
      </c>
      <c r="J9" s="19"/>
      <c r="K9" s="20" t="s">
        <v>21</v>
      </c>
      <c r="L9" s="18" t="s">
        <v>51</v>
      </c>
      <c r="M9" s="19" t="s">
        <v>18</v>
      </c>
      <c r="N9" s="18" t="s">
        <v>36</v>
      </c>
      <c r="O9" s="25"/>
      <c r="P9" s="63"/>
    </row>
    <row r="10" spans="1:16" ht="15.75" customHeight="1" x14ac:dyDescent="0.2">
      <c r="A10" s="26"/>
      <c r="B10" s="27"/>
      <c r="C10" s="28"/>
      <c r="D10" s="29"/>
      <c r="E10" s="28"/>
      <c r="F10" s="28"/>
      <c r="G10" s="28"/>
      <c r="H10" s="28"/>
      <c r="I10" s="28"/>
      <c r="J10" s="28"/>
      <c r="K10" s="27"/>
      <c r="L10" s="28"/>
      <c r="M10" s="28"/>
      <c r="N10" s="28"/>
      <c r="O10" s="3"/>
    </row>
    <row r="11" spans="1:16" ht="22.5" customHeight="1" x14ac:dyDescent="0.25">
      <c r="A11" s="39" t="s">
        <v>9</v>
      </c>
      <c r="B11" s="47">
        <v>553</v>
      </c>
      <c r="C11" s="48">
        <f t="shared" ref="C11:C16" si="0">(B11/B$17)*100</f>
        <v>66.46634615384616</v>
      </c>
      <c r="D11" s="68" t="s">
        <v>1</v>
      </c>
      <c r="E11" s="43">
        <v>27263823.449999999</v>
      </c>
      <c r="F11" s="48">
        <f t="shared" ref="F11:F16" si="1">(E11/E$17)*100</f>
        <v>70.545555938129155</v>
      </c>
      <c r="G11" s="69" t="s">
        <v>1</v>
      </c>
      <c r="H11" s="45">
        <v>8951187224.1000004</v>
      </c>
      <c r="I11" s="48">
        <f t="shared" ref="I11:I16" si="2">(H11/H$17)*100</f>
        <v>76.004789963255575</v>
      </c>
      <c r="J11" s="69" t="s">
        <v>1</v>
      </c>
      <c r="K11" s="44">
        <v>54518904.390000001</v>
      </c>
      <c r="L11" s="45">
        <v>525882263.98000002</v>
      </c>
      <c r="M11" s="45">
        <f>K11+L11</f>
        <v>580401168.37</v>
      </c>
      <c r="N11" s="48">
        <f t="shared" ref="N11:N16" si="3">(M11/M$17)*100</f>
        <v>75.456769932439798</v>
      </c>
      <c r="O11" s="70" t="s">
        <v>1</v>
      </c>
      <c r="P11" s="45"/>
    </row>
    <row r="12" spans="1:16" ht="22.5" customHeight="1" x14ac:dyDescent="0.25">
      <c r="A12" s="39" t="s">
        <v>7</v>
      </c>
      <c r="B12" s="47">
        <v>33</v>
      </c>
      <c r="C12" s="48">
        <f t="shared" si="0"/>
        <v>3.9663461538461537</v>
      </c>
      <c r="D12" s="3"/>
      <c r="E12" s="43">
        <v>398143.28</v>
      </c>
      <c r="F12" s="48">
        <f t="shared" si="1"/>
        <v>1.0302017646989357</v>
      </c>
      <c r="G12" s="48"/>
      <c r="H12" s="46">
        <v>46203500.399999999</v>
      </c>
      <c r="I12" s="48">
        <f t="shared" si="2"/>
        <v>0.39231526003772954</v>
      </c>
      <c r="J12" s="48"/>
      <c r="K12" s="43">
        <v>787100.05</v>
      </c>
      <c r="L12" s="46">
        <v>2714455.69</v>
      </c>
      <c r="M12" s="46">
        <f>K12+L12</f>
        <v>3501555.74</v>
      </c>
      <c r="N12" s="48">
        <f t="shared" si="3"/>
        <v>0.45523010682562731</v>
      </c>
      <c r="O12" s="3"/>
      <c r="P12" s="46"/>
    </row>
    <row r="13" spans="1:16" ht="22.5" customHeight="1" x14ac:dyDescent="0.25">
      <c r="A13" s="39" t="s">
        <v>8</v>
      </c>
      <c r="B13" s="47">
        <v>91</v>
      </c>
      <c r="C13" s="48">
        <f t="shared" si="0"/>
        <v>10.9375</v>
      </c>
      <c r="D13" s="49"/>
      <c r="E13" s="43">
        <v>1676184.14</v>
      </c>
      <c r="F13" s="48">
        <f t="shared" si="1"/>
        <v>4.3371518388766166</v>
      </c>
      <c r="G13" s="48"/>
      <c r="H13" s="46">
        <v>417439099.68000001</v>
      </c>
      <c r="I13" s="48">
        <f t="shared" si="2"/>
        <v>3.5444874852138897</v>
      </c>
      <c r="J13" s="48"/>
      <c r="K13" s="43">
        <v>3352366.77</v>
      </c>
      <c r="L13" s="46">
        <v>24524547.210000001</v>
      </c>
      <c r="M13" s="46">
        <f t="shared" ref="M13" si="4">K13+L13</f>
        <v>27876913.98</v>
      </c>
      <c r="N13" s="48">
        <f t="shared" si="3"/>
        <v>3.6242206240258859</v>
      </c>
      <c r="O13" s="3"/>
      <c r="P13" s="46"/>
    </row>
    <row r="14" spans="1:16" ht="22.5" customHeight="1" x14ac:dyDescent="0.25">
      <c r="A14" s="39" t="s">
        <v>10</v>
      </c>
      <c r="B14" s="47">
        <v>115</v>
      </c>
      <c r="C14" s="48">
        <f t="shared" si="0"/>
        <v>13.822115384615385</v>
      </c>
      <c r="D14" s="49"/>
      <c r="E14" s="43">
        <v>2579788.06</v>
      </c>
      <c r="F14" s="48">
        <f t="shared" si="1"/>
        <v>6.6752406620080178</v>
      </c>
      <c r="G14" s="48"/>
      <c r="H14" s="46">
        <v>518660593.17000002</v>
      </c>
      <c r="I14" s="48">
        <f t="shared" si="2"/>
        <v>4.4039621180046273</v>
      </c>
      <c r="J14" s="48"/>
      <c r="K14" s="43">
        <v>5159353.12</v>
      </c>
      <c r="L14" s="46">
        <v>30471309.91</v>
      </c>
      <c r="M14" s="46">
        <f>K14+L14</f>
        <v>35630663.030000001</v>
      </c>
      <c r="N14" s="48">
        <f t="shared" si="3"/>
        <v>4.6322696943315904</v>
      </c>
      <c r="O14" s="3"/>
      <c r="P14" s="46"/>
    </row>
    <row r="15" spans="1:16" ht="22.5" customHeight="1" x14ac:dyDescent="0.25">
      <c r="A15" s="39" t="s">
        <v>39</v>
      </c>
      <c r="B15" s="47">
        <v>11</v>
      </c>
      <c r="C15" s="48">
        <f t="shared" si="0"/>
        <v>1.3221153846153846</v>
      </c>
      <c r="D15" s="49"/>
      <c r="E15" s="43">
        <v>198182</v>
      </c>
      <c r="F15" s="48">
        <f t="shared" si="1"/>
        <v>0.51279892538074345</v>
      </c>
      <c r="G15" s="48"/>
      <c r="H15" s="46">
        <v>40078069.020000003</v>
      </c>
      <c r="I15" s="48">
        <f t="shared" si="2"/>
        <v>0.34030404478599585</v>
      </c>
      <c r="J15" s="48"/>
      <c r="K15" s="43">
        <v>396364</v>
      </c>
      <c r="L15" s="46">
        <v>2354586.54</v>
      </c>
      <c r="M15" s="46">
        <f>K15+L15</f>
        <v>2750950.54</v>
      </c>
      <c r="N15" s="48">
        <f t="shared" si="3"/>
        <v>0.35764545852873303</v>
      </c>
      <c r="O15" s="3"/>
      <c r="P15" s="46"/>
    </row>
    <row r="16" spans="1:16" ht="22.5" customHeight="1" x14ac:dyDescent="0.25">
      <c r="A16" s="39" t="s">
        <v>22</v>
      </c>
      <c r="B16" s="47">
        <v>29</v>
      </c>
      <c r="C16" s="48">
        <f t="shared" si="0"/>
        <v>3.4855769230769234</v>
      </c>
      <c r="D16" s="49"/>
      <c r="E16" s="43">
        <v>6530995.9400000004</v>
      </c>
      <c r="F16" s="48">
        <f t="shared" si="1"/>
        <v>16.899050870906535</v>
      </c>
      <c r="G16" s="48"/>
      <c r="H16" s="46">
        <v>1803567176.3</v>
      </c>
      <c r="I16" s="48">
        <f t="shared" si="2"/>
        <v>15.314141128702191</v>
      </c>
      <c r="J16" s="48"/>
      <c r="K16" s="43">
        <v>13061241.380000001</v>
      </c>
      <c r="L16" s="46">
        <v>105961198.34999999</v>
      </c>
      <c r="M16" s="46">
        <f>K16+L16</f>
        <v>119022439.72999999</v>
      </c>
      <c r="N16" s="48">
        <f t="shared" si="3"/>
        <v>15.47386418384837</v>
      </c>
      <c r="O16" s="3"/>
      <c r="P16" s="46"/>
    </row>
    <row r="17" spans="1:16" ht="33" customHeight="1" x14ac:dyDescent="0.25">
      <c r="A17" s="30" t="s">
        <v>0</v>
      </c>
      <c r="B17" s="50">
        <f>SUM(B11:B16)</f>
        <v>832</v>
      </c>
      <c r="C17" s="51">
        <f>SUM(C11:C16)</f>
        <v>100.00000000000001</v>
      </c>
      <c r="D17" s="73" t="s">
        <v>1</v>
      </c>
      <c r="E17" s="35">
        <f>SUM(E11:E16)</f>
        <v>38647116.869999997</v>
      </c>
      <c r="F17" s="51">
        <f>SUM(F11:F16)</f>
        <v>100.00000000000001</v>
      </c>
      <c r="G17" s="71" t="s">
        <v>1</v>
      </c>
      <c r="H17" s="37">
        <f>SUM(H11:H16)</f>
        <v>11777135662.67</v>
      </c>
      <c r="I17" s="51">
        <f>SUM(I11:I16)</f>
        <v>100.00000000000001</v>
      </c>
      <c r="J17" s="71" t="s">
        <v>1</v>
      </c>
      <c r="K17" s="36">
        <f>SUM(K11:K16)</f>
        <v>77275329.709999993</v>
      </c>
      <c r="L17" s="37">
        <f>SUM(L11:L16)</f>
        <v>691908361.67999995</v>
      </c>
      <c r="M17" s="37">
        <f>SUM(M11:M16)</f>
        <v>769183691.38999999</v>
      </c>
      <c r="N17" s="33">
        <f>SUM(N11:N16)</f>
        <v>100</v>
      </c>
      <c r="O17" s="72" t="s">
        <v>1</v>
      </c>
      <c r="P17" s="64"/>
    </row>
    <row r="19" spans="1:16" x14ac:dyDescent="0.2">
      <c r="M19" s="15"/>
    </row>
    <row r="20" spans="1:16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6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6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6" x14ac:dyDescent="0.2">
      <c r="B23" s="5"/>
    </row>
    <row r="24" spans="1:16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6" x14ac:dyDescent="0.2">
      <c r="A25" s="1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6" x14ac:dyDescent="0.2">
      <c r="B26" s="5"/>
    </row>
    <row r="27" spans="1:16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6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6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6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6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6" x14ac:dyDescent="0.2">
      <c r="B32" s="5"/>
    </row>
    <row r="33" spans="2:15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2:15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2:15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2:15" x14ac:dyDescent="0.2">
      <c r="B37" s="5"/>
    </row>
    <row r="38" spans="2:15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2:15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2:15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2:15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2:15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x14ac:dyDescent="0.2">
      <c r="B43" s="5"/>
    </row>
    <row r="44" spans="2:15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2:15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2:15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5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</sheetData>
  <mergeCells count="8">
    <mergeCell ref="E8:E9"/>
    <mergeCell ref="B8:B9"/>
    <mergeCell ref="K8:O8"/>
    <mergeCell ref="A1:O1"/>
    <mergeCell ref="A2:O2"/>
    <mergeCell ref="A4:O4"/>
    <mergeCell ref="A5:O5"/>
    <mergeCell ref="A6:O6"/>
  </mergeCells>
  <pageMargins left="0.7" right="0.7" top="0.75" bottom="0.75" header="0.3" footer="0.3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4"/>
  <sheetViews>
    <sheetView showGridLines="0" zoomScaleNormal="100" workbookViewId="0">
      <selection sqref="A1:O1"/>
    </sheetView>
  </sheetViews>
  <sheetFormatPr defaultColWidth="9.140625" defaultRowHeight="14.25" x14ac:dyDescent="0.2"/>
  <cols>
    <col min="1" max="1" width="21.42578125" style="1" customWidth="1"/>
    <col min="2" max="2" width="11" style="1" customWidth="1"/>
    <col min="3" max="3" width="8.85546875" style="1" customWidth="1"/>
    <col min="4" max="4" width="2.5703125" style="1" customWidth="1"/>
    <col min="5" max="5" width="11.85546875" style="1" customWidth="1"/>
    <col min="6" max="6" width="8.85546875" style="1" customWidth="1"/>
    <col min="7" max="7" width="2.5703125" style="1" customWidth="1"/>
    <col min="8" max="8" width="13.85546875" style="1" customWidth="1"/>
    <col min="9" max="9" width="8.85546875" style="1" customWidth="1"/>
    <col min="10" max="10" width="2.5703125" style="1" customWidth="1"/>
    <col min="11" max="11" width="10.85546875" style="1" customWidth="1"/>
    <col min="12" max="12" width="12.140625" style="1" customWidth="1"/>
    <col min="13" max="13" width="11.7109375" style="1" customWidth="1"/>
    <col min="14" max="14" width="8.140625" style="1" customWidth="1"/>
    <col min="15" max="15" width="2.85546875" style="1" customWidth="1"/>
    <col min="16" max="16" width="12.7109375" style="1" bestFit="1" customWidth="1"/>
    <col min="17" max="16384" width="9.140625" style="1"/>
  </cols>
  <sheetData>
    <row r="1" spans="1:16" ht="15.75" customHeight="1" x14ac:dyDescent="0.2">
      <c r="A1" s="89" t="s">
        <v>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62"/>
    </row>
    <row r="2" spans="1:16" ht="18" x14ac:dyDescent="0.2">
      <c r="A2" s="89" t="s">
        <v>50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62"/>
    </row>
    <row r="3" spans="1: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8" x14ac:dyDescent="0.2">
      <c r="A4" s="89" t="s">
        <v>11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62"/>
    </row>
    <row r="5" spans="1:16" ht="18" x14ac:dyDescent="0.2">
      <c r="A5" s="89" t="s">
        <v>35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62"/>
    </row>
    <row r="6" spans="1:16" ht="15" x14ac:dyDescent="0.2">
      <c r="A6" s="76" t="s">
        <v>19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61"/>
    </row>
    <row r="8" spans="1:16" ht="15.6" customHeight="1" x14ac:dyDescent="0.25">
      <c r="A8" s="21"/>
      <c r="B8" s="77" t="s">
        <v>17</v>
      </c>
      <c r="C8" s="22"/>
      <c r="D8" s="23"/>
      <c r="E8" s="77" t="s">
        <v>20</v>
      </c>
      <c r="F8" s="22"/>
      <c r="G8" s="22"/>
      <c r="H8" s="22"/>
      <c r="I8" s="22"/>
      <c r="J8" s="22"/>
      <c r="K8" s="86" t="s">
        <v>34</v>
      </c>
      <c r="L8" s="87"/>
      <c r="M8" s="87"/>
      <c r="N8" s="87"/>
      <c r="O8" s="87"/>
      <c r="P8" s="74"/>
    </row>
    <row r="9" spans="1:16" ht="48" customHeight="1" x14ac:dyDescent="0.25">
      <c r="A9" s="24" t="s">
        <v>29</v>
      </c>
      <c r="B9" s="78"/>
      <c r="C9" s="18" t="s">
        <v>36</v>
      </c>
      <c r="D9" s="25"/>
      <c r="E9" s="78"/>
      <c r="F9" s="18" t="s">
        <v>36</v>
      </c>
      <c r="G9" s="19"/>
      <c r="H9" s="18" t="s">
        <v>41</v>
      </c>
      <c r="I9" s="18" t="s">
        <v>37</v>
      </c>
      <c r="J9" s="19"/>
      <c r="K9" s="20" t="s">
        <v>21</v>
      </c>
      <c r="L9" s="18" t="s">
        <v>51</v>
      </c>
      <c r="M9" s="19" t="s">
        <v>18</v>
      </c>
      <c r="N9" s="18" t="s">
        <v>36</v>
      </c>
      <c r="O9" s="25"/>
      <c r="P9" s="63"/>
    </row>
    <row r="10" spans="1:16" ht="15.75" customHeight="1" x14ac:dyDescent="0.2">
      <c r="A10" s="26"/>
      <c r="B10" s="27"/>
      <c r="C10" s="28"/>
      <c r="D10" s="29"/>
      <c r="E10" s="28"/>
      <c r="F10" s="28"/>
      <c r="G10" s="28"/>
      <c r="H10" s="28"/>
      <c r="I10" s="28"/>
      <c r="J10" s="28"/>
      <c r="K10" s="27"/>
      <c r="L10" s="28"/>
      <c r="M10" s="28"/>
      <c r="N10" s="28"/>
      <c r="O10" s="3"/>
      <c r="P10" s="65"/>
    </row>
    <row r="11" spans="1:16" ht="32.25" customHeight="1" x14ac:dyDescent="0.25">
      <c r="A11" s="67" t="s">
        <v>42</v>
      </c>
      <c r="B11" s="10">
        <v>11</v>
      </c>
      <c r="C11" s="48">
        <f>(B11/B$22)*100</f>
        <v>1.3221153846153846</v>
      </c>
      <c r="D11" s="68" t="s">
        <v>1</v>
      </c>
      <c r="E11" s="43">
        <v>92123</v>
      </c>
      <c r="F11" s="48">
        <f>(E11/E$22)*100</f>
        <v>0.23836966256421308</v>
      </c>
      <c r="G11" s="48" t="s">
        <v>1</v>
      </c>
      <c r="H11" s="45">
        <v>4342847</v>
      </c>
      <c r="I11" s="48">
        <f>(H11/H$22)*100</f>
        <v>3.6875239659345554E-2</v>
      </c>
      <c r="J11" s="69" t="s">
        <v>1</v>
      </c>
      <c r="K11" s="44">
        <v>180702</v>
      </c>
      <c r="L11" s="45">
        <v>255156</v>
      </c>
      <c r="M11" s="45">
        <f t="shared" ref="M11:M20" si="0">(K11+L11)</f>
        <v>435858</v>
      </c>
      <c r="N11" s="48">
        <f>(M11/M$22)*100</f>
        <v>5.6665008142157837E-2</v>
      </c>
      <c r="O11" s="70" t="s">
        <v>1</v>
      </c>
      <c r="P11" s="44"/>
    </row>
    <row r="12" spans="1:16" ht="22.5" customHeight="1" x14ac:dyDescent="0.25">
      <c r="A12" s="39" t="s">
        <v>43</v>
      </c>
      <c r="B12" s="47">
        <v>78</v>
      </c>
      <c r="C12" s="48">
        <f t="shared" ref="C12:C21" si="1">(B12/B$22)*100</f>
        <v>9.375</v>
      </c>
      <c r="E12" s="43">
        <v>1191786</v>
      </c>
      <c r="F12" s="48">
        <f t="shared" ref="F12:F21" si="2">(E12/E$22)*100</f>
        <v>3.0837643874901297</v>
      </c>
      <c r="G12" s="48"/>
      <c r="H12" s="46">
        <v>94576540</v>
      </c>
      <c r="I12" s="48">
        <f t="shared" ref="I12:I21" si="3">(H12/H$22)*100</f>
        <v>0.80305214037051753</v>
      </c>
      <c r="J12" s="48"/>
      <c r="K12" s="43">
        <v>2372712</v>
      </c>
      <c r="L12" s="46">
        <v>5556372</v>
      </c>
      <c r="M12" s="45">
        <f t="shared" si="0"/>
        <v>7929084</v>
      </c>
      <c r="N12" s="48">
        <f t="shared" ref="N12:N21" si="4">(M12/M$22)*100</f>
        <v>1.0308440120861688</v>
      </c>
      <c r="O12" s="58"/>
      <c r="P12" s="43"/>
    </row>
    <row r="13" spans="1:16" ht="22.5" customHeight="1" x14ac:dyDescent="0.25">
      <c r="A13" s="39" t="s">
        <v>12</v>
      </c>
      <c r="B13" s="47">
        <v>95</v>
      </c>
      <c r="C13" s="48">
        <f t="shared" si="1"/>
        <v>11.41826923076923</v>
      </c>
      <c r="D13" s="49"/>
      <c r="E13" s="43">
        <v>2282860</v>
      </c>
      <c r="F13" s="48">
        <f t="shared" si="2"/>
        <v>5.906934944382396</v>
      </c>
      <c r="G13" s="48"/>
      <c r="H13" s="46">
        <v>281666672</v>
      </c>
      <c r="I13" s="48">
        <f t="shared" si="3"/>
        <v>2.3916398698941674</v>
      </c>
      <c r="J13" s="48"/>
      <c r="K13" s="43">
        <v>4565702</v>
      </c>
      <c r="L13" s="46">
        <v>16547917</v>
      </c>
      <c r="M13" s="46">
        <f t="shared" si="0"/>
        <v>21113619</v>
      </c>
      <c r="N13" s="48">
        <f t="shared" si="4"/>
        <v>2.7449384720377239</v>
      </c>
      <c r="O13" s="58"/>
      <c r="P13" s="43"/>
    </row>
    <row r="14" spans="1:16" ht="22.5" customHeight="1" x14ac:dyDescent="0.25">
      <c r="A14" s="39" t="s">
        <v>13</v>
      </c>
      <c r="B14" s="47">
        <v>110</v>
      </c>
      <c r="C14" s="48">
        <f t="shared" si="1"/>
        <v>13.221153846153847</v>
      </c>
      <c r="D14" s="49"/>
      <c r="E14" s="43">
        <v>2758156</v>
      </c>
      <c r="F14" s="48">
        <f t="shared" si="2"/>
        <v>7.1367705678219302</v>
      </c>
      <c r="G14" s="48"/>
      <c r="H14" s="46">
        <v>488909535</v>
      </c>
      <c r="I14" s="48">
        <f t="shared" si="3"/>
        <v>4.151345022024536</v>
      </c>
      <c r="J14" s="48"/>
      <c r="K14" s="43">
        <v>5516167</v>
      </c>
      <c r="L14" s="46">
        <v>28723435</v>
      </c>
      <c r="M14" s="46">
        <f t="shared" si="0"/>
        <v>34239602</v>
      </c>
      <c r="N14" s="48">
        <f t="shared" si="4"/>
        <v>4.4514207060883217</v>
      </c>
      <c r="O14" s="58"/>
      <c r="P14" s="43"/>
    </row>
    <row r="15" spans="1:16" ht="22.5" customHeight="1" x14ac:dyDescent="0.25">
      <c r="A15" s="39" t="s">
        <v>14</v>
      </c>
      <c r="B15" s="47">
        <v>122</v>
      </c>
      <c r="C15" s="48">
        <f t="shared" si="1"/>
        <v>14.663461538461538</v>
      </c>
      <c r="D15" s="49"/>
      <c r="E15" s="43">
        <v>4981626</v>
      </c>
      <c r="F15" s="48">
        <f t="shared" si="2"/>
        <v>12.890032984608734</v>
      </c>
      <c r="G15" s="48"/>
      <c r="H15" s="46">
        <v>1132287828</v>
      </c>
      <c r="I15" s="48">
        <f t="shared" si="3"/>
        <v>9.6142887421223531</v>
      </c>
      <c r="J15" s="48"/>
      <c r="K15" s="43">
        <v>9963135</v>
      </c>
      <c r="L15" s="46">
        <v>66521910</v>
      </c>
      <c r="M15" s="46">
        <f t="shared" si="0"/>
        <v>76485045</v>
      </c>
      <c r="N15" s="48">
        <f t="shared" si="4"/>
        <v>9.9436644450217919</v>
      </c>
      <c r="O15" s="58"/>
      <c r="P15" s="43"/>
    </row>
    <row r="16" spans="1:16" ht="21.75" customHeight="1" x14ac:dyDescent="0.25">
      <c r="A16" s="39" t="s">
        <v>15</v>
      </c>
      <c r="B16" s="47">
        <v>121</v>
      </c>
      <c r="C16" s="48">
        <f t="shared" si="1"/>
        <v>14.543269230769232</v>
      </c>
      <c r="D16" s="49"/>
      <c r="E16" s="43">
        <v>6473127</v>
      </c>
      <c r="F16" s="48">
        <f t="shared" si="2"/>
        <v>16.749314489598653</v>
      </c>
      <c r="G16" s="48"/>
      <c r="H16" s="46">
        <v>1794421737</v>
      </c>
      <c r="I16" s="48">
        <f t="shared" si="3"/>
        <v>15.236486940897098</v>
      </c>
      <c r="J16" s="48"/>
      <c r="K16" s="43">
        <v>12946254</v>
      </c>
      <c r="L16" s="46">
        <v>105422277</v>
      </c>
      <c r="M16" s="46">
        <f t="shared" si="0"/>
        <v>118368531</v>
      </c>
      <c r="N16" s="48">
        <f t="shared" si="4"/>
        <v>15.388850893846762</v>
      </c>
      <c r="O16" s="58"/>
      <c r="P16" s="43"/>
    </row>
    <row r="17" spans="1:16" ht="22.5" customHeight="1" x14ac:dyDescent="0.25">
      <c r="A17" s="39" t="s">
        <v>16</v>
      </c>
      <c r="B17" s="47">
        <v>89</v>
      </c>
      <c r="C17" s="48">
        <f t="shared" si="1"/>
        <v>10.697115384615383</v>
      </c>
      <c r="D17" s="49"/>
      <c r="E17" s="43">
        <v>6023504</v>
      </c>
      <c r="F17" s="48">
        <f t="shared" si="2"/>
        <v>15.585908143831483</v>
      </c>
      <c r="G17" s="48"/>
      <c r="H17" s="46">
        <v>1946204874</v>
      </c>
      <c r="I17" s="48">
        <f t="shared" si="3"/>
        <v>16.525281953275446</v>
      </c>
      <c r="J17" s="48"/>
      <c r="K17" s="43">
        <v>12047008</v>
      </c>
      <c r="L17" s="46">
        <v>114339536</v>
      </c>
      <c r="M17" s="46">
        <f t="shared" si="0"/>
        <v>126386544</v>
      </c>
      <c r="N17" s="48">
        <f t="shared" si="4"/>
        <v>16.431256383545076</v>
      </c>
      <c r="O17" s="58"/>
      <c r="P17" s="43"/>
    </row>
    <row r="18" spans="1:16" ht="22.5" customHeight="1" x14ac:dyDescent="0.25">
      <c r="A18" s="39" t="s">
        <v>40</v>
      </c>
      <c r="B18" s="47">
        <v>100</v>
      </c>
      <c r="C18" s="48">
        <f t="shared" si="1"/>
        <v>12.01923076923077</v>
      </c>
      <c r="D18" s="49"/>
      <c r="E18" s="43">
        <v>5774674</v>
      </c>
      <c r="F18" s="48">
        <f t="shared" si="2"/>
        <v>14.942056737170246</v>
      </c>
      <c r="G18" s="48"/>
      <c r="H18" s="46">
        <v>2323868223</v>
      </c>
      <c r="I18" s="48">
        <f t="shared" si="3"/>
        <v>19.732032387938713</v>
      </c>
      <c r="J18" s="48"/>
      <c r="K18" s="43">
        <v>11549348</v>
      </c>
      <c r="L18" s="46">
        <v>136527258</v>
      </c>
      <c r="M18" s="46">
        <f t="shared" si="0"/>
        <v>148076606</v>
      </c>
      <c r="N18" s="48">
        <f t="shared" si="4"/>
        <v>19.25113703236627</v>
      </c>
      <c r="O18" s="58"/>
      <c r="P18" s="43"/>
    </row>
    <row r="19" spans="1:16" ht="21.75" customHeight="1" x14ac:dyDescent="0.25">
      <c r="A19" s="39" t="s">
        <v>30</v>
      </c>
      <c r="B19" s="47">
        <v>28</v>
      </c>
      <c r="C19" s="48">
        <f t="shared" si="1"/>
        <v>3.3653846153846154</v>
      </c>
      <c r="D19" s="49"/>
      <c r="E19" s="43">
        <v>1366691</v>
      </c>
      <c r="F19" s="48">
        <f t="shared" si="2"/>
        <v>3.5363337331561815</v>
      </c>
      <c r="G19" s="48"/>
      <c r="H19" s="46">
        <v>766596989</v>
      </c>
      <c r="I19" s="48">
        <f t="shared" si="3"/>
        <v>6.5091972366301851</v>
      </c>
      <c r="J19" s="48"/>
      <c r="K19" s="43">
        <v>2733382</v>
      </c>
      <c r="L19" s="46">
        <v>45037573</v>
      </c>
      <c r="M19" s="46">
        <f t="shared" si="0"/>
        <v>47770955</v>
      </c>
      <c r="N19" s="48">
        <f t="shared" si="4"/>
        <v>6.2106042656866585</v>
      </c>
      <c r="O19" s="58"/>
      <c r="P19" s="43"/>
    </row>
    <row r="20" spans="1:16" ht="21.75" customHeight="1" x14ac:dyDescent="0.25">
      <c r="A20" s="39" t="s">
        <v>31</v>
      </c>
      <c r="B20" s="47">
        <v>49</v>
      </c>
      <c r="C20" s="48">
        <f t="shared" si="1"/>
        <v>5.8894230769230766</v>
      </c>
      <c r="D20" s="54"/>
      <c r="E20" s="43">
        <v>1171573</v>
      </c>
      <c r="F20" s="48">
        <f t="shared" si="2"/>
        <v>3.0314629427975945</v>
      </c>
      <c r="G20" s="53"/>
      <c r="H20" s="46">
        <v>1140693240</v>
      </c>
      <c r="I20" s="48">
        <f t="shared" si="3"/>
        <v>9.6856593388612069</v>
      </c>
      <c r="J20" s="53"/>
      <c r="K20" s="43">
        <v>2339678</v>
      </c>
      <c r="L20" s="46">
        <v>67015728</v>
      </c>
      <c r="M20" s="46">
        <f t="shared" si="0"/>
        <v>69355406</v>
      </c>
      <c r="N20" s="48">
        <f t="shared" si="4"/>
        <v>9.0167546441562685</v>
      </c>
      <c r="O20" s="58"/>
      <c r="P20" s="43"/>
    </row>
    <row r="21" spans="1:16" ht="21.75" customHeight="1" x14ac:dyDescent="0.25">
      <c r="A21" s="39" t="s">
        <v>22</v>
      </c>
      <c r="B21" s="55">
        <v>29</v>
      </c>
      <c r="C21" s="48">
        <f t="shared" si="1"/>
        <v>3.4855769230769234</v>
      </c>
      <c r="D21" s="3"/>
      <c r="E21" s="43">
        <v>6530996</v>
      </c>
      <c r="F21" s="48">
        <f t="shared" si="2"/>
        <v>16.899051406578437</v>
      </c>
      <c r="G21" s="55"/>
      <c r="H21" s="46">
        <v>1803567176</v>
      </c>
      <c r="I21" s="48">
        <f t="shared" si="3"/>
        <v>15.314141128326433</v>
      </c>
      <c r="J21" s="55"/>
      <c r="K21" s="43">
        <v>13061241</v>
      </c>
      <c r="L21" s="46">
        <v>105961198</v>
      </c>
      <c r="M21" s="46">
        <f>(K21+L21)</f>
        <v>119022439</v>
      </c>
      <c r="N21" s="48">
        <f t="shared" si="4"/>
        <v>15.473864137022803</v>
      </c>
      <c r="O21" s="59"/>
      <c r="P21" s="43"/>
    </row>
    <row r="22" spans="1:16" ht="21.75" customHeight="1" x14ac:dyDescent="0.25">
      <c r="A22" s="30" t="s">
        <v>0</v>
      </c>
      <c r="B22" s="50">
        <f>SUM(B11:B21)</f>
        <v>832</v>
      </c>
      <c r="C22" s="51">
        <f>SUM(C11:C21)</f>
        <v>100</v>
      </c>
      <c r="D22" s="52" t="s">
        <v>1</v>
      </c>
      <c r="E22" s="35">
        <f>SUM(E11:E21)</f>
        <v>38647116</v>
      </c>
      <c r="F22" s="51">
        <f>SUM(F11:F21)</f>
        <v>99.999999999999986</v>
      </c>
      <c r="G22" s="51" t="s">
        <v>1</v>
      </c>
      <c r="H22" s="37">
        <f>SUM(H11:H21)</f>
        <v>11777135661</v>
      </c>
      <c r="I22" s="56">
        <f>SUM(I11:I21)</f>
        <v>100</v>
      </c>
      <c r="J22" s="51" t="s">
        <v>1</v>
      </c>
      <c r="K22" s="36">
        <f>SUM(K11:K21)</f>
        <v>77275329</v>
      </c>
      <c r="L22" s="37">
        <f>SUM(L11:L21)</f>
        <v>691908360</v>
      </c>
      <c r="M22" s="37">
        <f>SUM(K22,L22)</f>
        <v>769183689</v>
      </c>
      <c r="N22" s="56">
        <f>SUM(N11:N21)</f>
        <v>100</v>
      </c>
      <c r="O22" s="57" t="s">
        <v>1</v>
      </c>
      <c r="P22" s="66"/>
    </row>
    <row r="23" spans="1:16" ht="33" customHeight="1" x14ac:dyDescent="0.2"/>
    <row r="25" spans="1:16" x14ac:dyDescent="0.2">
      <c r="K25" s="4"/>
      <c r="L25" s="4"/>
      <c r="M25" s="4"/>
    </row>
    <row r="26" spans="1:16" x14ac:dyDescent="0.2">
      <c r="K26" s="4"/>
      <c r="L26" s="4"/>
      <c r="M26" s="4"/>
    </row>
    <row r="27" spans="1:16" x14ac:dyDescent="0.2">
      <c r="K27" s="4"/>
      <c r="L27" s="4"/>
      <c r="M27" s="4"/>
    </row>
    <row r="29" spans="1:16" x14ac:dyDescent="0.2">
      <c r="K29" s="4"/>
      <c r="L29" s="4"/>
      <c r="M29" s="4"/>
    </row>
    <row r="30" spans="1:16" ht="15" x14ac:dyDescent="0.25">
      <c r="B30" s="13"/>
      <c r="C30"/>
      <c r="D30"/>
      <c r="E30"/>
      <c r="F30"/>
      <c r="G30"/>
      <c r="H30"/>
      <c r="I30"/>
      <c r="J30"/>
      <c r="K30"/>
      <c r="L30"/>
      <c r="M30"/>
      <c r="N30" s="5"/>
      <c r="O30" s="5"/>
      <c r="P30" s="5"/>
    </row>
    <row r="31" spans="1:16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2:16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2:16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6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6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 x14ac:dyDescent="0.2">
      <c r="B43" s="5"/>
    </row>
    <row r="44" spans="2:16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16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16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x14ac:dyDescent="0.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 x14ac:dyDescent="0.2">
      <c r="B49" s="5"/>
    </row>
    <row r="50" spans="2:16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2:16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16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2:16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2:16" x14ac:dyDescent="0.2">
      <c r="B54" s="5"/>
    </row>
    <row r="55" spans="2:16" x14ac:dyDescent="0.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2:16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2:16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 x14ac:dyDescent="0.2">
      <c r="B60" s="5"/>
    </row>
    <row r="61" spans="2:16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x14ac:dyDescent="0.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2:16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</sheetData>
  <mergeCells count="8">
    <mergeCell ref="K8:O8"/>
    <mergeCell ref="A1:O1"/>
    <mergeCell ref="A2:O2"/>
    <mergeCell ref="A4:O4"/>
    <mergeCell ref="A5:O5"/>
    <mergeCell ref="A6:O6"/>
    <mergeCell ref="B8:B9"/>
    <mergeCell ref="E8:E9"/>
  </mergeCells>
  <pageMargins left="0.7" right="0.7" top="0.75" bottom="0.75" header="0.3" footer="0.3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694FAE-5DC4-4D3B-B52F-58448ADCB3D5}"/>
</file>

<file path=customXml/itemProps2.xml><?xml version="1.0" encoding="utf-8"?>
<ds:datastoreItem xmlns:ds="http://schemas.openxmlformats.org/officeDocument/2006/customXml" ds:itemID="{2D806935-BDB3-4890-B057-D7A338198043}"/>
</file>

<file path=customXml/itemProps3.xml><?xml version="1.0" encoding="utf-8"?>
<ds:datastoreItem xmlns:ds="http://schemas.openxmlformats.org/officeDocument/2006/customXml" ds:itemID="{2083FBB4-36F2-40AB-A0D9-377246FE39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 Liability Range</vt:lpstr>
      <vt:lpstr>2. Borough</vt:lpstr>
      <vt:lpstr>3. Room Rent</vt:lpstr>
      <vt:lpstr>'1. Liability Range'!Print_Area</vt:lpstr>
      <vt:lpstr>'2. Borough'!Print_Area</vt:lpstr>
      <vt:lpstr>'3. Room Rent'!Print_Area</vt:lpstr>
    </vt:vector>
  </TitlesOfParts>
  <Company>NYC 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RobinsonS</dc:creator>
  <cp:lastModifiedBy>Pereira, Louis (DOF)</cp:lastModifiedBy>
  <cp:lastPrinted>2025-07-23T18:16:46Z</cp:lastPrinted>
  <dcterms:created xsi:type="dcterms:W3CDTF">2014-10-31T17:21:55Z</dcterms:created>
  <dcterms:modified xsi:type="dcterms:W3CDTF">2025-07-25T15:47:09Z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2025-07-11T18:52:25Z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c18b076a-abea-4e81-a131-4e3aa121afca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