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5.xml" ContentType="application/vnd.openxmlformats-officedocument.drawingml.chartshapes+xml"/>
  <Override PartName="/xl/drawings/drawing3.xml" ContentType="application/vnd.openxmlformats-officedocument.drawingml.chartshapes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chart5.xml" ContentType="application/vnd.openxmlformats-officedocument.drawingml.char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pps\taxpol\BUS INC TAX POPULATION\2022 POP REPORT\BIT REPORT TABLES\"/>
    </mc:Choice>
  </mc:AlternateContent>
  <xr:revisionPtr revIDLastSave="0" documentId="13_ncr:1_{4C19D1DF-58F9-4694-8311-ADECA8DD9E72}" xr6:coauthVersionLast="47" xr6:coauthVersionMax="47" xr10:uidLastSave="{00000000-0000-0000-0000-000000000000}"/>
  <bookViews>
    <workbookView xWindow="23880" yWindow="-105" windowWidth="24240" windowHeight="13140" xr2:uid="{23B28998-EA4D-4E54-80FA-B3C11B11E952}"/>
  </bookViews>
  <sheets>
    <sheet name="List of Tables" sheetId="32" r:id="rId1"/>
    <sheet name="Table 1" sheetId="29" r:id="rId2"/>
    <sheet name="Table 2" sheetId="30" r:id="rId3"/>
    <sheet name="Table 3" sheetId="1" r:id="rId4"/>
    <sheet name="Table 4" sheetId="2" r:id="rId5"/>
    <sheet name="Table 5" sheetId="31" r:id="rId6"/>
    <sheet name="Table 6" sheetId="22" r:id="rId7"/>
    <sheet name="Table 7" sheetId="3" r:id="rId8"/>
    <sheet name="Table 8" sheetId="4" r:id="rId9"/>
    <sheet name="Table 9" sheetId="5" r:id="rId10"/>
    <sheet name="Table 10" sheetId="33" r:id="rId11"/>
    <sheet name="Table 11" sheetId="6" r:id="rId12"/>
    <sheet name="Table 12" sheetId="7" r:id="rId13"/>
    <sheet name="Table 13" sheetId="8" r:id="rId14"/>
    <sheet name="Table 14" sheetId="9" r:id="rId15"/>
    <sheet name="Table 15" sheetId="10" r:id="rId16"/>
    <sheet name="Table 16" sheetId="11" r:id="rId17"/>
    <sheet name="Table 17" sheetId="21" r:id="rId18"/>
    <sheet name="Table 18" sheetId="20" r:id="rId19"/>
    <sheet name="Table 19" sheetId="12" r:id="rId20"/>
    <sheet name="Table 20" sheetId="34" r:id="rId21"/>
    <sheet name="Table 21" sheetId="13" r:id="rId22"/>
    <sheet name="Table 22" sheetId="14" r:id="rId23"/>
    <sheet name="Table 23" sheetId="15" r:id="rId24"/>
    <sheet name="Table 24" sheetId="16" r:id="rId25"/>
    <sheet name="Table 25" sheetId="17" r:id="rId26"/>
    <sheet name="Table 26" sheetId="18" r:id="rId27"/>
    <sheet name="Table 27" sheetId="19" r:id="rId28"/>
    <sheet name="Table 28" sheetId="23" r:id="rId29"/>
    <sheet name="Table 29" sheetId="24" r:id="rId30"/>
  </sheets>
  <externalReferences>
    <externalReference r:id="rId31"/>
  </externalReferences>
  <definedNames>
    <definedName name="_xlnm.Print_Area" localSheetId="10">'Table 10'!$A$1:$J$20</definedName>
    <definedName name="_xlnm.Print_Area" localSheetId="25">'Table 25'!$A$1:$G$25</definedName>
    <definedName name="_xlnm.Print_Area" localSheetId="28">'Table 28'!$A$1:$G$24</definedName>
    <definedName name="_xlnm.Print_Area" localSheetId="29">'Table 29'!$A$1:$H$38</definedName>
    <definedName name="_xlnm.Print_Area" localSheetId="9">'Table 9'!$A$1:$J$23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0" i="14" l="1"/>
  <c r="E20" i="34"/>
  <c r="H52" i="7"/>
  <c r="G20" i="33"/>
  <c r="F20" i="33"/>
  <c r="E20" i="33"/>
  <c r="B23" i="17"/>
  <c r="F23" i="17"/>
  <c r="B36" i="17"/>
  <c r="E36" i="17"/>
  <c r="E23" i="17"/>
  <c r="E12" i="17"/>
  <c r="B12" i="17"/>
  <c r="F18" i="29"/>
  <c r="C18" i="29"/>
  <c r="D36" i="24"/>
  <c r="G36" i="24"/>
  <c r="F23" i="24"/>
  <c r="F36" i="24" s="1"/>
  <c r="C23" i="24"/>
  <c r="F12" i="24"/>
  <c r="C12" i="24"/>
  <c r="C36" i="24" s="1"/>
  <c r="C22" i="23"/>
  <c r="B22" i="23"/>
  <c r="E17" i="19"/>
  <c r="F12" i="19" s="1"/>
  <c r="B17" i="19"/>
  <c r="C15" i="19" s="1"/>
  <c r="C12" i="19"/>
  <c r="E72" i="18"/>
  <c r="F72" i="18" s="1"/>
  <c r="B72" i="18"/>
  <c r="C72" i="18" s="1"/>
  <c r="E67" i="18"/>
  <c r="B67" i="18"/>
  <c r="E62" i="18"/>
  <c r="B62" i="18"/>
  <c r="E51" i="18"/>
  <c r="B51" i="18"/>
  <c r="E33" i="18"/>
  <c r="B33" i="18"/>
  <c r="C33" i="18" s="1"/>
  <c r="E25" i="18"/>
  <c r="B25" i="18"/>
  <c r="E19" i="18"/>
  <c r="B19" i="18"/>
  <c r="E14" i="18"/>
  <c r="E77" i="18" s="1"/>
  <c r="B14" i="18"/>
  <c r="B77" i="18" s="1"/>
  <c r="C22" i="16"/>
  <c r="B22" i="16"/>
  <c r="E19" i="15"/>
  <c r="F14" i="15" s="1"/>
  <c r="B19" i="15"/>
  <c r="C13" i="15" s="1"/>
  <c r="C15" i="15"/>
  <c r="C14" i="15"/>
  <c r="C11" i="15"/>
  <c r="C10" i="15"/>
  <c r="E75" i="14"/>
  <c r="B75" i="14"/>
  <c r="B70" i="14"/>
  <c r="E65" i="14"/>
  <c r="B65" i="14"/>
  <c r="E55" i="14"/>
  <c r="B55" i="14"/>
  <c r="E36" i="14"/>
  <c r="B36" i="14"/>
  <c r="E27" i="14"/>
  <c r="B27" i="14"/>
  <c r="E20" i="14"/>
  <c r="B20" i="14"/>
  <c r="E14" i="14"/>
  <c r="B14" i="14"/>
  <c r="B80" i="14" s="1"/>
  <c r="E31" i="13"/>
  <c r="B31" i="13"/>
  <c r="E21" i="13"/>
  <c r="E41" i="13" s="1"/>
  <c r="B21" i="13"/>
  <c r="E11" i="13"/>
  <c r="B11" i="13"/>
  <c r="H20" i="34"/>
  <c r="G20" i="34"/>
  <c r="F20" i="34"/>
  <c r="D20" i="34"/>
  <c r="C20" i="34"/>
  <c r="H21" i="12"/>
  <c r="G21" i="12"/>
  <c r="F16" i="20"/>
  <c r="C16" i="20"/>
  <c r="D12" i="20" s="1"/>
  <c r="G14" i="20"/>
  <c r="D14" i="20"/>
  <c r="G13" i="20"/>
  <c r="D13" i="20"/>
  <c r="G12" i="20"/>
  <c r="G11" i="20"/>
  <c r="D11" i="20"/>
  <c r="G10" i="20"/>
  <c r="G16" i="20" s="1"/>
  <c r="D10" i="20"/>
  <c r="J20" i="21"/>
  <c r="I20" i="21"/>
  <c r="H20" i="21"/>
  <c r="G20" i="21"/>
  <c r="F20" i="21"/>
  <c r="E20" i="21"/>
  <c r="D20" i="21"/>
  <c r="C20" i="21"/>
  <c r="F16" i="11"/>
  <c r="G12" i="11" s="1"/>
  <c r="C16" i="11"/>
  <c r="D12" i="11" s="1"/>
  <c r="G14" i="11"/>
  <c r="D14" i="11"/>
  <c r="G13" i="11"/>
  <c r="D13" i="11"/>
  <c r="G11" i="11"/>
  <c r="D11" i="11"/>
  <c r="G10" i="11"/>
  <c r="G16" i="11" s="1"/>
  <c r="D10" i="11"/>
  <c r="D16" i="11" s="1"/>
  <c r="F20" i="10"/>
  <c r="E20" i="10"/>
  <c r="C20" i="10"/>
  <c r="B20" i="10"/>
  <c r="E18" i="9"/>
  <c r="F14" i="9" s="1"/>
  <c r="B18" i="9"/>
  <c r="C14" i="9" s="1"/>
  <c r="F16" i="9"/>
  <c r="C16" i="9"/>
  <c r="F15" i="9"/>
  <c r="C15" i="9"/>
  <c r="F13" i="9"/>
  <c r="C13" i="9"/>
  <c r="F12" i="9"/>
  <c r="C12" i="9"/>
  <c r="F11" i="9"/>
  <c r="C11" i="9"/>
  <c r="C10" i="9"/>
  <c r="F9" i="9"/>
  <c r="C9" i="9"/>
  <c r="F93" i="8"/>
  <c r="B93" i="8"/>
  <c r="F80" i="8"/>
  <c r="B80" i="8"/>
  <c r="F73" i="8"/>
  <c r="B73" i="8"/>
  <c r="F59" i="8"/>
  <c r="B59" i="8"/>
  <c r="F37" i="8"/>
  <c r="B37" i="8"/>
  <c r="F25" i="8"/>
  <c r="B25" i="8"/>
  <c r="F17" i="8"/>
  <c r="B17" i="8"/>
  <c r="F11" i="8"/>
  <c r="F100" i="8" s="1"/>
  <c r="B11" i="8"/>
  <c r="B100" i="8" s="1"/>
  <c r="F49" i="7"/>
  <c r="B49" i="7"/>
  <c r="F46" i="7"/>
  <c r="B46" i="7"/>
  <c r="F36" i="7"/>
  <c r="B36" i="7"/>
  <c r="F26" i="7"/>
  <c r="B26" i="7"/>
  <c r="F16" i="7"/>
  <c r="B16" i="7"/>
  <c r="F13" i="7"/>
  <c r="F11" i="7" s="1"/>
  <c r="B13" i="7"/>
  <c r="B11" i="7" s="1"/>
  <c r="E31" i="6"/>
  <c r="B31" i="6"/>
  <c r="E21" i="6"/>
  <c r="B21" i="6"/>
  <c r="E11" i="6"/>
  <c r="B11" i="6"/>
  <c r="B41" i="6" s="1"/>
  <c r="J20" i="33"/>
  <c r="I20" i="33"/>
  <c r="H20" i="33"/>
  <c r="D20" i="33"/>
  <c r="C20" i="33"/>
  <c r="F21" i="5"/>
  <c r="E21" i="5"/>
  <c r="D21" i="5"/>
  <c r="C21" i="5"/>
  <c r="F15" i="4"/>
  <c r="G10" i="4" s="1"/>
  <c r="C15" i="4"/>
  <c r="D13" i="4" s="1"/>
  <c r="D11" i="4"/>
  <c r="D10" i="4"/>
  <c r="H20" i="3"/>
  <c r="G20" i="3"/>
  <c r="F20" i="3"/>
  <c r="E20" i="3"/>
  <c r="D20" i="3"/>
  <c r="C20" i="3"/>
  <c r="F15" i="22"/>
  <c r="C15" i="22"/>
  <c r="D11" i="22" s="1"/>
  <c r="G13" i="22"/>
  <c r="D13" i="22"/>
  <c r="G12" i="22"/>
  <c r="D12" i="22"/>
  <c r="G11" i="22"/>
  <c r="G10" i="22"/>
  <c r="G15" i="22" s="1"/>
  <c r="D10" i="22"/>
  <c r="F20" i="31"/>
  <c r="E20" i="31"/>
  <c r="C20" i="31"/>
  <c r="B20" i="31"/>
  <c r="E18" i="2"/>
  <c r="F13" i="2" s="1"/>
  <c r="B18" i="2"/>
  <c r="C13" i="2" s="1"/>
  <c r="C14" i="2"/>
  <c r="C10" i="2"/>
  <c r="F95" i="1"/>
  <c r="B95" i="1"/>
  <c r="D95" i="1" s="1"/>
  <c r="F82" i="1"/>
  <c r="B82" i="1"/>
  <c r="F74" i="1"/>
  <c r="B74" i="1"/>
  <c r="F60" i="1"/>
  <c r="B60" i="1"/>
  <c r="F38" i="1"/>
  <c r="B38" i="1"/>
  <c r="D38" i="1" s="1"/>
  <c r="F26" i="1"/>
  <c r="B26" i="1"/>
  <c r="F18" i="1"/>
  <c r="B18" i="1"/>
  <c r="F11" i="1"/>
  <c r="B11" i="1"/>
  <c r="B102" i="1" s="1"/>
  <c r="E16" i="30"/>
  <c r="B16" i="30"/>
  <c r="E15" i="30"/>
  <c r="B15" i="30"/>
  <c r="E14" i="30"/>
  <c r="B14" i="30"/>
  <c r="E13" i="30"/>
  <c r="B13" i="30"/>
  <c r="E12" i="30"/>
  <c r="B12" i="30"/>
  <c r="E11" i="30"/>
  <c r="B11" i="30"/>
  <c r="E10" i="30"/>
  <c r="B10" i="30"/>
  <c r="E9" i="30"/>
  <c r="B9" i="30"/>
  <c r="E18" i="29"/>
  <c r="F15" i="29" s="1"/>
  <c r="B18" i="29"/>
  <c r="C10" i="29" s="1"/>
  <c r="E18" i="30" l="1"/>
  <c r="F13" i="30" s="1"/>
  <c r="E80" i="14"/>
  <c r="F16" i="14" s="1"/>
  <c r="F31" i="17"/>
  <c r="F29" i="17"/>
  <c r="F21" i="17"/>
  <c r="C12" i="17"/>
  <c r="G30" i="24"/>
  <c r="G26" i="24"/>
  <c r="G18" i="24"/>
  <c r="G14" i="24"/>
  <c r="G34" i="24"/>
  <c r="G29" i="24"/>
  <c r="G25" i="24"/>
  <c r="G21" i="24"/>
  <c r="G17" i="24"/>
  <c r="G13" i="24"/>
  <c r="G32" i="24"/>
  <c r="G28" i="24"/>
  <c r="G24" i="24"/>
  <c r="G23" i="24" s="1"/>
  <c r="G20" i="24"/>
  <c r="G16" i="24"/>
  <c r="G27" i="24"/>
  <c r="G31" i="24"/>
  <c r="G19" i="24"/>
  <c r="G15" i="24"/>
  <c r="D27" i="24"/>
  <c r="D30" i="24"/>
  <c r="D26" i="24"/>
  <c r="D18" i="24"/>
  <c r="D14" i="24"/>
  <c r="D19" i="24"/>
  <c r="D31" i="24"/>
  <c r="D34" i="24"/>
  <c r="D29" i="24"/>
  <c r="D25" i="24"/>
  <c r="D21" i="24"/>
  <c r="D17" i="24"/>
  <c r="D13" i="24"/>
  <c r="D15" i="24"/>
  <c r="D32" i="24"/>
  <c r="D28" i="24"/>
  <c r="D24" i="24"/>
  <c r="D20" i="24"/>
  <c r="D16" i="24"/>
  <c r="F13" i="19"/>
  <c r="C14" i="19"/>
  <c r="F10" i="19"/>
  <c r="F17" i="19" s="1"/>
  <c r="F14" i="19"/>
  <c r="C13" i="19"/>
  <c r="C10" i="19"/>
  <c r="C11" i="19"/>
  <c r="F11" i="19"/>
  <c r="F15" i="19"/>
  <c r="C73" i="18"/>
  <c r="C69" i="18"/>
  <c r="C65" i="18"/>
  <c r="C57" i="18"/>
  <c r="C53" i="18"/>
  <c r="C36" i="18"/>
  <c r="C28" i="18"/>
  <c r="C20" i="18"/>
  <c r="C16" i="18"/>
  <c r="C12" i="18"/>
  <c r="C68" i="18"/>
  <c r="C64" i="18"/>
  <c r="C60" i="18"/>
  <c r="C56" i="18"/>
  <c r="C52" i="18"/>
  <c r="C35" i="18"/>
  <c r="C31" i="18"/>
  <c r="C27" i="18"/>
  <c r="C23" i="18"/>
  <c r="C15" i="18"/>
  <c r="C67" i="18"/>
  <c r="C75" i="18"/>
  <c r="C63" i="18"/>
  <c r="C59" i="18"/>
  <c r="C55" i="18"/>
  <c r="C34" i="18"/>
  <c r="C30" i="18"/>
  <c r="C26" i="18"/>
  <c r="C22" i="18"/>
  <c r="C74" i="18"/>
  <c r="C70" i="18"/>
  <c r="C58" i="18"/>
  <c r="C54" i="18"/>
  <c r="C29" i="18"/>
  <c r="C21" i="18"/>
  <c r="C17" i="18"/>
  <c r="C51" i="18"/>
  <c r="C14" i="18"/>
  <c r="F51" i="18"/>
  <c r="F19" i="18"/>
  <c r="C19" i="18"/>
  <c r="C25" i="18"/>
  <c r="F73" i="18"/>
  <c r="F69" i="18"/>
  <c r="F65" i="18"/>
  <c r="F57" i="18"/>
  <c r="F53" i="18"/>
  <c r="F36" i="18"/>
  <c r="F28" i="18"/>
  <c r="F20" i="18"/>
  <c r="F16" i="18"/>
  <c r="F12" i="18"/>
  <c r="F54" i="18"/>
  <c r="F21" i="18"/>
  <c r="F62" i="18"/>
  <c r="F29" i="18"/>
  <c r="F68" i="18"/>
  <c r="F64" i="18"/>
  <c r="F60" i="18"/>
  <c r="F56" i="18"/>
  <c r="F52" i="18"/>
  <c r="F35" i="18"/>
  <c r="F31" i="18"/>
  <c r="F27" i="18"/>
  <c r="F23" i="18"/>
  <c r="F15" i="18"/>
  <c r="F58" i="18"/>
  <c r="F70" i="18"/>
  <c r="F25" i="18"/>
  <c r="F75" i="18"/>
  <c r="F63" i="18"/>
  <c r="F59" i="18"/>
  <c r="F55" i="18"/>
  <c r="F34" i="18"/>
  <c r="F30" i="18"/>
  <c r="F26" i="18"/>
  <c r="F22" i="18"/>
  <c r="F74" i="18"/>
  <c r="F17" i="18"/>
  <c r="F33" i="18"/>
  <c r="C62" i="18"/>
  <c r="F67" i="18"/>
  <c r="F14" i="18"/>
  <c r="F11" i="15"/>
  <c r="F15" i="15"/>
  <c r="C12" i="15"/>
  <c r="C19" i="15" s="1"/>
  <c r="C16" i="15"/>
  <c r="C17" i="15"/>
  <c r="F12" i="15"/>
  <c r="F16" i="15"/>
  <c r="F13" i="15"/>
  <c r="F17" i="15"/>
  <c r="F10" i="15"/>
  <c r="F19" i="15" s="1"/>
  <c r="F55" i="14"/>
  <c r="C65" i="14"/>
  <c r="C36" i="14"/>
  <c r="C20" i="14"/>
  <c r="C76" i="14"/>
  <c r="C72" i="14"/>
  <c r="C68" i="14"/>
  <c r="C60" i="14"/>
  <c r="C56" i="14"/>
  <c r="C39" i="14"/>
  <c r="C31" i="14"/>
  <c r="C23" i="14"/>
  <c r="C15" i="14"/>
  <c r="C71" i="14"/>
  <c r="C67" i="14"/>
  <c r="C63" i="14"/>
  <c r="C59" i="14"/>
  <c r="C38" i="14"/>
  <c r="C34" i="14"/>
  <c r="C30" i="14"/>
  <c r="C22" i="14"/>
  <c r="C18" i="14"/>
  <c r="C70" i="14"/>
  <c r="C78" i="14"/>
  <c r="C66" i="14"/>
  <c r="C62" i="14"/>
  <c r="C58" i="14"/>
  <c r="C37" i="14"/>
  <c r="C33" i="14"/>
  <c r="C29" i="14"/>
  <c r="C25" i="14"/>
  <c r="C21" i="14"/>
  <c r="C17" i="14"/>
  <c r="C77" i="14"/>
  <c r="C73" i="14"/>
  <c r="C61" i="14"/>
  <c r="C57" i="14"/>
  <c r="C40" i="14"/>
  <c r="C32" i="14"/>
  <c r="C28" i="14"/>
  <c r="C24" i="14"/>
  <c r="C16" i="14"/>
  <c r="C12" i="14"/>
  <c r="C27" i="14"/>
  <c r="F68" i="14"/>
  <c r="F60" i="14"/>
  <c r="F56" i="14"/>
  <c r="F39" i="14"/>
  <c r="F31" i="14"/>
  <c r="F27" i="14"/>
  <c r="F23" i="14"/>
  <c r="F15" i="14"/>
  <c r="F57" i="14"/>
  <c r="F32" i="14"/>
  <c r="F61" i="14"/>
  <c r="F59" i="14"/>
  <c r="F38" i="14"/>
  <c r="F34" i="14"/>
  <c r="F30" i="14"/>
  <c r="F22" i="14"/>
  <c r="F18" i="14"/>
  <c r="F65" i="14"/>
  <c r="F28" i="14"/>
  <c r="F78" i="14"/>
  <c r="F66" i="14"/>
  <c r="F21" i="14"/>
  <c r="F17" i="14"/>
  <c r="F73" i="14"/>
  <c r="F20" i="14"/>
  <c r="F77" i="14"/>
  <c r="F36" i="14"/>
  <c r="F12" i="14"/>
  <c r="F40" i="14"/>
  <c r="C75" i="14"/>
  <c r="C55" i="14"/>
  <c r="C14" i="14"/>
  <c r="C21" i="13"/>
  <c r="F25" i="13"/>
  <c r="F36" i="13"/>
  <c r="F32" i="13"/>
  <c r="F28" i="13"/>
  <c r="F24" i="13"/>
  <c r="F16" i="13"/>
  <c r="F12" i="13"/>
  <c r="F35" i="13"/>
  <c r="F15" i="13"/>
  <c r="F39" i="13"/>
  <c r="F31" i="13"/>
  <c r="F27" i="13"/>
  <c r="F23" i="13"/>
  <c r="F19" i="13"/>
  <c r="F11" i="13"/>
  <c r="F41" i="13" s="1"/>
  <c r="F38" i="13"/>
  <c r="F34" i="13"/>
  <c r="F26" i="13"/>
  <c r="F22" i="13"/>
  <c r="F18" i="13"/>
  <c r="F14" i="13"/>
  <c r="F37" i="13"/>
  <c r="F33" i="13"/>
  <c r="F29" i="13"/>
  <c r="F17" i="13"/>
  <c r="F13" i="13"/>
  <c r="F21" i="13"/>
  <c r="B41" i="13"/>
  <c r="D16" i="20"/>
  <c r="C18" i="9"/>
  <c r="F18" i="9"/>
  <c r="F10" i="9"/>
  <c r="D59" i="8"/>
  <c r="H96" i="8"/>
  <c r="H88" i="8"/>
  <c r="H84" i="8"/>
  <c r="H80" i="8"/>
  <c r="H76" i="8"/>
  <c r="H68" i="8"/>
  <c r="H64" i="8"/>
  <c r="H60" i="8"/>
  <c r="H44" i="8"/>
  <c r="H40" i="8"/>
  <c r="H32" i="8"/>
  <c r="H28" i="8"/>
  <c r="H20" i="8"/>
  <c r="H12" i="8"/>
  <c r="H85" i="8"/>
  <c r="H61" i="8"/>
  <c r="H33" i="8"/>
  <c r="H17" i="8"/>
  <c r="H93" i="8"/>
  <c r="H73" i="8"/>
  <c r="H37" i="8"/>
  <c r="H21" i="8"/>
  <c r="H95" i="8"/>
  <c r="H91" i="8"/>
  <c r="H87" i="8"/>
  <c r="H83" i="8"/>
  <c r="H75" i="8"/>
  <c r="H71" i="8"/>
  <c r="H67" i="8"/>
  <c r="H63" i="8"/>
  <c r="H43" i="8"/>
  <c r="H39" i="8"/>
  <c r="H35" i="8"/>
  <c r="H31" i="8"/>
  <c r="H27" i="8"/>
  <c r="H23" i="8"/>
  <c r="H19" i="8"/>
  <c r="H15" i="8"/>
  <c r="H81" i="8"/>
  <c r="H41" i="8"/>
  <c r="H89" i="8"/>
  <c r="H65" i="8"/>
  <c r="H29" i="8"/>
  <c r="H13" i="8"/>
  <c r="H98" i="8"/>
  <c r="H94" i="8"/>
  <c r="H90" i="8"/>
  <c r="H86" i="8"/>
  <c r="H82" i="8"/>
  <c r="H78" i="8"/>
  <c r="H74" i="8"/>
  <c r="H70" i="8"/>
  <c r="H66" i="8"/>
  <c r="H62" i="8"/>
  <c r="H42" i="8"/>
  <c r="H38" i="8"/>
  <c r="H34" i="8"/>
  <c r="H30" i="8"/>
  <c r="H26" i="8"/>
  <c r="H22" i="8"/>
  <c r="H18" i="8"/>
  <c r="H14" i="8"/>
  <c r="H77" i="8"/>
  <c r="H97" i="8"/>
  <c r="H69" i="8"/>
  <c r="H45" i="8"/>
  <c r="H25" i="8"/>
  <c r="D80" i="8"/>
  <c r="D93" i="8"/>
  <c r="D73" i="8"/>
  <c r="D37" i="8"/>
  <c r="D25" i="8"/>
  <c r="D17" i="8"/>
  <c r="D82" i="8"/>
  <c r="D34" i="8"/>
  <c r="D18" i="8"/>
  <c r="D96" i="8"/>
  <c r="D88" i="8"/>
  <c r="D84" i="8"/>
  <c r="D76" i="8"/>
  <c r="D68" i="8"/>
  <c r="D64" i="8"/>
  <c r="D60" i="8"/>
  <c r="D44" i="8"/>
  <c r="D40" i="8"/>
  <c r="D32" i="8"/>
  <c r="D28" i="8"/>
  <c r="D20" i="8"/>
  <c r="D12" i="8"/>
  <c r="D78" i="8"/>
  <c r="D42" i="8"/>
  <c r="D26" i="8"/>
  <c r="D15" i="8"/>
  <c r="D70" i="8"/>
  <c r="D95" i="8"/>
  <c r="D91" i="8"/>
  <c r="D87" i="8"/>
  <c r="D83" i="8"/>
  <c r="D75" i="8"/>
  <c r="D71" i="8"/>
  <c r="D67" i="8"/>
  <c r="D63" i="8"/>
  <c r="D43" i="8"/>
  <c r="D39" i="8"/>
  <c r="D35" i="8"/>
  <c r="D31" i="8"/>
  <c r="D27" i="8"/>
  <c r="D23" i="8"/>
  <c r="D19" i="8"/>
  <c r="D86" i="8"/>
  <c r="D30" i="8"/>
  <c r="D14" i="8"/>
  <c r="D98" i="8"/>
  <c r="D94" i="8"/>
  <c r="D74" i="8"/>
  <c r="D66" i="8"/>
  <c r="D62" i="8"/>
  <c r="D97" i="8"/>
  <c r="D89" i="8"/>
  <c r="D85" i="8"/>
  <c r="D81" i="8"/>
  <c r="D77" i="8"/>
  <c r="D69" i="8"/>
  <c r="D65" i="8"/>
  <c r="D61" i="8"/>
  <c r="D45" i="8"/>
  <c r="D41" i="8"/>
  <c r="D33" i="8"/>
  <c r="D29" i="8"/>
  <c r="D21" i="8"/>
  <c r="D13" i="8"/>
  <c r="D90" i="8"/>
  <c r="D38" i="8"/>
  <c r="D22" i="8"/>
  <c r="H59" i="8"/>
  <c r="D11" i="8"/>
  <c r="H11" i="8"/>
  <c r="B59" i="7"/>
  <c r="F59" i="7"/>
  <c r="H11" i="7" s="1"/>
  <c r="H59" i="7" s="1"/>
  <c r="H49" i="7"/>
  <c r="C21" i="6"/>
  <c r="C37" i="6"/>
  <c r="C25" i="6"/>
  <c r="C17" i="6"/>
  <c r="C13" i="6"/>
  <c r="C11" i="6"/>
  <c r="C41" i="6" s="1"/>
  <c r="C33" i="6"/>
  <c r="C39" i="6"/>
  <c r="C19" i="6"/>
  <c r="C36" i="6"/>
  <c r="C32" i="6"/>
  <c r="C28" i="6"/>
  <c r="C24" i="6"/>
  <c r="C16" i="6"/>
  <c r="C12" i="6"/>
  <c r="C35" i="6"/>
  <c r="C23" i="6"/>
  <c r="C15" i="6"/>
  <c r="C27" i="6"/>
  <c r="C38" i="6"/>
  <c r="C34" i="6"/>
  <c r="C26" i="6"/>
  <c r="C22" i="6"/>
  <c r="C18" i="6"/>
  <c r="C14" i="6"/>
  <c r="C29" i="6"/>
  <c r="C31" i="6"/>
  <c r="E41" i="6"/>
  <c r="F21" i="6" s="1"/>
  <c r="G11" i="4"/>
  <c r="G15" i="4" s="1"/>
  <c r="D12" i="4"/>
  <c r="D15" i="4" s="1"/>
  <c r="G12" i="4"/>
  <c r="G13" i="4"/>
  <c r="D15" i="22"/>
  <c r="F14" i="2"/>
  <c r="C15" i="2"/>
  <c r="F11" i="2"/>
  <c r="F15" i="2"/>
  <c r="F10" i="2"/>
  <c r="C11" i="2"/>
  <c r="C12" i="2"/>
  <c r="C16" i="2"/>
  <c r="F12" i="2"/>
  <c r="F16" i="2"/>
  <c r="C9" i="2"/>
  <c r="F9" i="2"/>
  <c r="H38" i="1"/>
  <c r="D98" i="1"/>
  <c r="D90" i="1"/>
  <c r="D61" i="1"/>
  <c r="D13" i="1"/>
  <c r="D86" i="1"/>
  <c r="D77" i="1"/>
  <c r="D69" i="1"/>
  <c r="D65" i="1"/>
  <c r="D29" i="1"/>
  <c r="D21" i="1"/>
  <c r="D85" i="1"/>
  <c r="D76" i="1"/>
  <c r="D72" i="1"/>
  <c r="D68" i="1"/>
  <c r="D64" i="1"/>
  <c r="D44" i="1"/>
  <c r="D36" i="1"/>
  <c r="D28" i="1"/>
  <c r="D20" i="1"/>
  <c r="D12" i="1"/>
  <c r="D33" i="1"/>
  <c r="D97" i="1"/>
  <c r="D93" i="1"/>
  <c r="D89" i="1"/>
  <c r="D40" i="1"/>
  <c r="D32" i="1"/>
  <c r="D24" i="1"/>
  <c r="D16" i="1"/>
  <c r="D41" i="1"/>
  <c r="D100" i="1"/>
  <c r="D96" i="1"/>
  <c r="D92" i="1"/>
  <c r="D88" i="1"/>
  <c r="D84" i="1"/>
  <c r="D79" i="1"/>
  <c r="D75" i="1"/>
  <c r="D71" i="1"/>
  <c r="D67" i="1"/>
  <c r="D63" i="1"/>
  <c r="D43" i="1"/>
  <c r="D39" i="1"/>
  <c r="D35" i="1"/>
  <c r="D31" i="1"/>
  <c r="D23" i="1"/>
  <c r="D19" i="1"/>
  <c r="D15" i="1"/>
  <c r="D45" i="1"/>
  <c r="D27" i="1"/>
  <c r="D99" i="1"/>
  <c r="D91" i="1"/>
  <c r="D87" i="1"/>
  <c r="D83" i="1"/>
  <c r="D78" i="1"/>
  <c r="D70" i="1"/>
  <c r="D66" i="1"/>
  <c r="D62" i="1"/>
  <c r="D46" i="1"/>
  <c r="D42" i="1"/>
  <c r="D34" i="1"/>
  <c r="D30" i="1"/>
  <c r="D22" i="1"/>
  <c r="D14" i="1"/>
  <c r="D60" i="1"/>
  <c r="H11" i="1"/>
  <c r="D18" i="1"/>
  <c r="D74" i="1"/>
  <c r="H18" i="1"/>
  <c r="H74" i="1"/>
  <c r="D26" i="1"/>
  <c r="D82" i="1"/>
  <c r="D11" i="1"/>
  <c r="F102" i="1"/>
  <c r="H82" i="1" s="1"/>
  <c r="F14" i="30"/>
  <c r="F16" i="30"/>
  <c r="F9" i="30"/>
  <c r="B18" i="30"/>
  <c r="C13" i="30" s="1"/>
  <c r="C13" i="29"/>
  <c r="C14" i="29"/>
  <c r="F16" i="29"/>
  <c r="C15" i="29"/>
  <c r="C11" i="29"/>
  <c r="C12" i="29"/>
  <c r="C16" i="29"/>
  <c r="F14" i="29"/>
  <c r="F13" i="29"/>
  <c r="F10" i="29"/>
  <c r="F12" i="29"/>
  <c r="F11" i="29"/>
  <c r="F10" i="30" l="1"/>
  <c r="F12" i="30"/>
  <c r="F15" i="30"/>
  <c r="F11" i="30"/>
  <c r="F18" i="30" s="1"/>
  <c r="C9" i="30"/>
  <c r="F25" i="14"/>
  <c r="F63" i="14"/>
  <c r="F72" i="14"/>
  <c r="F29" i="14"/>
  <c r="F67" i="14"/>
  <c r="F76" i="14"/>
  <c r="F33" i="14"/>
  <c r="F71" i="14"/>
  <c r="F70" i="14"/>
  <c r="F80" i="14" s="1"/>
  <c r="F14" i="14"/>
  <c r="F37" i="14"/>
  <c r="F24" i="14"/>
  <c r="F58" i="14"/>
  <c r="F75" i="14"/>
  <c r="F62" i="14"/>
  <c r="F14" i="17"/>
  <c r="F26" i="17"/>
  <c r="F15" i="17"/>
  <c r="F18" i="17"/>
  <c r="F20" i="17"/>
  <c r="F30" i="17"/>
  <c r="F19" i="17"/>
  <c r="F16" i="17"/>
  <c r="F24" i="17"/>
  <c r="F12" i="17"/>
  <c r="F32" i="17"/>
  <c r="F27" i="17"/>
  <c r="F34" i="17"/>
  <c r="F25" i="17"/>
  <c r="F28" i="17"/>
  <c r="F13" i="17"/>
  <c r="F17" i="17"/>
  <c r="C30" i="17"/>
  <c r="C25" i="17"/>
  <c r="C17" i="17"/>
  <c r="C31" i="17"/>
  <c r="C27" i="17"/>
  <c r="C19" i="17"/>
  <c r="C15" i="17"/>
  <c r="C26" i="17"/>
  <c r="C18" i="17"/>
  <c r="C14" i="17"/>
  <c r="C29" i="17"/>
  <c r="C13" i="17"/>
  <c r="C34" i="17"/>
  <c r="C21" i="17"/>
  <c r="C32" i="17"/>
  <c r="C28" i="17"/>
  <c r="C24" i="17"/>
  <c r="C20" i="17"/>
  <c r="C16" i="17"/>
  <c r="F36" i="17"/>
  <c r="C23" i="17"/>
  <c r="C36" i="17" s="1"/>
  <c r="D12" i="24"/>
  <c r="D23" i="24"/>
  <c r="G12" i="24"/>
  <c r="C17" i="19"/>
  <c r="F77" i="18"/>
  <c r="C77" i="18"/>
  <c r="C80" i="14"/>
  <c r="C25" i="13"/>
  <c r="C17" i="13"/>
  <c r="C36" i="13"/>
  <c r="C32" i="13"/>
  <c r="C28" i="13"/>
  <c r="C16" i="13"/>
  <c r="C12" i="13"/>
  <c r="C24" i="13"/>
  <c r="C39" i="13"/>
  <c r="C35" i="13"/>
  <c r="C27" i="13"/>
  <c r="C23" i="13"/>
  <c r="C19" i="13"/>
  <c r="C15" i="13"/>
  <c r="C31" i="13"/>
  <c r="C11" i="13"/>
  <c r="C38" i="13"/>
  <c r="C34" i="13"/>
  <c r="C26" i="13"/>
  <c r="C22" i="13"/>
  <c r="C18" i="13"/>
  <c r="C14" i="13"/>
  <c r="C37" i="13"/>
  <c r="C33" i="13"/>
  <c r="C29" i="13"/>
  <c r="C13" i="13"/>
  <c r="H100" i="8"/>
  <c r="D100" i="8"/>
  <c r="D55" i="7"/>
  <c r="D51" i="7"/>
  <c r="D47" i="7"/>
  <c r="D46" i="7" s="1"/>
  <c r="D43" i="7"/>
  <c r="D39" i="7"/>
  <c r="D31" i="7"/>
  <c r="D27" i="7"/>
  <c r="D23" i="7"/>
  <c r="D19" i="7"/>
  <c r="D49" i="7"/>
  <c r="D54" i="7"/>
  <c r="D50" i="7"/>
  <c r="D42" i="7"/>
  <c r="D38" i="7"/>
  <c r="D34" i="7"/>
  <c r="D30" i="7"/>
  <c r="D22" i="7"/>
  <c r="D18" i="7"/>
  <c r="D14" i="7"/>
  <c r="D13" i="7" s="1"/>
  <c r="D57" i="7"/>
  <c r="D53" i="7"/>
  <c r="D41" i="7"/>
  <c r="D37" i="7"/>
  <c r="D33" i="7"/>
  <c r="D29" i="7"/>
  <c r="D21" i="7"/>
  <c r="D17" i="7"/>
  <c r="D56" i="7"/>
  <c r="D52" i="7"/>
  <c r="D44" i="7"/>
  <c r="D40" i="7"/>
  <c r="D32" i="7"/>
  <c r="D28" i="7"/>
  <c r="D24" i="7"/>
  <c r="D20" i="7"/>
  <c r="D11" i="7"/>
  <c r="D59" i="7" s="1"/>
  <c r="H55" i="7"/>
  <c r="H51" i="7"/>
  <c r="H47" i="7"/>
  <c r="H46" i="7" s="1"/>
  <c r="H43" i="7"/>
  <c r="H39" i="7"/>
  <c r="H31" i="7"/>
  <c r="H27" i="7"/>
  <c r="H23" i="7"/>
  <c r="H19" i="7"/>
  <c r="H40" i="7"/>
  <c r="H54" i="7"/>
  <c r="H50" i="7"/>
  <c r="H42" i="7"/>
  <c r="H38" i="7"/>
  <c r="H34" i="7"/>
  <c r="H30" i="7"/>
  <c r="H22" i="7"/>
  <c r="H18" i="7"/>
  <c r="H14" i="7"/>
  <c r="H13" i="7" s="1"/>
  <c r="H36" i="7"/>
  <c r="H44" i="7"/>
  <c r="H57" i="7"/>
  <c r="H53" i="7"/>
  <c r="H41" i="7"/>
  <c r="H37" i="7"/>
  <c r="H33" i="7"/>
  <c r="H29" i="7"/>
  <c r="H21" i="7"/>
  <c r="H17" i="7"/>
  <c r="H56" i="7"/>
  <c r="H28" i="7"/>
  <c r="H16" i="7"/>
  <c r="H24" i="7"/>
  <c r="H20" i="7"/>
  <c r="H32" i="7"/>
  <c r="D16" i="7"/>
  <c r="D36" i="7"/>
  <c r="D26" i="7"/>
  <c r="H26" i="7"/>
  <c r="F31" i="6"/>
  <c r="F37" i="6"/>
  <c r="F33" i="6"/>
  <c r="F29" i="6"/>
  <c r="F25" i="6"/>
  <c r="F17" i="6"/>
  <c r="F13" i="6"/>
  <c r="F26" i="6"/>
  <c r="F36" i="6"/>
  <c r="F32" i="6"/>
  <c r="F28" i="6"/>
  <c r="F24" i="6"/>
  <c r="F16" i="6"/>
  <c r="F12" i="6"/>
  <c r="F14" i="6"/>
  <c r="F38" i="6"/>
  <c r="F22" i="6"/>
  <c r="F39" i="6"/>
  <c r="F35" i="6"/>
  <c r="F27" i="6"/>
  <c r="F23" i="6"/>
  <c r="F19" i="6"/>
  <c r="F15" i="6"/>
  <c r="F34" i="6"/>
  <c r="F18" i="6"/>
  <c r="F11" i="6"/>
  <c r="F41" i="6" s="1"/>
  <c r="C18" i="2"/>
  <c r="F18" i="2"/>
  <c r="H95" i="1"/>
  <c r="H98" i="1"/>
  <c r="H90" i="1"/>
  <c r="H86" i="1"/>
  <c r="H77" i="1"/>
  <c r="H69" i="1"/>
  <c r="H65" i="1"/>
  <c r="H61" i="1"/>
  <c r="H45" i="1"/>
  <c r="H41" i="1"/>
  <c r="H33" i="1"/>
  <c r="H29" i="1"/>
  <c r="H21" i="1"/>
  <c r="H13" i="1"/>
  <c r="H97" i="1"/>
  <c r="H93" i="1"/>
  <c r="H89" i="1"/>
  <c r="H85" i="1"/>
  <c r="H76" i="1"/>
  <c r="H72" i="1"/>
  <c r="H68" i="1"/>
  <c r="H64" i="1"/>
  <c r="H44" i="1"/>
  <c r="H40" i="1"/>
  <c r="H36" i="1"/>
  <c r="H32" i="1"/>
  <c r="H28" i="1"/>
  <c r="H24" i="1"/>
  <c r="H20" i="1"/>
  <c r="H16" i="1"/>
  <c r="H12" i="1"/>
  <c r="H100" i="1"/>
  <c r="H96" i="1"/>
  <c r="H92" i="1"/>
  <c r="H88" i="1"/>
  <c r="H84" i="1"/>
  <c r="H79" i="1"/>
  <c r="H75" i="1"/>
  <c r="H71" i="1"/>
  <c r="H67" i="1"/>
  <c r="H63" i="1"/>
  <c r="H43" i="1"/>
  <c r="H39" i="1"/>
  <c r="H35" i="1"/>
  <c r="H31" i="1"/>
  <c r="H27" i="1"/>
  <c r="H23" i="1"/>
  <c r="H19" i="1"/>
  <c r="H15" i="1"/>
  <c r="H99" i="1"/>
  <c r="H91" i="1"/>
  <c r="H87" i="1"/>
  <c r="H83" i="1"/>
  <c r="H78" i="1"/>
  <c r="H70" i="1"/>
  <c r="H66" i="1"/>
  <c r="H62" i="1"/>
  <c r="H46" i="1"/>
  <c r="H42" i="1"/>
  <c r="H34" i="1"/>
  <c r="H30" i="1"/>
  <c r="H22" i="1"/>
  <c r="H14" i="1"/>
  <c r="D102" i="1"/>
  <c r="H26" i="1"/>
  <c r="H102" i="1" s="1"/>
  <c r="H60" i="1"/>
  <c r="C14" i="30"/>
  <c r="C10" i="30"/>
  <c r="C16" i="30"/>
  <c r="C12" i="30"/>
  <c r="C11" i="30"/>
  <c r="C15" i="30"/>
  <c r="C41" i="13" l="1"/>
  <c r="C18" i="30"/>
</calcChain>
</file>

<file path=xl/sharedStrings.xml><?xml version="1.0" encoding="utf-8"?>
<sst xmlns="http://schemas.openxmlformats.org/spreadsheetml/2006/main" count="1230" uniqueCount="269">
  <si>
    <t>BUSINESS INCOME TAXES</t>
  </si>
  <si>
    <t>Table 3</t>
  </si>
  <si>
    <t>DISTRIBUTION BY INDUSTRY</t>
  </si>
  <si>
    <t>($ THOUSANDS)</t>
  </si>
  <si>
    <t>% of</t>
  </si>
  <si>
    <t>Industry</t>
  </si>
  <si>
    <t>Number</t>
  </si>
  <si>
    <t>Total</t>
  </si>
  <si>
    <t>Liability</t>
  </si>
  <si>
    <t>Finance &amp; Insurance</t>
  </si>
  <si>
    <t>%</t>
  </si>
  <si>
    <t>Real Estate</t>
  </si>
  <si>
    <t>Services</t>
  </si>
  <si>
    <t>Information</t>
  </si>
  <si>
    <t>Trade</t>
  </si>
  <si>
    <t>Manufacturing</t>
  </si>
  <si>
    <t>Other</t>
  </si>
  <si>
    <t>TOTAL</t>
  </si>
  <si>
    <t>Table 4</t>
  </si>
  <si>
    <t>DISTRIBUTION BY LIABILITY PER RETURN</t>
  </si>
  <si>
    <t>Liability per Return</t>
  </si>
  <si>
    <t>(000)</t>
  </si>
  <si>
    <t>$300 or Less</t>
  </si>
  <si>
    <t>$300 - $1,000</t>
  </si>
  <si>
    <t>$1,000 - $5,000</t>
  </si>
  <si>
    <t>$5,000 - $10,000</t>
  </si>
  <si>
    <t>$10,000 - $50,000</t>
  </si>
  <si>
    <t xml:space="preserve">$50,000 - $500,000 </t>
  </si>
  <si>
    <t>$500,000 - $1,000,000</t>
  </si>
  <si>
    <t>More than $1,000,000</t>
  </si>
  <si>
    <t>BUSINESS CORPORATION TAX</t>
  </si>
  <si>
    <t>Table 7</t>
  </si>
  <si>
    <t>Funds &amp; Trusts</t>
  </si>
  <si>
    <t>Insurance</t>
  </si>
  <si>
    <t>Securities &amp; Commodities</t>
  </si>
  <si>
    <t>Lessors of Non-Residential Property</t>
  </si>
  <si>
    <t>Lessors of Residential Property</t>
  </si>
  <si>
    <t>Lessors of Other Property</t>
  </si>
  <si>
    <t>Property Management</t>
  </si>
  <si>
    <t>Other Real Estate</t>
  </si>
  <si>
    <t>Chemical</t>
  </si>
  <si>
    <t>Textiles/Apparel/Leather</t>
  </si>
  <si>
    <t>Machinery</t>
  </si>
  <si>
    <t>Fabricated Metal</t>
  </si>
  <si>
    <t>Printing</t>
  </si>
  <si>
    <t>Furniture</t>
  </si>
  <si>
    <t>Other Manufacturing</t>
  </si>
  <si>
    <t>Prof/Tech/Managerial</t>
  </si>
  <si>
    <t>Holding Companies</t>
  </si>
  <si>
    <t>Legal Services</t>
  </si>
  <si>
    <t>Accounting</t>
  </si>
  <si>
    <t>Architectural/Engineering/Design</t>
  </si>
  <si>
    <t>Computer-Related</t>
  </si>
  <si>
    <t>Management/Science/Technical</t>
  </si>
  <si>
    <t>Advertising/Public Relations/Marketing</t>
  </si>
  <si>
    <t>Other Prof/Tech/Managerial</t>
  </si>
  <si>
    <t>(continued)</t>
  </si>
  <si>
    <t>Other Services</t>
  </si>
  <si>
    <t>Accommodations &amp; Food</t>
  </si>
  <si>
    <t>Administration/Support</t>
  </si>
  <si>
    <t>Arts &amp; Entertainment</t>
  </si>
  <si>
    <t>Education</t>
  </si>
  <si>
    <t>Health Care</t>
  </si>
  <si>
    <t>Personal Services</t>
  </si>
  <si>
    <t>Civic, Prof., Sports &amp; Similar Organizations</t>
  </si>
  <si>
    <t>Rental &amp; Leasing</t>
  </si>
  <si>
    <t>Repair &amp; Maintenance</t>
  </si>
  <si>
    <t>Social  Services</t>
  </si>
  <si>
    <t>Waste Management</t>
  </si>
  <si>
    <t>Miscellaneous Other Services</t>
  </si>
  <si>
    <t>Information Services/Data</t>
  </si>
  <si>
    <t>Movies/Video/Sound</t>
  </si>
  <si>
    <t>Publishing</t>
  </si>
  <si>
    <t>Other Information</t>
  </si>
  <si>
    <t>Durable Wholesale</t>
  </si>
  <si>
    <t>Non-Durable Wholesale</t>
  </si>
  <si>
    <t>Retail-General Merchandise</t>
  </si>
  <si>
    <t>Retail-Electronics</t>
  </si>
  <si>
    <t>Retail-Motor Vehicles</t>
  </si>
  <si>
    <t>Retail-Other</t>
  </si>
  <si>
    <t>Construction</t>
  </si>
  <si>
    <t>Transportation</t>
  </si>
  <si>
    <t>Utilities</t>
  </si>
  <si>
    <t>Miscellaneous Other</t>
  </si>
  <si>
    <t>Not Available</t>
  </si>
  <si>
    <t>Table 8</t>
  </si>
  <si>
    <t xml:space="preserve">$10,000 - $50,000 </t>
  </si>
  <si>
    <t>Table 9</t>
  </si>
  <si>
    <t>TOP TEN PERCENT AND TOP ONE PERCENT OF TAXPAYERS</t>
  </si>
  <si>
    <t>BY INDUSTRY</t>
  </si>
  <si>
    <t>Top Ten Percent</t>
  </si>
  <si>
    <t>Top One Percent</t>
  </si>
  <si>
    <t>Table 10</t>
  </si>
  <si>
    <t>DISTRIBUTION BY TAX BASE</t>
  </si>
  <si>
    <t>Net Income</t>
  </si>
  <si>
    <t>Capital</t>
  </si>
  <si>
    <t>Extension</t>
  </si>
  <si>
    <t>Table 11</t>
  </si>
  <si>
    <t>DISTRIBUTION BY TAX BASE AND INDUSTRY</t>
  </si>
  <si>
    <t>Table 12</t>
  </si>
  <si>
    <t>DISTRIBUTION BY FORM TYPE</t>
  </si>
  <si>
    <t>Form Type</t>
  </si>
  <si>
    <t>Long Form (NYC-2)</t>
  </si>
  <si>
    <t>Combined Form (NYC-2A)</t>
  </si>
  <si>
    <t>Short Form (NYC-2S)</t>
  </si>
  <si>
    <t>Table 13</t>
  </si>
  <si>
    <t>DISTRIBUTION BY FORM TYPE AND LIABILITY PER RETURN</t>
  </si>
  <si>
    <t>Long Form</t>
  </si>
  <si>
    <t>Combined Form</t>
  </si>
  <si>
    <t>Short Form</t>
  </si>
  <si>
    <t>NYC-2</t>
  </si>
  <si>
    <t>NYC-2A</t>
  </si>
  <si>
    <t>NYC-2S</t>
  </si>
  <si>
    <t>*</t>
  </si>
  <si>
    <t>* Numbers cannot be provided due to confidentiality restrictions.</t>
  </si>
  <si>
    <t>Table 14</t>
  </si>
  <si>
    <t>DISTRIBUTION BY ALLOCATION STATUS AND INDUSTRY</t>
  </si>
  <si>
    <t>Multi-jurisdictional</t>
  </si>
  <si>
    <t>100% N.Y.C.</t>
  </si>
  <si>
    <t>Table 15</t>
  </si>
  <si>
    <t>DISTRIBUTION BY TAX RATE AND INDUSTRY</t>
  </si>
  <si>
    <t>Tax Rate and Industry</t>
  </si>
  <si>
    <t>Taxpayers on the Net Income Tax Base</t>
  </si>
  <si>
    <t xml:space="preserve">      Manufacturing</t>
  </si>
  <si>
    <t xml:space="preserve">   6.5%</t>
  </si>
  <si>
    <t xml:space="preserve">      Finance &amp; Insurance</t>
  </si>
  <si>
    <t xml:space="preserve">      Real Estate</t>
  </si>
  <si>
    <t xml:space="preserve">      Professional/Technical/Managerial</t>
  </si>
  <si>
    <t xml:space="preserve">      Other Services</t>
  </si>
  <si>
    <t xml:space="preserve">      Information</t>
  </si>
  <si>
    <t xml:space="preserve">      Trade</t>
  </si>
  <si>
    <t xml:space="preserve">      Other</t>
  </si>
  <si>
    <t xml:space="preserve">   Between 6.5% and 8.85%</t>
  </si>
  <si>
    <t xml:space="preserve">   8.85%</t>
  </si>
  <si>
    <t xml:space="preserve">   9%</t>
  </si>
  <si>
    <t>Taxpayers Not on Net Income Tax Base</t>
  </si>
  <si>
    <t>GENERAL CORPORATION TAX</t>
  </si>
  <si>
    <t>Table 18</t>
  </si>
  <si>
    <t>Food &amp; Beverage</t>
  </si>
  <si>
    <t>Table 19</t>
  </si>
  <si>
    <t>Table 20</t>
  </si>
  <si>
    <t>Table 21</t>
  </si>
  <si>
    <t>Income Plus Compensation</t>
  </si>
  <si>
    <t>Table 22</t>
  </si>
  <si>
    <t>Table 23</t>
  </si>
  <si>
    <t>Short Form (NYC-4S EZ)</t>
  </si>
  <si>
    <t>Short Form (NYC-4S)</t>
  </si>
  <si>
    <t>Long Form (NYC-3L)</t>
  </si>
  <si>
    <t>Combined Form (NYC-3A)</t>
  </si>
  <si>
    <t>Table 24</t>
  </si>
  <si>
    <t>NYC-4S EZ</t>
  </si>
  <si>
    <t>NYC-4S</t>
  </si>
  <si>
    <t>NYC-3L</t>
  </si>
  <si>
    <t>NYC-3A</t>
  </si>
  <si>
    <t>Table 25</t>
  </si>
  <si>
    <t>UNINCORPORATED BUSINESS TAX</t>
  </si>
  <si>
    <t>PARTNERSHIP TAXPAYERS</t>
  </si>
  <si>
    <t>Legal</t>
  </si>
  <si>
    <t xml:space="preserve">Securities &amp; Commodities </t>
  </si>
  <si>
    <t>Advertising/Public Relations</t>
  </si>
  <si>
    <t>Arts/Enter/Accom/Food</t>
  </si>
  <si>
    <t>Accommodations</t>
  </si>
  <si>
    <t>Amusement</t>
  </si>
  <si>
    <t>Food Services</t>
  </si>
  <si>
    <t>Performing Arts</t>
  </si>
  <si>
    <t>Social Services</t>
  </si>
  <si>
    <t>Retail</t>
  </si>
  <si>
    <t>Lessors of Real Estate</t>
  </si>
  <si>
    <t>Brokers/Managers</t>
  </si>
  <si>
    <t>$50,000 - $500,000</t>
  </si>
  <si>
    <t>PROPRIETORSHIP TAXPAYERS</t>
  </si>
  <si>
    <t>Accommodations &amp; Food Services</t>
  </si>
  <si>
    <t>Health Practitioners</t>
  </si>
  <si>
    <t>Other Health Care</t>
  </si>
  <si>
    <t>Miscellaneous Other &amp; Not Available</t>
  </si>
  <si>
    <t>More than $50,000</t>
  </si>
  <si>
    <t>Table 1</t>
  </si>
  <si>
    <t>Table 2</t>
  </si>
  <si>
    <r>
      <t xml:space="preserve">Table 3 </t>
    </r>
    <r>
      <rPr>
        <i/>
        <sz val="14"/>
        <rFont val="Arial"/>
        <family val="2"/>
      </rPr>
      <t>(continued)</t>
    </r>
  </si>
  <si>
    <t>Table 5</t>
  </si>
  <si>
    <t>Table 6</t>
  </si>
  <si>
    <t xml:space="preserve">   Between 4.425% and 6.5%</t>
  </si>
  <si>
    <t>Table 16</t>
  </si>
  <si>
    <t>Table 17</t>
  </si>
  <si>
    <t>Table 26</t>
  </si>
  <si>
    <t>Table 27</t>
  </si>
  <si>
    <t>Business Income Taxes</t>
  </si>
  <si>
    <t>Business Corporation Tax</t>
  </si>
  <si>
    <t>General Corporation Tax</t>
  </si>
  <si>
    <t>Unincorporated Business Tax (Partnerships)</t>
  </si>
  <si>
    <t>Unincorporated Business Tax (Proprietorships)</t>
  </si>
  <si>
    <t>List of Tables</t>
  </si>
  <si>
    <t>Commercial Banking</t>
  </si>
  <si>
    <t>Other Credit Intermediation &amp; Related Activities</t>
  </si>
  <si>
    <t>Insurance &amp; Other Finance</t>
  </si>
  <si>
    <t>Civic, Prof., Sports, &amp; Similar Organizations</t>
  </si>
  <si>
    <t>Statistical Profiles of New York City Business Income Taxes</t>
  </si>
  <si>
    <t>Table 1. Distribution by Industry</t>
  </si>
  <si>
    <t>Table 2. Distribution by Liability per Return</t>
  </si>
  <si>
    <t>Table 3. Distribution by Industry</t>
  </si>
  <si>
    <t>Table 4. Distribution by Liability per Return</t>
  </si>
  <si>
    <t>Table 5. Top Ten Percent and Top One Percent of Taxpayers by Industry</t>
  </si>
  <si>
    <t>Table 6. Distribution by Tax Base</t>
  </si>
  <si>
    <t>Table 7. Distribution by Tax Base and Industry</t>
  </si>
  <si>
    <t>Table 8. Distribution by Form Type</t>
  </si>
  <si>
    <t>Table 9. Distribution by Form Type and Liability per Return</t>
  </si>
  <si>
    <t>Table 10. Distribution by Form Type and Industry</t>
  </si>
  <si>
    <t>Table 11. Distribution by Allocation Status and Industry</t>
  </si>
  <si>
    <t>Table 12. Distribution by Tax Rate and Industry</t>
  </si>
  <si>
    <t>Table 13. Distribution by Industry</t>
  </si>
  <si>
    <t>Table 14. Distribution by Liability per Return</t>
  </si>
  <si>
    <t>Table 15. Top Ten Percent and Top One Percent of Taxpayers by Industry</t>
  </si>
  <si>
    <t>Table 16. Distribution by Tax Base</t>
  </si>
  <si>
    <t>Table 17. Distribution by Tax Base and Industry</t>
  </si>
  <si>
    <t>Table 18. Distribution by Form Type</t>
  </si>
  <si>
    <t>Table 19. Distribution by Form Type and Liability per Return</t>
  </si>
  <si>
    <t>Table 20. Distribution by Form Type and Industry</t>
  </si>
  <si>
    <t>Table 21. Distribution by Allocation Status and Industry</t>
  </si>
  <si>
    <t>Table 22. Distribution by Industry</t>
  </si>
  <si>
    <t>Table 23. Distribution by Liability per Return</t>
  </si>
  <si>
    <t>Table 24. Top Ten Percent and Top One Percent of Taxpayers by Industry</t>
  </si>
  <si>
    <t>Table 25. Distribution by Allocation Status and Industry</t>
  </si>
  <si>
    <t>Table 26. Distribution by Industry</t>
  </si>
  <si>
    <t>Table 27. Distribution by Liability per Return</t>
  </si>
  <si>
    <t>Table 28. Top Ten Percent and Top One Percent of Taxpayers by Industry</t>
  </si>
  <si>
    <t>Table 29. Distribution by Allocation Status and Industry</t>
  </si>
  <si>
    <t>Industry¹</t>
  </si>
  <si>
    <t>Broadcasting &amp; Content Providers</t>
  </si>
  <si>
    <t>Telecommunications</t>
  </si>
  <si>
    <t xml:space="preserve"> </t>
  </si>
  <si>
    <r>
      <t xml:space="preserve">Table 26 </t>
    </r>
    <r>
      <rPr>
        <i/>
        <sz val="14"/>
        <rFont val="Arial"/>
        <family val="2"/>
      </rPr>
      <t>(continued)</t>
    </r>
  </si>
  <si>
    <t>Table 28</t>
  </si>
  <si>
    <t>Table 29</t>
  </si>
  <si>
    <r>
      <t xml:space="preserve">Table 22 </t>
    </r>
    <r>
      <rPr>
        <i/>
        <sz val="14"/>
        <rFont val="Arial"/>
        <family val="2"/>
      </rPr>
      <t>(continued)</t>
    </r>
  </si>
  <si>
    <t>DISTRIBUTION BY FORM TYPE AND INDUSTRY</t>
  </si>
  <si>
    <t>Broadcasting &amp; Provider Content</t>
  </si>
  <si>
    <r>
      <t>Allocation Status</t>
    </r>
    <r>
      <rPr>
        <b/>
        <sz val="14"/>
        <rFont val="Arial"/>
        <family val="2"/>
      </rPr>
      <t>¹</t>
    </r>
    <r>
      <rPr>
        <b/>
        <sz val="12"/>
        <rFont val="Arial"/>
        <family val="2"/>
      </rPr>
      <t xml:space="preserve"> and</t>
    </r>
  </si>
  <si>
    <t>Allocation Status¹ and</t>
  </si>
  <si>
    <r>
      <t xml:space="preserve">Table 13 </t>
    </r>
    <r>
      <rPr>
        <i/>
        <sz val="14"/>
        <rFont val="Arial"/>
        <family val="2"/>
      </rPr>
      <t>(continued)</t>
    </r>
  </si>
  <si>
    <t>2022</t>
  </si>
  <si>
    <t>TAX YEAR 2022</t>
  </si>
  <si>
    <r>
      <t>Industry</t>
    </r>
    <r>
      <rPr>
        <b/>
        <sz val="14"/>
        <rFont val="Arial"/>
        <family val="2"/>
      </rPr>
      <t>¹</t>
    </r>
  </si>
  <si>
    <t>Agents &amp; Brokers</t>
  </si>
  <si>
    <t>Computer &amp; Electronics</t>
  </si>
  <si>
    <t>Petroleum &amp; Mining</t>
  </si>
  <si>
    <t>Retail-Clothing &amp; Accessories</t>
  </si>
  <si>
    <t>Retail-Food &amp; Beverage</t>
  </si>
  <si>
    <t>Retail-Health &amp; Personal Care</t>
  </si>
  <si>
    <t>Retail-Building Maintenance &amp; Gardening</t>
  </si>
  <si>
    <t>Retail-Furniture &amp; Furnishings</t>
  </si>
  <si>
    <r>
      <t xml:space="preserve">1. The </t>
    </r>
    <r>
      <rPr>
        <i/>
        <sz val="10"/>
        <rFont val="Arial"/>
        <family val="2"/>
      </rPr>
      <t xml:space="preserve">services </t>
    </r>
    <r>
      <rPr>
        <sz val="10"/>
        <rFont val="Arial"/>
        <family val="2"/>
      </rPr>
      <t xml:space="preserve">sector in the combined table (Table 1) includes </t>
    </r>
    <r>
      <rPr>
        <i/>
        <sz val="10"/>
        <rFont val="Arial"/>
        <family val="2"/>
      </rPr>
      <t>professional/technical/managerial</t>
    </r>
    <r>
      <rPr>
        <sz val="10"/>
        <rFont val="Arial"/>
        <family val="2"/>
      </rPr>
      <t xml:space="preserve"> and </t>
    </r>
    <r>
      <rPr>
        <i/>
        <sz val="10"/>
        <rFont val="Arial"/>
        <family val="2"/>
      </rPr>
      <t>other services</t>
    </r>
    <r>
      <rPr>
        <sz val="10"/>
        <rFont val="Arial"/>
        <family val="2"/>
      </rPr>
      <t xml:space="preserve"> sectors.</t>
    </r>
  </si>
  <si>
    <t>1. The services sector in the combined table (Table 1) includes professional/technical/managerial and other services sectors.</t>
  </si>
  <si>
    <r>
      <t xml:space="preserve">More than </t>
    </r>
    <r>
      <rPr>
        <b/>
        <sz val="12"/>
        <rFont val="Arial"/>
        <family val="2"/>
      </rPr>
      <t>$1,000,000</t>
    </r>
  </si>
  <si>
    <r>
      <t xml:space="preserve">1. The </t>
    </r>
    <r>
      <rPr>
        <i/>
        <sz val="10"/>
        <rFont val="Arial"/>
        <family val="2"/>
      </rPr>
      <t>services</t>
    </r>
    <r>
      <rPr>
        <sz val="10"/>
        <rFont val="Arial"/>
        <family val="2"/>
      </rPr>
      <t xml:space="preserve"> sector in the combined table (Table 1) includes </t>
    </r>
    <r>
      <rPr>
        <i/>
        <sz val="10"/>
        <rFont val="Arial"/>
        <family val="2"/>
      </rPr>
      <t>legal, professional/technical/managerial, arts/entertainment/accommodation/food</t>
    </r>
    <r>
      <rPr>
        <sz val="10"/>
        <rFont val="Arial"/>
        <family val="2"/>
      </rPr>
      <t xml:space="preserve">, and </t>
    </r>
    <r>
      <rPr>
        <i/>
        <sz val="10"/>
        <rFont val="Arial"/>
        <family val="2"/>
      </rPr>
      <t>other services.</t>
    </r>
    <r>
      <rPr>
        <sz val="10"/>
        <rFont val="Arial"/>
        <family val="2"/>
      </rPr>
      <t xml:space="preserve">  The </t>
    </r>
    <r>
      <rPr>
        <i/>
        <sz val="10"/>
        <rFont val="Arial"/>
        <family val="2"/>
      </rPr>
      <t>manufacturing</t>
    </r>
    <r>
      <rPr>
        <sz val="10"/>
        <rFont val="Arial"/>
        <family val="2"/>
      </rPr>
      <t xml:space="preserve"> sector in the combined table (Table 1) includes the </t>
    </r>
    <r>
      <rPr>
        <i/>
        <sz val="10"/>
        <rFont val="Arial"/>
        <family val="2"/>
      </rPr>
      <t xml:space="preserve"> manufacturing</t>
    </r>
    <r>
      <rPr>
        <sz val="10"/>
        <rFont val="Arial"/>
        <family val="2"/>
      </rPr>
      <t xml:space="preserve"> subsector in the UBT</t>
    </r>
    <r>
      <rPr>
        <i/>
        <sz val="10"/>
        <rFont val="Arial"/>
        <family val="2"/>
      </rPr>
      <t xml:space="preserve"> other</t>
    </r>
    <r>
      <rPr>
        <sz val="10"/>
        <rFont val="Arial"/>
        <family val="2"/>
      </rPr>
      <t xml:space="preserve"> sector. </t>
    </r>
  </si>
  <si>
    <t>Telecommunications &amp; Information Services/Data</t>
  </si>
  <si>
    <r>
      <t xml:space="preserve">1. The </t>
    </r>
    <r>
      <rPr>
        <i/>
        <sz val="10"/>
        <rFont val="Arial"/>
        <family val="2"/>
      </rPr>
      <t>services</t>
    </r>
    <r>
      <rPr>
        <sz val="10"/>
        <rFont val="Arial"/>
        <family val="2"/>
      </rPr>
      <t xml:space="preserve"> sector in the combined table (Table 1) includes</t>
    </r>
    <r>
      <rPr>
        <i/>
        <sz val="10"/>
        <rFont val="Arial"/>
        <family val="2"/>
      </rPr>
      <t xml:space="preserve"> legal, professional/technical/managerial, arts/entertainment/accommodation/food</t>
    </r>
    <r>
      <rPr>
        <sz val="10"/>
        <rFont val="Arial"/>
        <family val="2"/>
      </rPr>
      <t xml:space="preserve">, and </t>
    </r>
    <r>
      <rPr>
        <i/>
        <sz val="10"/>
        <rFont val="Arial"/>
        <family val="2"/>
      </rPr>
      <t>other services</t>
    </r>
    <r>
      <rPr>
        <sz val="10"/>
        <rFont val="Arial"/>
        <family val="2"/>
      </rPr>
      <t xml:space="preserve">.   The </t>
    </r>
    <r>
      <rPr>
        <i/>
        <sz val="10"/>
        <rFont val="Arial"/>
        <family val="2"/>
      </rPr>
      <t>manufacturing</t>
    </r>
    <r>
      <rPr>
        <sz val="10"/>
        <rFont val="Arial"/>
        <family val="2"/>
      </rPr>
      <t xml:space="preserve"> sector in the combined table (Table 1) includes the </t>
    </r>
    <r>
      <rPr>
        <i/>
        <sz val="10"/>
        <rFont val="Arial"/>
        <family val="2"/>
      </rPr>
      <t>manufacturing</t>
    </r>
    <r>
      <rPr>
        <sz val="10"/>
        <rFont val="Arial"/>
        <family val="2"/>
      </rPr>
      <t xml:space="preserve"> subsector in the UBT </t>
    </r>
    <r>
      <rPr>
        <i/>
        <sz val="10"/>
        <rFont val="Arial"/>
        <family val="2"/>
      </rPr>
      <t>other</t>
    </r>
    <r>
      <rPr>
        <sz val="10"/>
        <rFont val="Arial"/>
        <family val="2"/>
      </rPr>
      <t xml:space="preserve"> sector</t>
    </r>
  </si>
  <si>
    <t xml:space="preserve">1. Industry classification for the combined business income taxes differs from that of the individual taxes.  Please refer to </t>
  </si>
  <si>
    <t>the footnote under the corresponding industry table for details.</t>
  </si>
  <si>
    <t>1. Allocation status is not available for extensions, see Appendix A for definition of allocation status.</t>
  </si>
  <si>
    <t>Tax Base¹</t>
  </si>
  <si>
    <t xml:space="preserve">1. Tax base is not available for extensions. If the liability is exactly equal to one of the fixed minimum tax amounts, the tax </t>
  </si>
  <si>
    <t xml:space="preserve">base defaults to the minimum tax base. See Appendix A for the definition of tax base. </t>
  </si>
  <si>
    <t>Minimum Tax</t>
  </si>
  <si>
    <t>1. Tax base is not available for extensions. If the liability is exactly equal to one of the fixed minimum tax amounts, the tax base</t>
  </si>
  <si>
    <t xml:space="preserve"> defaults to the minimum tax base. See Appendix B for the definition of tax base. </t>
  </si>
  <si>
    <t>1. Tax base is not available for extensions. If the liability is exactly equal to one of the fixed minimum tax amounts, the tax base defaults to the minimum</t>
  </si>
  <si>
    <t xml:space="preserve">tax base. See Appendix B for the definition of tax base. </t>
  </si>
  <si>
    <t>1. Allocation status is not available for extensions, see Appendix B for definition of allocation status.</t>
  </si>
  <si>
    <t>1. Allocation status is not available for extensions, see Appendix C for definition of allocation status.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</si>
</sst>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164" formatCode="0.0"/>
    <numFmt numFmtId="165" formatCode="&quot;$&quot;#,##0,"/>
    <numFmt numFmtId="166" formatCode="#,##0,"/>
    <numFmt numFmtId="167" formatCode="&quot;$&quot;#,##0"/>
    <numFmt numFmtId="168" formatCode="#,##0.0"/>
    <numFmt numFmtId="169" formatCode="0.0%"/>
  </numFmts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i/>
      <sz val="14"/>
      <name val="Arial"/>
      <family val="2"/>
    </font>
    <font>
      <sz val="12"/>
      <name val="Arial Narrow"/>
      <family val="2"/>
    </font>
    <font>
      <b/>
      <sz val="14"/>
      <color indexed="10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sz val="10"/>
      <color indexed="51"/>
      <name val="Arial"/>
      <family val="2"/>
    </font>
    <font>
      <sz val="10"/>
      <color indexed="43"/>
      <name val="Arial"/>
      <family val="2"/>
    </font>
    <font>
      <sz val="10"/>
      <color indexed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10"/>
      <name val="Arial"/>
      <family val="2"/>
    </font>
    <font>
      <sz val="10"/>
      <color indexed="6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242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1" xfId="0" applyFont="1" applyBorder="1"/>
    <xf numFmtId="0" fontId="6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6" fillId="0" borderId="7" xfId="0" applyFont="1" applyBorder="1"/>
    <xf numFmtId="3" fontId="5" fillId="0" borderId="7" xfId="0" applyNumberFormat="1" applyFont="1" applyBorder="1"/>
    <xf numFmtId="164" fontId="5" fillId="0" borderId="0" xfId="0" applyNumberFormat="1" applyFont="1"/>
    <xf numFmtId="165" fontId="5" fillId="0" borderId="7" xfId="0" applyNumberFormat="1" applyFont="1" applyBorder="1"/>
    <xf numFmtId="0" fontId="5" fillId="0" borderId="8" xfId="0" applyFont="1" applyBorder="1"/>
    <xf numFmtId="166" fontId="5" fillId="0" borderId="7" xfId="0" applyNumberFormat="1" applyFont="1" applyBorder="1"/>
    <xf numFmtId="0" fontId="3" fillId="0" borderId="8" xfId="0" applyFont="1" applyBorder="1"/>
    <xf numFmtId="3" fontId="6" fillId="0" borderId="7" xfId="0" applyNumberFormat="1" applyFont="1" applyBorder="1"/>
    <xf numFmtId="164" fontId="6" fillId="0" borderId="0" xfId="0" applyNumberFormat="1" applyFont="1"/>
    <xf numFmtId="167" fontId="6" fillId="0" borderId="7" xfId="0" applyNumberFormat="1" applyFont="1" applyBorder="1"/>
    <xf numFmtId="0" fontId="6" fillId="0" borderId="4" xfId="0" applyFont="1" applyBorder="1"/>
    <xf numFmtId="3" fontId="6" fillId="0" borderId="4" xfId="0" applyNumberFormat="1" applyFont="1" applyBorder="1"/>
    <xf numFmtId="168" fontId="6" fillId="0" borderId="5" xfId="0" applyNumberFormat="1" applyFont="1" applyBorder="1"/>
    <xf numFmtId="3" fontId="6" fillId="0" borderId="5" xfId="0" applyNumberFormat="1" applyFont="1" applyBorder="1"/>
    <xf numFmtId="165" fontId="6" fillId="0" borderId="4" xfId="0" applyNumberFormat="1" applyFont="1" applyBorder="1"/>
    <xf numFmtId="0" fontId="6" fillId="0" borderId="6" xfId="0" applyFont="1" applyBorder="1"/>
    <xf numFmtId="0" fontId="6" fillId="0" borderId="1" xfId="0" applyFont="1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6" fillId="0" borderId="1" xfId="0" applyFont="1" applyBorder="1" applyAlignment="1">
      <alignment horizontal="right"/>
    </xf>
    <xf numFmtId="0" fontId="0" fillId="0" borderId="3" xfId="0" applyBorder="1"/>
    <xf numFmtId="0" fontId="0" fillId="0" borderId="5" xfId="0" applyBorder="1"/>
    <xf numFmtId="0" fontId="5" fillId="0" borderId="4" xfId="0" quotePrefix="1" applyFont="1" applyBorder="1" applyAlignment="1">
      <alignment horizontal="right"/>
    </xf>
    <xf numFmtId="0" fontId="0" fillId="0" borderId="6" xfId="0" applyBorder="1"/>
    <xf numFmtId="0" fontId="5" fillId="0" borderId="7" xfId="0" applyFont="1" applyBorder="1"/>
    <xf numFmtId="164" fontId="6" fillId="0" borderId="5" xfId="0" applyNumberFormat="1" applyFont="1" applyBorder="1"/>
    <xf numFmtId="0" fontId="6" fillId="0" borderId="5" xfId="0" applyFont="1" applyBorder="1"/>
    <xf numFmtId="3" fontId="0" fillId="0" borderId="0" xfId="0" applyNumberFormat="1"/>
    <xf numFmtId="10" fontId="3" fillId="0" borderId="0" xfId="0" applyNumberFormat="1" applyFont="1"/>
    <xf numFmtId="0" fontId="3" fillId="0" borderId="7" xfId="0" applyFont="1" applyBorder="1"/>
    <xf numFmtId="10" fontId="3" fillId="0" borderId="0" xfId="1" applyNumberFormat="1" applyFont="1"/>
    <xf numFmtId="0" fontId="6" fillId="0" borderId="0" xfId="0" applyFont="1"/>
    <xf numFmtId="165" fontId="6" fillId="0" borderId="7" xfId="0" applyNumberFormat="1" applyFont="1" applyBorder="1"/>
    <xf numFmtId="0" fontId="6" fillId="0" borderId="8" xfId="0" applyFont="1" applyBorder="1"/>
    <xf numFmtId="169" fontId="3" fillId="0" borderId="0" xfId="1" applyNumberFormat="1" applyFont="1"/>
    <xf numFmtId="169" fontId="3" fillId="0" borderId="0" xfId="0" applyNumberFormat="1" applyFont="1"/>
    <xf numFmtId="164" fontId="3" fillId="0" borderId="0" xfId="0" applyNumberFormat="1" applyFont="1"/>
    <xf numFmtId="166" fontId="3" fillId="0" borderId="7" xfId="0" applyNumberFormat="1" applyFont="1" applyBorder="1"/>
    <xf numFmtId="166" fontId="6" fillId="0" borderId="7" xfId="0" applyNumberFormat="1" applyFont="1" applyBorder="1"/>
    <xf numFmtId="3" fontId="3" fillId="0" borderId="0" xfId="0" applyNumberFormat="1" applyFont="1"/>
    <xf numFmtId="0" fontId="5" fillId="0" borderId="4" xfId="0" applyFont="1" applyBorder="1"/>
    <xf numFmtId="0" fontId="5" fillId="0" borderId="5" xfId="0" applyFont="1" applyBorder="1"/>
    <xf numFmtId="164" fontId="5" fillId="0" borderId="5" xfId="0" applyNumberFormat="1" applyFont="1" applyBorder="1"/>
    <xf numFmtId="0" fontId="8" fillId="0" borderId="0" xfId="0" applyFont="1" applyAlignment="1">
      <alignment horizontal="center"/>
    </xf>
    <xf numFmtId="3" fontId="5" fillId="0" borderId="0" xfId="0" applyNumberFormat="1" applyFont="1"/>
    <xf numFmtId="166" fontId="5" fillId="0" borderId="0" xfId="0" applyNumberFormat="1" applyFont="1"/>
    <xf numFmtId="0" fontId="10" fillId="0" borderId="7" xfId="0" applyFont="1" applyBorder="1"/>
    <xf numFmtId="3" fontId="3" fillId="0" borderId="7" xfId="0" applyNumberFormat="1" applyFont="1" applyBorder="1"/>
    <xf numFmtId="6" fontId="5" fillId="0" borderId="0" xfId="0" applyNumberFormat="1" applyFont="1"/>
    <xf numFmtId="6" fontId="3" fillId="0" borderId="0" xfId="0" applyNumberFormat="1" applyFont="1"/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right"/>
    </xf>
    <xf numFmtId="165" fontId="5" fillId="0" borderId="0" xfId="0" applyNumberFormat="1" applyFont="1"/>
    <xf numFmtId="6" fontId="5" fillId="0" borderId="8" xfId="0" applyNumberFormat="1" applyFont="1" applyBorder="1" applyAlignment="1">
      <alignment horizontal="right"/>
    </xf>
    <xf numFmtId="6" fontId="0" fillId="0" borderId="8" xfId="0" applyNumberFormat="1" applyBorder="1" applyAlignment="1">
      <alignment horizontal="right"/>
    </xf>
    <xf numFmtId="0" fontId="0" fillId="0" borderId="8" xfId="0" applyBorder="1"/>
    <xf numFmtId="0" fontId="0" fillId="0" borderId="7" xfId="0" applyBorder="1"/>
    <xf numFmtId="165" fontId="6" fillId="0" borderId="5" xfId="0" applyNumberFormat="1" applyFont="1" applyBorder="1"/>
    <xf numFmtId="6" fontId="6" fillId="0" borderId="6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5" fillId="0" borderId="2" xfId="0" applyFont="1" applyBorder="1"/>
    <xf numFmtId="0" fontId="6" fillId="0" borderId="4" xfId="0" applyFont="1" applyBorder="1" applyAlignment="1">
      <alignment horizontal="left"/>
    </xf>
    <xf numFmtId="3" fontId="5" fillId="0" borderId="7" xfId="0" applyNumberFormat="1" applyFont="1" applyBorder="1" applyAlignment="1">
      <alignment horizontal="right"/>
    </xf>
    <xf numFmtId="164" fontId="5" fillId="0" borderId="0" xfId="1" applyNumberFormat="1" applyFont="1" applyAlignment="1">
      <alignment horizontal="right"/>
    </xf>
    <xf numFmtId="3" fontId="0" fillId="0" borderId="7" xfId="0" applyNumberFormat="1" applyBorder="1"/>
    <xf numFmtId="164" fontId="0" fillId="0" borderId="0" xfId="0" applyNumberFormat="1"/>
    <xf numFmtId="3" fontId="12" fillId="0" borderId="4" xfId="0" applyNumberFormat="1" applyFont="1" applyBorder="1" applyAlignment="1">
      <alignment horizontal="right"/>
    </xf>
    <xf numFmtId="164" fontId="12" fillId="0" borderId="5" xfId="0" applyNumberFormat="1" applyFont="1" applyBorder="1"/>
    <xf numFmtId="0" fontId="12" fillId="0" borderId="5" xfId="0" applyFont="1" applyBorder="1"/>
    <xf numFmtId="0" fontId="12" fillId="0" borderId="6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0" borderId="1" xfId="0" applyFont="1" applyBorder="1"/>
    <xf numFmtId="0" fontId="13" fillId="0" borderId="2" xfId="0" applyFont="1" applyBorder="1"/>
    <xf numFmtId="0" fontId="13" fillId="0" borderId="0" xfId="0" applyFont="1"/>
    <xf numFmtId="165" fontId="5" fillId="0" borderId="8" xfId="0" applyNumberFormat="1" applyFont="1" applyBorder="1"/>
    <xf numFmtId="6" fontId="14" fillId="0" borderId="0" xfId="0" applyNumberFormat="1" applyFont="1"/>
    <xf numFmtId="6" fontId="15" fillId="0" borderId="0" xfId="0" applyNumberFormat="1" applyFont="1"/>
    <xf numFmtId="166" fontId="5" fillId="0" borderId="8" xfId="0" applyNumberFormat="1" applyFont="1" applyBorder="1"/>
    <xf numFmtId="0" fontId="14" fillId="0" borderId="0" xfId="0" applyFont="1"/>
    <xf numFmtId="0" fontId="15" fillId="0" borderId="0" xfId="0" applyFont="1"/>
    <xf numFmtId="0" fontId="13" fillId="0" borderId="5" xfId="0" applyFont="1" applyBorder="1"/>
    <xf numFmtId="165" fontId="6" fillId="0" borderId="6" xfId="0" applyNumberFormat="1" applyFont="1" applyBorder="1"/>
    <xf numFmtId="3" fontId="6" fillId="0" borderId="4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5" fillId="0" borderId="5" xfId="0" quotePrefix="1" applyFont="1" applyBorder="1" applyAlignment="1">
      <alignment horizontal="right"/>
    </xf>
    <xf numFmtId="0" fontId="5" fillId="0" borderId="6" xfId="0" quotePrefix="1" applyFont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3" fontId="0" fillId="0" borderId="8" xfId="0" applyNumberFormat="1" applyBorder="1"/>
    <xf numFmtId="0" fontId="16" fillId="0" borderId="0" xfId="0" applyFont="1"/>
    <xf numFmtId="1" fontId="0" fillId="0" borderId="0" xfId="0" applyNumberFormat="1"/>
    <xf numFmtId="0" fontId="17" fillId="0" borderId="7" xfId="0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4" fontId="0" fillId="0" borderId="0" xfId="0" applyNumberFormat="1"/>
    <xf numFmtId="3" fontId="18" fillId="0" borderId="0" xfId="0" applyNumberFormat="1" applyFont="1"/>
    <xf numFmtId="0" fontId="6" fillId="0" borderId="7" xfId="0" quotePrefix="1" applyFont="1" applyBorder="1"/>
    <xf numFmtId="0" fontId="5" fillId="0" borderId="7" xfId="0" quotePrefix="1" applyFont="1" applyBorder="1"/>
    <xf numFmtId="0" fontId="5" fillId="0" borderId="7" xfId="0" applyFont="1" applyBorder="1" applyAlignment="1">
      <alignment horizontal="right"/>
    </xf>
    <xf numFmtId="0" fontId="19" fillId="0" borderId="0" xfId="0" applyFont="1"/>
    <xf numFmtId="0" fontId="5" fillId="0" borderId="1" xfId="0" applyFont="1" applyBorder="1"/>
    <xf numFmtId="0" fontId="5" fillId="0" borderId="3" xfId="0" applyFont="1" applyBorder="1"/>
    <xf numFmtId="0" fontId="5" fillId="0" borderId="6" xfId="0" applyFont="1" applyBorder="1"/>
    <xf numFmtId="6" fontId="6" fillId="0" borderId="7" xfId="0" applyNumberFormat="1" applyFont="1" applyBorder="1"/>
    <xf numFmtId="3" fontId="5" fillId="0" borderId="5" xfId="0" applyNumberFormat="1" applyFont="1" applyBorder="1"/>
    <xf numFmtId="166" fontId="5" fillId="0" borderId="5" xfId="0" applyNumberFormat="1" applyFont="1" applyBorder="1"/>
    <xf numFmtId="0" fontId="6" fillId="0" borderId="7" xfId="0" applyFont="1" applyBorder="1" applyAlignment="1">
      <alignment horizontal="left"/>
    </xf>
    <xf numFmtId="0" fontId="3" fillId="0" borderId="0" xfId="0" applyFont="1" applyAlignment="1">
      <alignment horizontal="center"/>
    </xf>
    <xf numFmtId="6" fontId="3" fillId="0" borderId="8" xfId="0" applyNumberFormat="1" applyFont="1" applyBorder="1" applyAlignment="1">
      <alignment horizontal="right"/>
    </xf>
    <xf numFmtId="166" fontId="5" fillId="0" borderId="0" xfId="0" applyNumberFormat="1" applyFont="1" applyAlignment="1">
      <alignment horizontal="right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5" fillId="2" borderId="2" xfId="0" applyFont="1" applyFill="1" applyBorder="1"/>
    <xf numFmtId="0" fontId="0" fillId="2" borderId="3" xfId="0" applyFill="1" applyBorder="1"/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5" fillId="2" borderId="5" xfId="0" applyFont="1" applyFill="1" applyBorder="1"/>
    <xf numFmtId="0" fontId="0" fillId="2" borderId="6" xfId="0" applyFill="1" applyBorder="1"/>
    <xf numFmtId="0" fontId="0" fillId="2" borderId="1" xfId="0" applyFill="1" applyBorder="1"/>
    <xf numFmtId="0" fontId="17" fillId="2" borderId="7" xfId="0" applyFont="1" applyFill="1" applyBorder="1" applyAlignment="1">
      <alignment horizontal="right"/>
    </xf>
    <xf numFmtId="0" fontId="0" fillId="2" borderId="7" xfId="0" applyFill="1" applyBorder="1"/>
    <xf numFmtId="0" fontId="0" fillId="2" borderId="8" xfId="0" applyFill="1" applyBorder="1"/>
    <xf numFmtId="0" fontId="6" fillId="2" borderId="7" xfId="0" applyFont="1" applyFill="1" applyBorder="1"/>
    <xf numFmtId="3" fontId="6" fillId="2" borderId="7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2" borderId="0" xfId="0" applyFont="1" applyFill="1"/>
    <xf numFmtId="164" fontId="6" fillId="2" borderId="0" xfId="0" applyNumberFormat="1" applyFont="1" applyFill="1"/>
    <xf numFmtId="0" fontId="6" fillId="2" borderId="8" xfId="0" applyFont="1" applyFill="1" applyBorder="1"/>
    <xf numFmtId="0" fontId="5" fillId="2" borderId="7" xfId="0" applyFont="1" applyFill="1" applyBorder="1"/>
    <xf numFmtId="3" fontId="5" fillId="2" borderId="7" xfId="0" applyNumberFormat="1" applyFont="1" applyFill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5" fillId="2" borderId="0" xfId="0" applyFont="1" applyFill="1"/>
    <xf numFmtId="164" fontId="5" fillId="2" borderId="0" xfId="0" applyNumberFormat="1" applyFont="1" applyFill="1"/>
    <xf numFmtId="0" fontId="5" fillId="2" borderId="8" xfId="0" applyFont="1" applyFill="1" applyBorder="1"/>
    <xf numFmtId="3" fontId="0" fillId="2" borderId="0" xfId="0" applyNumberFormat="1" applyFill="1"/>
    <xf numFmtId="3" fontId="5" fillId="2" borderId="7" xfId="0" applyNumberFormat="1" applyFont="1" applyFill="1" applyBorder="1"/>
    <xf numFmtId="0" fontId="3" fillId="2" borderId="7" xfId="0" applyFont="1" applyFill="1" applyBorder="1"/>
    <xf numFmtId="0" fontId="6" fillId="2" borderId="4" xfId="0" applyFont="1" applyFill="1" applyBorder="1"/>
    <xf numFmtId="3" fontId="6" fillId="2" borderId="4" xfId="0" applyNumberFormat="1" applyFont="1" applyFill="1" applyBorder="1" applyAlignment="1">
      <alignment horizontal="right"/>
    </xf>
    <xf numFmtId="4" fontId="0" fillId="2" borderId="0" xfId="0" applyNumberFormat="1" applyFill="1"/>
    <xf numFmtId="0" fontId="3" fillId="2" borderId="0" xfId="0" applyFont="1" applyFill="1"/>
    <xf numFmtId="3" fontId="18" fillId="2" borderId="0" xfId="0" applyNumberFormat="1" applyFont="1" applyFill="1"/>
    <xf numFmtId="3" fontId="20" fillId="0" borderId="7" xfId="0" applyNumberFormat="1" applyFont="1" applyBorder="1"/>
    <xf numFmtId="0" fontId="8" fillId="0" borderId="0" xfId="0" applyFont="1"/>
    <xf numFmtId="6" fontId="3" fillId="0" borderId="8" xfId="0" applyNumberFormat="1" applyFont="1" applyBorder="1"/>
    <xf numFmtId="6" fontId="5" fillId="0" borderId="8" xfId="0" applyNumberFormat="1" applyFont="1" applyBorder="1"/>
    <xf numFmtId="3" fontId="6" fillId="0" borderId="6" xfId="0" applyNumberFormat="1" applyFont="1" applyBorder="1"/>
    <xf numFmtId="166" fontId="3" fillId="0" borderId="0" xfId="0" applyNumberFormat="1" applyFont="1"/>
    <xf numFmtId="3" fontId="6" fillId="0" borderId="0" xfId="0" applyNumberFormat="1" applyFont="1"/>
    <xf numFmtId="165" fontId="6" fillId="0" borderId="0" xfId="0" applyNumberFormat="1" applyFont="1"/>
    <xf numFmtId="6" fontId="5" fillId="0" borderId="0" xfId="0" applyNumberFormat="1" applyFont="1" applyAlignment="1">
      <alignment horizontal="right"/>
    </xf>
    <xf numFmtId="164" fontId="5" fillId="2" borderId="0" xfId="0" applyNumberFormat="1" applyFont="1" applyFill="1" applyAlignment="1">
      <alignment horizontal="left"/>
    </xf>
    <xf numFmtId="9" fontId="3" fillId="2" borderId="0" xfId="1" applyFont="1" applyFill="1"/>
    <xf numFmtId="0" fontId="17" fillId="2" borderId="5" xfId="0" applyFont="1" applyFill="1" applyBorder="1"/>
    <xf numFmtId="0" fontId="6" fillId="2" borderId="5" xfId="0" applyFont="1" applyFill="1" applyBorder="1"/>
    <xf numFmtId="164" fontId="6" fillId="2" borderId="5" xfId="0" applyNumberFormat="1" applyFont="1" applyFill="1" applyBorder="1"/>
    <xf numFmtId="0" fontId="6" fillId="2" borderId="6" xfId="0" applyFont="1" applyFill="1" applyBorder="1"/>
    <xf numFmtId="3" fontId="5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/>
    <xf numFmtId="3" fontId="6" fillId="2" borderId="0" xfId="0" applyNumberFormat="1" applyFont="1" applyFill="1" applyAlignment="1">
      <alignment horizontal="right"/>
    </xf>
    <xf numFmtId="0" fontId="12" fillId="2" borderId="0" xfId="0" applyFont="1" applyFill="1"/>
    <xf numFmtId="167" fontId="6" fillId="2" borderId="0" xfId="0" applyNumberFormat="1" applyFont="1" applyFill="1" applyAlignment="1">
      <alignment horizontal="right"/>
    </xf>
    <xf numFmtId="1" fontId="3" fillId="0" borderId="0" xfId="1" applyNumberFormat="1" applyFont="1" applyFill="1"/>
    <xf numFmtId="0" fontId="7" fillId="0" borderId="0" xfId="0" applyFont="1"/>
    <xf numFmtId="164" fontId="6" fillId="0" borderId="0" xfId="1" applyNumberFormat="1" applyFont="1" applyBorder="1"/>
    <xf numFmtId="9" fontId="3" fillId="2" borderId="0" xfId="1" applyFont="1" applyFill="1" applyBorder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166" fontId="5" fillId="0" borderId="7" xfId="0" applyNumberFormat="1" applyFont="1" applyBorder="1" applyAlignment="1">
      <alignment horizontal="right"/>
    </xf>
    <xf numFmtId="0" fontId="23" fillId="0" borderId="0" xfId="0" applyFont="1"/>
    <xf numFmtId="0" fontId="23" fillId="0" borderId="0" xfId="0" quotePrefix="1" applyFont="1"/>
    <xf numFmtId="0" fontId="24" fillId="0" borderId="0" xfId="2" applyAlignment="1">
      <alignment horizontal="justify" vertical="center"/>
    </xf>
    <xf numFmtId="0" fontId="24" fillId="0" borderId="0" xfId="2" quotePrefix="1" applyAlignment="1">
      <alignment horizontal="justify" vertical="center"/>
    </xf>
    <xf numFmtId="0" fontId="24" fillId="0" borderId="0" xfId="2"/>
    <xf numFmtId="0" fontId="24" fillId="0" borderId="0" xfId="2" applyAlignment="1">
      <alignment vertical="center"/>
    </xf>
    <xf numFmtId="0" fontId="6" fillId="0" borderId="5" xfId="0" quotePrefix="1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1" xfId="0" quotePrefix="1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166" fontId="6" fillId="0" borderId="7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5" fillId="0" borderId="12" xfId="0" applyFont="1" applyBorder="1"/>
    <xf numFmtId="164" fontId="6" fillId="2" borderId="5" xfId="0" applyNumberFormat="1" applyFont="1" applyFill="1" applyBorder="1" applyAlignment="1">
      <alignment horizontal="right"/>
    </xf>
    <xf numFmtId="0" fontId="12" fillId="2" borderId="5" xfId="0" applyFont="1" applyFill="1" applyBorder="1"/>
    <xf numFmtId="0" fontId="12" fillId="2" borderId="6" xfId="0" applyFont="1" applyFill="1" applyBorder="1"/>
    <xf numFmtId="0" fontId="6" fillId="2" borderId="7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quotePrefix="1" applyFont="1" applyAlignment="1">
      <alignment horizontal="left" vertical="top" wrapText="1"/>
    </xf>
    <xf numFmtId="0" fontId="8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13" fillId="0" borderId="7" xfId="0" applyFont="1" applyBorder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#REF!</c:v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5C-4DCD-8386-FA593FC3C08A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5C-4DCD-8386-FA593FC3C08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PERS. &amp; BUS. SER.
$10.4  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75C-4DCD-8386-FA593FC3C08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REAL ESTATE
$3.5  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75C-4DCD-8386-FA593FC3C08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17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FINANCE</a:t>
                    </a:r>
                  </a:p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17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$66.2  34%</a:t>
                    </a:r>
                    <a:r>
                      <a:rPr lang="en-US" sz="15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75C-4DCD-8386-FA593FC3C08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TRADE
$3.8  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75C-4DCD-8386-FA593FC3C08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PROF. SERVICES
$26.3  14%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E75C-4DCD-8386-FA593FC3C08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OTHER
$2.9  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E75C-4DCD-8386-FA593FC3C08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E75C-4DCD-8386-FA593FC3C08A}"/>
            </c:ext>
          </c:extLst>
        </c:ser>
        <c:ser>
          <c:idx val="1"/>
          <c:order val="1"/>
          <c:tx>
            <c:v>#REF!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E75C-4DCD-8386-FA593FC3C0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E75C-4DCD-8386-FA593FC3C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0"/>
          <c:tx>
            <c:v>#REF!</c:v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81B-4950-B8D6-EEAF3A6EA1B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LEGAL
$172.5  37%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81B-4950-B8D6-EEAF3A6EA1B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PERS. &amp; BUS. SER.
$36.4  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81B-4950-B8D6-EEAF3A6EA1B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REAL ESTATE
$13.0  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81B-4950-B8D6-EEAF3A6EA1B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FINANCE
$133.0  28%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D81B-4950-B8D6-EEAF3A6EA1B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TRADE
$5.1  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81B-4950-B8D6-EEAF3A6EA1B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PROF.
SERVICES
$51.4  11%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D81B-4950-B8D6-EEAF3A6EA1B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OTHER
$55.5  12%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D81B-4950-B8D6-EEAF3A6EA1B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D81B-4950-B8D6-EEAF3A6EA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#REF!</c:v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FFB-4C82-B5E0-9108D86EF676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FB-4C82-B5E0-9108D86EF67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PERS. &amp; BUS. SER.
$10.4  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FFB-4C82-B5E0-9108D86EF67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REAL ESTATE
$3.5  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FFB-4C82-B5E0-9108D86EF67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17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FINANCE</a:t>
                    </a:r>
                  </a:p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17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$66.2  34%</a:t>
                    </a:r>
                    <a:r>
                      <a:rPr lang="en-US" sz="15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1FFB-4C82-B5E0-9108D86EF67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TRADE
$3.8  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FFB-4C82-B5E0-9108D86EF67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PROF. SERVICES
$26.3  14%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FFB-4C82-B5E0-9108D86EF67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OTHER
$2.9  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FFB-4C82-B5E0-9108D86EF67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1FFB-4C82-B5E0-9108D86EF676}"/>
            </c:ext>
          </c:extLst>
        </c:ser>
        <c:ser>
          <c:idx val="1"/>
          <c:order val="1"/>
          <c:tx>
            <c:v>#REF!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1FFB-4C82-B5E0-9108D86EF67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1FFB-4C82-B5E0-9108D86EF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0"/>
          <c:tx>
            <c:v>#REF!</c:v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2FC-47DC-9924-49E67AE948C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LEGAL
$172.5  37%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52FC-47DC-9924-49E67AE948C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PERS. &amp; BUS. SER.
$36.4  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52FC-47DC-9924-49E67AE948C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REAL ESTATE
$13.0  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52FC-47DC-9924-49E67AE948C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FINANCE
$133.0  28%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52FC-47DC-9924-49E67AE948C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TRADE
$5.1  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52FC-47DC-9924-49E67AE948C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PROF.
SERVICES
$51.4  11%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52FC-47DC-9924-49E67AE948C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OTHER
$55.5  12%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52FC-47DC-9924-49E67AE948C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52FC-47DC-9924-49E67AE94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#REF!</c:v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D39-4652-B519-FF086197821A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39-4652-B519-FF086197821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PERS. &amp; BUS. SER.
$10.4  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D39-4652-B519-FF086197821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REAL ESTATE
$3.5  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FD39-4652-B519-FF086197821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17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FINANCE</a:t>
                    </a:r>
                  </a:p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175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$66.2  34%</a:t>
                    </a:r>
                    <a:r>
                      <a:rPr lang="en-US" sz="15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FD39-4652-B519-FF086197821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TRADE
$3.8  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D39-4652-B519-FF086197821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PROF. SERVICES
$26.3  14%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FD39-4652-B519-FF086197821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OTHER
$2.9  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FD39-4652-B519-FF086197821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FD39-4652-B519-FF086197821A}"/>
            </c:ext>
          </c:extLst>
        </c:ser>
        <c:ser>
          <c:idx val="1"/>
          <c:order val="1"/>
          <c:tx>
            <c:v>#REF!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FD39-4652-B519-FF086197821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D39-4652-B519-FF0861978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0"/>
          <c:tx>
            <c:v>#REF!</c:v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F3-4172-9811-AE16EA416951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LEGAL
$172.5  37%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9F3-4172-9811-AE16EA41695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PERS. &amp; BUS. SER.
$36.4  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9F3-4172-9811-AE16EA41695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REAL ESTATE
$13.0  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9F3-4172-9811-AE16EA41695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FINANCE
$133.0  28%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9F3-4172-9811-AE16EA41695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TRADE
$5.1  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9F3-4172-9811-AE16EA41695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PROF.
SERVICES
$51.4  11%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79F3-4172-9811-AE16EA41695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OTHER
$55.5  12%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79F3-4172-9811-AE16EA41695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79F3-4172-9811-AE16EA416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57150</xdr:rowOff>
    </xdr:from>
    <xdr:to>
      <xdr:col>6</xdr:col>
      <xdr:colOff>0</xdr:colOff>
      <xdr:row>6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C53C592-33A6-4FAC-A0D3-6BDBCCFF69DC}"/>
            </a:ext>
          </a:extLst>
        </xdr:cNvPr>
        <xdr:cNvSpPr txBox="1">
          <a:spLocks noChangeArrowheads="1"/>
        </xdr:cNvSpPr>
      </xdr:nvSpPr>
      <xdr:spPr bwMode="auto">
        <a:xfrm>
          <a:off x="7077075" y="57150"/>
          <a:ext cx="0" cy="148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Table 17</a:t>
          </a: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UNINCORPORATED BUSINESS TAX</a:t>
          </a: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PARTNERSHIP LIABILITY</a:t>
          </a:r>
          <a:endParaRPr lang="en-US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0</xdr:colOff>
      <xdr:row>6</xdr:row>
      <xdr:rowOff>228600</xdr:rowOff>
    </xdr:from>
    <xdr:to>
      <xdr:col>6</xdr:col>
      <xdr:colOff>0</xdr:colOff>
      <xdr:row>11</xdr:row>
      <xdr:rowOff>104775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D09B156-5B68-4584-9096-377E157145BD}"/>
            </a:ext>
          </a:extLst>
        </xdr:cNvPr>
        <xdr:cNvSpPr txBox="1">
          <a:spLocks noChangeArrowheads="1"/>
        </xdr:cNvSpPr>
      </xdr:nvSpPr>
      <xdr:spPr bwMode="auto">
        <a:xfrm>
          <a:off x="7077075" y="1581150"/>
          <a:ext cx="0" cy="857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1987</a:t>
          </a: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Liability:  $192.2 Million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0</xdr:colOff>
      <xdr:row>6</xdr:row>
      <xdr:rowOff>209550</xdr:rowOff>
    </xdr:from>
    <xdr:to>
      <xdr:col>6</xdr:col>
      <xdr:colOff>0</xdr:colOff>
      <xdr:row>11</xdr:row>
      <xdr:rowOff>85725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D3DA73F7-9AA0-4443-B7EC-CF8F48E1825C}"/>
            </a:ext>
          </a:extLst>
        </xdr:cNvPr>
        <xdr:cNvSpPr txBox="1">
          <a:spLocks noChangeArrowheads="1"/>
        </xdr:cNvSpPr>
      </xdr:nvSpPr>
      <xdr:spPr bwMode="auto">
        <a:xfrm>
          <a:off x="7077075" y="1581150"/>
          <a:ext cx="0" cy="838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1997</a:t>
          </a: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Liability:  $466.8 Million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0</xdr:colOff>
      <xdr:row>11</xdr:row>
      <xdr:rowOff>161925</xdr:rowOff>
    </xdr:from>
    <xdr:to>
      <xdr:col>6</xdr:col>
      <xdr:colOff>0</xdr:colOff>
      <xdr:row>33</xdr:row>
      <xdr:rowOff>85725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738683A-2A38-46BB-B322-5D899C8AC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11</xdr:row>
      <xdr:rowOff>171450</xdr:rowOff>
    </xdr:from>
    <xdr:to>
      <xdr:col>6</xdr:col>
      <xdr:colOff>0</xdr:colOff>
      <xdr:row>33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0C5D118-723A-4A97-BA49-906F6379D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6</xdr:row>
      <xdr:rowOff>152400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49211065-5AEE-4E91-97B6-04599F9FA6E7}"/>
            </a:ext>
          </a:extLst>
        </xdr:cNvPr>
        <xdr:cNvSpPr txBox="1">
          <a:spLocks noChangeArrowheads="1"/>
        </xdr:cNvSpPr>
      </xdr:nvSpPr>
      <xdr:spPr bwMode="auto">
        <a:xfrm>
          <a:off x="7467600" y="57150"/>
          <a:ext cx="0" cy="148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Table 17</a:t>
          </a: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UNINCORPORATED BUSINESS TAX</a:t>
          </a: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PARTNERSHIP LIABILITY</a:t>
          </a:r>
          <a:endParaRPr lang="en-US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0</xdr:colOff>
      <xdr:row>6</xdr:row>
      <xdr:rowOff>228600</xdr:rowOff>
    </xdr:from>
    <xdr:to>
      <xdr:col>6</xdr:col>
      <xdr:colOff>0</xdr:colOff>
      <xdr:row>11</xdr:row>
      <xdr:rowOff>104775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310F34E9-2E47-40B7-9777-1E2B104E1CF5}"/>
            </a:ext>
          </a:extLst>
        </xdr:cNvPr>
        <xdr:cNvSpPr txBox="1">
          <a:spLocks noChangeArrowheads="1"/>
        </xdr:cNvSpPr>
      </xdr:nvSpPr>
      <xdr:spPr bwMode="auto">
        <a:xfrm>
          <a:off x="7467600" y="1581150"/>
          <a:ext cx="0" cy="857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1987</a:t>
          </a: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Liability:  $192.2 Million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0</xdr:colOff>
      <xdr:row>6</xdr:row>
      <xdr:rowOff>209550</xdr:rowOff>
    </xdr:from>
    <xdr:to>
      <xdr:col>6</xdr:col>
      <xdr:colOff>0</xdr:colOff>
      <xdr:row>11</xdr:row>
      <xdr:rowOff>85725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9D99F0E4-F774-4E97-B193-CB00B4F8AE63}"/>
            </a:ext>
          </a:extLst>
        </xdr:cNvPr>
        <xdr:cNvSpPr txBox="1">
          <a:spLocks noChangeArrowheads="1"/>
        </xdr:cNvSpPr>
      </xdr:nvSpPr>
      <xdr:spPr bwMode="auto">
        <a:xfrm>
          <a:off x="7467600" y="1581150"/>
          <a:ext cx="0" cy="838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1997</a:t>
          </a: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Liability:  $466.8 Million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0</xdr:colOff>
      <xdr:row>11</xdr:row>
      <xdr:rowOff>161925</xdr:rowOff>
    </xdr:from>
    <xdr:to>
      <xdr:col>6</xdr:col>
      <xdr:colOff>0</xdr:colOff>
      <xdr:row>32</xdr:row>
      <xdr:rowOff>85725</xdr:rowOff>
    </xdr:to>
    <xdr:graphicFrame macro="">
      <xdr:nvGraphicFramePr>
        <xdr:cNvPr id="10" name="Chart 4">
          <a:extLst>
            <a:ext uri="{FF2B5EF4-FFF2-40B4-BE49-F238E27FC236}">
              <a16:creationId xmlns:a16="http://schemas.microsoft.com/office/drawing/2014/main" id="{228A987E-F6A6-4F24-9B04-69588150C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11</xdr:row>
      <xdr:rowOff>171450</xdr:rowOff>
    </xdr:from>
    <xdr:to>
      <xdr:col>6</xdr:col>
      <xdr:colOff>0</xdr:colOff>
      <xdr:row>32</xdr:row>
      <xdr:rowOff>76200</xdr:rowOff>
    </xdr:to>
    <xdr:graphicFrame macro="">
      <xdr:nvGraphicFramePr>
        <xdr:cNvPr id="11" name="Chart 5">
          <a:extLst>
            <a:ext uri="{FF2B5EF4-FFF2-40B4-BE49-F238E27FC236}">
              <a16:creationId xmlns:a16="http://schemas.microsoft.com/office/drawing/2014/main" id="{2494A0F7-1AB6-4540-978B-DAE96D6DE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0.61507</cdr:x>
      <cdr:y>0.51965</cdr:y>
    </cdr:from>
    <cdr:to>
      <cdr:x>0.61507</cdr:x>
      <cdr:y>0.51965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4286" y="1636884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75" b="0" i="0" u="none" strike="noStrike" baseline="0">
              <a:solidFill>
                <a:srgbClr val="000000"/>
              </a:solidFill>
              <a:latin typeface="Arial"/>
              <a:cs typeface="Arial"/>
            </a:rPr>
            <a:t>$79.0   41%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0.61507</cdr:x>
      <cdr:y>0.51965</cdr:y>
    </cdr:from>
    <cdr:to>
      <cdr:x>0.61507</cdr:x>
      <cdr:y>0.51965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4286" y="1636884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75" b="0" i="0" u="none" strike="noStrike" baseline="0">
              <a:solidFill>
                <a:srgbClr val="000000"/>
              </a:solidFill>
              <a:latin typeface="Arial"/>
              <a:cs typeface="Arial"/>
            </a:rPr>
            <a:t>$79.0   41%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57150</xdr:rowOff>
    </xdr:from>
    <xdr:to>
      <xdr:col>6</xdr:col>
      <xdr:colOff>0</xdr:colOff>
      <xdr:row>6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2E6F1CB-6A77-4D27-A821-38EB24927DFF}"/>
            </a:ext>
          </a:extLst>
        </xdr:cNvPr>
        <xdr:cNvSpPr txBox="1">
          <a:spLocks noChangeArrowheads="1"/>
        </xdr:cNvSpPr>
      </xdr:nvSpPr>
      <xdr:spPr bwMode="auto">
        <a:xfrm>
          <a:off x="7077075" y="57150"/>
          <a:ext cx="0" cy="148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Table 17</a:t>
          </a: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UNINCORPORATED BUSINESS TAX</a:t>
          </a: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PARTNERSHIP LIABILITY</a:t>
          </a:r>
          <a:endParaRPr lang="en-US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0</xdr:colOff>
      <xdr:row>6</xdr:row>
      <xdr:rowOff>228600</xdr:rowOff>
    </xdr:from>
    <xdr:to>
      <xdr:col>6</xdr:col>
      <xdr:colOff>0</xdr:colOff>
      <xdr:row>11</xdr:row>
      <xdr:rowOff>104775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6C0F123-CC0F-448C-B1D9-87FC8DED76AA}"/>
            </a:ext>
          </a:extLst>
        </xdr:cNvPr>
        <xdr:cNvSpPr txBox="1">
          <a:spLocks noChangeArrowheads="1"/>
        </xdr:cNvSpPr>
      </xdr:nvSpPr>
      <xdr:spPr bwMode="auto">
        <a:xfrm>
          <a:off x="7077075" y="1581150"/>
          <a:ext cx="0" cy="857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1987</a:t>
          </a: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Liability:  $192.2 Million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0</xdr:colOff>
      <xdr:row>6</xdr:row>
      <xdr:rowOff>209550</xdr:rowOff>
    </xdr:from>
    <xdr:to>
      <xdr:col>6</xdr:col>
      <xdr:colOff>0</xdr:colOff>
      <xdr:row>11</xdr:row>
      <xdr:rowOff>85725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A681F1B-06E0-43B1-B765-316C2D483785}"/>
            </a:ext>
          </a:extLst>
        </xdr:cNvPr>
        <xdr:cNvSpPr txBox="1">
          <a:spLocks noChangeArrowheads="1"/>
        </xdr:cNvSpPr>
      </xdr:nvSpPr>
      <xdr:spPr bwMode="auto">
        <a:xfrm>
          <a:off x="7077075" y="1581150"/>
          <a:ext cx="0" cy="838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1997</a:t>
          </a: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Liability:  $466.8 Million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0</xdr:colOff>
      <xdr:row>11</xdr:row>
      <xdr:rowOff>161925</xdr:rowOff>
    </xdr:from>
    <xdr:to>
      <xdr:col>6</xdr:col>
      <xdr:colOff>0</xdr:colOff>
      <xdr:row>32</xdr:row>
      <xdr:rowOff>85725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FB7B0A2-BFED-4A76-81C8-D10EA6A0F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11</xdr:row>
      <xdr:rowOff>171450</xdr:rowOff>
    </xdr:from>
    <xdr:to>
      <xdr:col>6</xdr:col>
      <xdr:colOff>0</xdr:colOff>
      <xdr:row>32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99BE39E-3A1A-439A-9630-A91722C96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0.61507</cdr:x>
      <cdr:y>0.51965</cdr:y>
    </cdr:from>
    <cdr:to>
      <cdr:x>0.61507</cdr:x>
      <cdr:y>0.51965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4286" y="1636884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75" b="0" i="0" u="none" strike="noStrike" baseline="0">
              <a:solidFill>
                <a:srgbClr val="000000"/>
              </a:solidFill>
              <a:latin typeface="Arial"/>
              <a:cs typeface="Arial"/>
            </a:rPr>
            <a:t>$79.0   41%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apps\taxpol\BUS%20INC%20TAX%20POPULATION\2022%20POP%20REPORT\BIT%20REPORT%20TABLES\2022%20Combined%20-%20Tables%201%20to%202%20rev.%206-16-26.xlsx" TargetMode="External"/><Relationship Id="rId1" Type="http://schemas.openxmlformats.org/officeDocument/2006/relationships/externalLinkPath" Target="2022%20Combined%20-%20Tables%201%20to%202%20rev.%206-16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Input"/>
      <sheetName val="Figure 1"/>
      <sheetName val="1.by Industry"/>
      <sheetName val="2.by Liab. Range"/>
    </sheetNames>
    <sheetDataSet>
      <sheetData sheetId="0">
        <row r="35">
          <cell r="F35">
            <v>214547</v>
          </cell>
          <cell r="L35">
            <v>3395515</v>
          </cell>
        </row>
        <row r="36">
          <cell r="F36">
            <v>42439</v>
          </cell>
          <cell r="L36">
            <v>23953765</v>
          </cell>
        </row>
        <row r="37">
          <cell r="F37">
            <v>69338</v>
          </cell>
          <cell r="L37">
            <v>160306415</v>
          </cell>
        </row>
        <row r="38">
          <cell r="F38">
            <v>23573</v>
          </cell>
          <cell r="L38">
            <v>169180126</v>
          </cell>
        </row>
        <row r="39">
          <cell r="F39">
            <v>29518</v>
          </cell>
          <cell r="L39">
            <v>633905860</v>
          </cell>
        </row>
        <row r="40">
          <cell r="F40">
            <v>10536</v>
          </cell>
          <cell r="L40">
            <v>1504783964</v>
          </cell>
        </row>
        <row r="41">
          <cell r="F41">
            <v>844</v>
          </cell>
          <cell r="L41">
            <v>589773007</v>
          </cell>
        </row>
        <row r="42">
          <cell r="F42">
            <v>983</v>
          </cell>
          <cell r="L42">
            <v>5501775851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56D47-BD33-4761-BA88-A30D7612AB2A}">
  <sheetPr>
    <tabColor rgb="FFCCECFF"/>
  </sheetPr>
  <dimension ref="A1:A43"/>
  <sheetViews>
    <sheetView showGridLines="0" tabSelected="1" zoomScaleNormal="100" workbookViewId="0"/>
  </sheetViews>
  <sheetFormatPr defaultRowHeight="15" customHeight="1" x14ac:dyDescent="0.2"/>
  <cols>
    <col min="1" max="1" width="78.85546875" customWidth="1"/>
  </cols>
  <sheetData>
    <row r="1" spans="1:1" ht="15" customHeight="1" x14ac:dyDescent="0.25">
      <c r="A1" s="192" t="s">
        <v>196</v>
      </c>
    </row>
    <row r="2" spans="1:1" ht="15" customHeight="1" x14ac:dyDescent="0.25">
      <c r="A2" s="193" t="s">
        <v>239</v>
      </c>
    </row>
    <row r="3" spans="1:1" ht="15" customHeight="1" x14ac:dyDescent="0.25">
      <c r="A3" s="188"/>
    </row>
    <row r="4" spans="1:1" ht="15" customHeight="1" x14ac:dyDescent="0.25">
      <c r="A4" s="188" t="s">
        <v>191</v>
      </c>
    </row>
    <row r="5" spans="1:1" ht="15" customHeight="1" x14ac:dyDescent="0.2">
      <c r="A5" s="187"/>
    </row>
    <row r="6" spans="1:1" ht="15" customHeight="1" x14ac:dyDescent="0.2">
      <c r="A6" s="189" t="s">
        <v>186</v>
      </c>
    </row>
    <row r="7" spans="1:1" ht="15" customHeight="1" x14ac:dyDescent="0.2">
      <c r="A7" s="194" t="s">
        <v>197</v>
      </c>
    </row>
    <row r="8" spans="1:1" ht="15" customHeight="1" x14ac:dyDescent="0.2">
      <c r="A8" s="194" t="s">
        <v>198</v>
      </c>
    </row>
    <row r="10" spans="1:1" ht="15" customHeight="1" x14ac:dyDescent="0.2">
      <c r="A10" s="189" t="s">
        <v>187</v>
      </c>
    </row>
    <row r="11" spans="1:1" ht="15" customHeight="1" x14ac:dyDescent="0.2">
      <c r="A11" s="194" t="s">
        <v>199</v>
      </c>
    </row>
    <row r="12" spans="1:1" ht="15" customHeight="1" x14ac:dyDescent="0.2">
      <c r="A12" s="194" t="s">
        <v>200</v>
      </c>
    </row>
    <row r="13" spans="1:1" ht="15" customHeight="1" x14ac:dyDescent="0.2">
      <c r="A13" s="194" t="s">
        <v>201</v>
      </c>
    </row>
    <row r="14" spans="1:1" ht="15" customHeight="1" x14ac:dyDescent="0.2">
      <c r="A14" s="195" t="s">
        <v>202</v>
      </c>
    </row>
    <row r="15" spans="1:1" ht="15" customHeight="1" x14ac:dyDescent="0.2">
      <c r="A15" s="194" t="s">
        <v>203</v>
      </c>
    </row>
    <row r="16" spans="1:1" ht="15" customHeight="1" x14ac:dyDescent="0.2">
      <c r="A16" s="194" t="s">
        <v>204</v>
      </c>
    </row>
    <row r="17" spans="1:1" ht="15" customHeight="1" x14ac:dyDescent="0.2">
      <c r="A17" s="194" t="s">
        <v>205</v>
      </c>
    </row>
    <row r="18" spans="1:1" ht="15" customHeight="1" x14ac:dyDescent="0.2">
      <c r="A18" s="194" t="s">
        <v>206</v>
      </c>
    </row>
    <row r="19" spans="1:1" ht="15" customHeight="1" x14ac:dyDescent="0.2">
      <c r="A19" s="194" t="s">
        <v>207</v>
      </c>
    </row>
    <row r="20" spans="1:1" ht="15" customHeight="1" x14ac:dyDescent="0.2">
      <c r="A20" s="194" t="s">
        <v>208</v>
      </c>
    </row>
    <row r="21" spans="1:1" ht="15" customHeight="1" x14ac:dyDescent="0.2">
      <c r="A21" s="190"/>
    </row>
    <row r="22" spans="1:1" ht="15" customHeight="1" x14ac:dyDescent="0.2">
      <c r="A22" s="189" t="s">
        <v>188</v>
      </c>
    </row>
    <row r="23" spans="1:1" ht="15" customHeight="1" x14ac:dyDescent="0.2">
      <c r="A23" s="194" t="s">
        <v>209</v>
      </c>
    </row>
    <row r="24" spans="1:1" ht="15" customHeight="1" x14ac:dyDescent="0.2">
      <c r="A24" s="194" t="s">
        <v>210</v>
      </c>
    </row>
    <row r="25" spans="1:1" ht="15" customHeight="1" x14ac:dyDescent="0.2">
      <c r="A25" s="194" t="s">
        <v>211</v>
      </c>
    </row>
    <row r="26" spans="1:1" ht="15" customHeight="1" x14ac:dyDescent="0.2">
      <c r="A26" s="194" t="s">
        <v>212</v>
      </c>
    </row>
    <row r="27" spans="1:1" ht="15" customHeight="1" x14ac:dyDescent="0.2">
      <c r="A27" s="195" t="s">
        <v>213</v>
      </c>
    </row>
    <row r="28" spans="1:1" ht="15" customHeight="1" x14ac:dyDescent="0.2">
      <c r="A28" s="194" t="s">
        <v>214</v>
      </c>
    </row>
    <row r="29" spans="1:1" ht="15" customHeight="1" x14ac:dyDescent="0.2">
      <c r="A29" s="194" t="s">
        <v>215</v>
      </c>
    </row>
    <row r="30" spans="1:1" ht="15" customHeight="1" x14ac:dyDescent="0.2">
      <c r="A30" s="194" t="s">
        <v>216</v>
      </c>
    </row>
    <row r="31" spans="1:1" ht="15" customHeight="1" x14ac:dyDescent="0.2">
      <c r="A31" s="194" t="s">
        <v>217</v>
      </c>
    </row>
    <row r="33" spans="1:1" ht="15" customHeight="1" x14ac:dyDescent="0.2">
      <c r="A33" s="189" t="s">
        <v>189</v>
      </c>
    </row>
    <row r="34" spans="1:1" ht="15" customHeight="1" x14ac:dyDescent="0.2">
      <c r="A34" s="196" t="s">
        <v>218</v>
      </c>
    </row>
    <row r="35" spans="1:1" ht="15" customHeight="1" x14ac:dyDescent="0.2">
      <c r="A35" s="194" t="s">
        <v>219</v>
      </c>
    </row>
    <row r="36" spans="1:1" ht="15" customHeight="1" x14ac:dyDescent="0.2">
      <c r="A36" s="197" t="s">
        <v>220</v>
      </c>
    </row>
    <row r="37" spans="1:1" ht="15" customHeight="1" x14ac:dyDescent="0.2">
      <c r="A37" s="197" t="s">
        <v>221</v>
      </c>
    </row>
    <row r="39" spans="1:1" ht="15" customHeight="1" x14ac:dyDescent="0.2">
      <c r="A39" s="189" t="s">
        <v>190</v>
      </c>
    </row>
    <row r="40" spans="1:1" ht="15" customHeight="1" x14ac:dyDescent="0.2">
      <c r="A40" s="194" t="s">
        <v>222</v>
      </c>
    </row>
    <row r="41" spans="1:1" ht="15" customHeight="1" x14ac:dyDescent="0.2">
      <c r="A41" s="194" t="s">
        <v>223</v>
      </c>
    </row>
    <row r="42" spans="1:1" ht="15" customHeight="1" x14ac:dyDescent="0.2">
      <c r="A42" s="194" t="s">
        <v>224</v>
      </c>
    </row>
    <row r="43" spans="1:1" ht="15" customHeight="1" x14ac:dyDescent="0.2">
      <c r="A43" s="195" t="s">
        <v>225</v>
      </c>
    </row>
  </sheetData>
  <hyperlinks>
    <hyperlink ref="A7" location="'Table 1'!A1" display="Table 1. Distribution by Industry" xr:uid="{ABEA7EAA-C47C-4630-AA54-1973449C8D6B}"/>
    <hyperlink ref="A8" location="'Table 2'!A1" display="Table 2. Distribution by Liability per Return" xr:uid="{8CC226ED-8985-46C1-93B5-D824EB64D449}"/>
    <hyperlink ref="A11" location="'Table 3'!A1" display="Distribution by Industry" xr:uid="{584C3DAE-A22E-400F-AE6D-035C087F341A}"/>
    <hyperlink ref="A12" location="'Table 4'!A1" display="Table 4. Distribution by Liability per Return" xr:uid="{71F5C772-9652-4E63-9276-7C02027A7E8E}"/>
    <hyperlink ref="A13" location="'Table 5'!A1" display="Table 5. Top Ten Percent and Top One Percent of Taxpayers by Industry" xr:uid="{A3147994-1B74-40B9-87F3-B0ABFD8E8DAC}"/>
    <hyperlink ref="A14" location="'Table 6'!A1" display="Table 6. Distribution by Tax Base" xr:uid="{0781EBCB-4F2D-45FF-8952-A420C50BB436}"/>
    <hyperlink ref="A15" location="'Table 7'!A1" display="Table 7. Distribution by Tax Base and Industry" xr:uid="{992558B5-A3D1-4D7F-8A45-0057A3FBDF5A}"/>
    <hyperlink ref="A16" location="'Table 8'!A1" display="Table 8. Distribution by Form Type" xr:uid="{04D78BB1-5942-47BB-92E3-1B05F97C7669}"/>
    <hyperlink ref="A17" location="'Table 9'!A1" display="Table 9. Distribution by Form Type and Liability per Return" xr:uid="{194DD9E5-1C94-4FDC-AE39-ACBB497BD983}"/>
    <hyperlink ref="A18" location="'Table 10'!A1" display="Table 10. Distribution by Form Type and Industry" xr:uid="{04C3178D-62D7-49AD-99F8-5A94627B94DC}"/>
    <hyperlink ref="A19" location="'Table 11'!A1" display="Table 11. Distribution by Allocation Status and Industry" xr:uid="{25312F51-EFED-41F5-9909-AA3819E15C2F}"/>
    <hyperlink ref="A20" location="'Table 12'!A1" display="Table 12. Distribution by Tax Rate and Industry" xr:uid="{75A117A4-5865-4F44-A471-08BF3DEA5B6B}"/>
    <hyperlink ref="A23" location="'Table 13'!A1" display="Table 13. Distribution by Industry" xr:uid="{40DD9AB1-DBC0-46D1-A3DE-E70C76C04AE9}"/>
    <hyperlink ref="A24" location="'Table 14'!A1" display="Table 14. Distribution by Liability per Return" xr:uid="{12A4922B-7961-4A1D-893C-C12D4BC8990E}"/>
    <hyperlink ref="A25" location="'Table 15'!A1" display="Top Ten Percent and Top One Percent of Taxpayers by Industry" xr:uid="{5F53AAFE-86FB-4D5F-990D-BE1E79AF9256}"/>
    <hyperlink ref="A26" location="'Table 16'!A1" display="Table 16. Distribution by Tax Base" xr:uid="{AC708EFC-9FAA-43B8-BF27-802957158F75}"/>
    <hyperlink ref="A27" location="'Table 17'!A1" display="Table 17. Distribution by Tax Base and Industry" xr:uid="{E8780405-6981-4C6D-8C93-64345DEE7AAC}"/>
    <hyperlink ref="A28" location="'Table 18'!A1" display="Table 18. Distribution by Form Type" xr:uid="{00BEE4F6-FF6E-4D8A-A082-507AA2B0FC3D}"/>
    <hyperlink ref="A29" location="'Table 19'!A1" display="Table 19. Distribution by Form Type and Liability per Return" xr:uid="{20A13E58-A788-4EA1-8F89-B7E01ECC86B4}"/>
    <hyperlink ref="A30" location="'Table 20'!A1" display="Table 20. Distribution by Form Type and Industry" xr:uid="{12713404-5DB6-43D1-BAE9-474DA330AAD7}"/>
    <hyperlink ref="A31" location="'Table 21'!A1" display="Table 21. Distribution by Allocation Status and Industry" xr:uid="{A5B4D7BB-8A33-4FD3-9309-BCD2557FC140}"/>
    <hyperlink ref="A34" location="'Table 22'!A1" display="Table 22. Distribution by Industry" xr:uid="{1491FC03-1E30-485A-84D2-50558FA6918A}"/>
    <hyperlink ref="A35" location="'Table 23'!A1" display="Table 23. Distribution by Liability per Return" xr:uid="{C300824A-C790-4349-88E6-10B9F2356534}"/>
    <hyperlink ref="A36" location="'Table 24'!A1" display="Table 24. Top Ten Percent and Top One Percent of Taxpayers by Industry" xr:uid="{B3EF9977-4DD6-45CC-BA12-0807AADF388B}"/>
    <hyperlink ref="A37" location="'Table 25'!A1" display="Table 25. Distribution by Allocation Status and Industry" xr:uid="{F1FD2109-0566-4E5B-B4FB-20800E5D64B4}"/>
    <hyperlink ref="A40" location="'Table 26'!A1" display="Table 26. Distribution by Industry" xr:uid="{DC5DD2CF-A0C9-4D2D-8721-FE9661FF5D7F}"/>
    <hyperlink ref="A41" location="'Table 27'!A1" display="Table 27. Distribution by Liability per Return" xr:uid="{C925A4E8-66E8-4394-9EA4-6CABA75BF6AB}"/>
    <hyperlink ref="A42" location="'Table 28'!A1" display="Table 28. Top Ten Percent and Top One Percent of Taxpayers by Industry" xr:uid="{2260594D-CE8A-4694-8AC4-18D95C8B2E2A}"/>
    <hyperlink ref="A43" location="'Table 29'!A1" display="Table 29. Distribution by Allocation Status and Industry" xr:uid="{20160337-ECC7-4865-8C08-81F2F04C527D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DEB4A-6637-43C2-B168-435360EF4838}">
  <dimension ref="A1:U26"/>
  <sheetViews>
    <sheetView showGridLines="0" zoomScaleNormal="100" workbookViewId="0">
      <selection sqref="A1:J1"/>
    </sheetView>
  </sheetViews>
  <sheetFormatPr defaultRowHeight="12.75" x14ac:dyDescent="0.2"/>
  <cols>
    <col min="1" max="1" width="4.5703125" customWidth="1"/>
    <col min="2" max="2" width="21.85546875" customWidth="1"/>
    <col min="3" max="3" width="9.7109375" customWidth="1"/>
    <col min="4" max="4" width="14.7109375" customWidth="1"/>
    <col min="5" max="5" width="9.7109375" customWidth="1"/>
    <col min="6" max="8" width="14.7109375" customWidth="1"/>
    <col min="9" max="9" width="9.7109375" customWidth="1"/>
    <col min="10" max="10" width="14.7109375" customWidth="1"/>
    <col min="11" max="11" width="9.7109375" customWidth="1"/>
    <col min="12" max="12" width="14.7109375" customWidth="1"/>
    <col min="13" max="13" width="9.7109375" customWidth="1"/>
    <col min="14" max="14" width="14.7109375" customWidth="1"/>
  </cols>
  <sheetData>
    <row r="1" spans="1:21" ht="20.25" x14ac:dyDescent="0.3">
      <c r="A1" s="212" t="s">
        <v>30</v>
      </c>
      <c r="B1" s="212"/>
      <c r="C1" s="212"/>
      <c r="D1" s="212"/>
      <c r="E1" s="212"/>
      <c r="F1" s="212"/>
      <c r="G1" s="212"/>
      <c r="H1" s="212"/>
      <c r="I1" s="212"/>
      <c r="J1" s="212"/>
      <c r="K1" s="70"/>
      <c r="L1" s="70"/>
      <c r="M1" s="70"/>
      <c r="N1" s="70"/>
    </row>
    <row r="2" spans="1:21" ht="20.25" x14ac:dyDescent="0.3">
      <c r="A2" s="212" t="s">
        <v>240</v>
      </c>
      <c r="B2" s="212"/>
      <c r="C2" s="212"/>
      <c r="D2" s="212"/>
      <c r="E2" s="212"/>
      <c r="F2" s="212"/>
      <c r="G2" s="212"/>
      <c r="H2" s="212"/>
      <c r="I2" s="212"/>
      <c r="J2" s="212"/>
      <c r="K2" s="70"/>
      <c r="L2" s="70"/>
      <c r="M2" s="70"/>
      <c r="N2" s="70"/>
    </row>
    <row r="4" spans="1:21" ht="18" x14ac:dyDescent="0.25">
      <c r="A4" s="213" t="s">
        <v>87</v>
      </c>
      <c r="B4" s="213"/>
      <c r="C4" s="213"/>
      <c r="D4" s="213"/>
      <c r="E4" s="213"/>
      <c r="F4" s="213"/>
      <c r="G4" s="213"/>
      <c r="H4" s="213"/>
      <c r="I4" s="213"/>
      <c r="J4" s="213"/>
      <c r="K4" s="81"/>
      <c r="L4" s="81"/>
      <c r="M4" s="81"/>
      <c r="N4" s="81"/>
    </row>
    <row r="5" spans="1:21" ht="18" x14ac:dyDescent="0.25">
      <c r="A5" s="213" t="s">
        <v>106</v>
      </c>
      <c r="B5" s="213"/>
      <c r="C5" s="213"/>
      <c r="D5" s="213"/>
      <c r="E5" s="213"/>
      <c r="F5" s="213"/>
      <c r="G5" s="213"/>
      <c r="H5" s="213"/>
      <c r="I5" s="213"/>
      <c r="J5" s="213"/>
      <c r="K5" s="81"/>
      <c r="L5" s="81"/>
      <c r="M5" s="81"/>
      <c r="N5" s="81"/>
    </row>
    <row r="6" spans="1:21" ht="18" x14ac:dyDescent="0.25">
      <c r="A6" s="214"/>
      <c r="B6" s="214"/>
      <c r="C6" s="214"/>
      <c r="D6" s="214"/>
      <c r="E6" s="214"/>
      <c r="F6" s="214"/>
      <c r="G6" s="214"/>
      <c r="H6" s="214"/>
      <c r="I6" s="214"/>
      <c r="J6" s="214"/>
      <c r="K6" s="81"/>
      <c r="L6" s="81"/>
      <c r="M6" s="81"/>
      <c r="N6" s="81"/>
    </row>
    <row r="8" spans="1:21" ht="15.75" x14ac:dyDescent="0.25">
      <c r="A8" s="225"/>
      <c r="B8" s="226"/>
      <c r="C8" s="225" t="s">
        <v>107</v>
      </c>
      <c r="D8" s="226"/>
      <c r="E8" s="225" t="s">
        <v>108</v>
      </c>
      <c r="F8" s="226"/>
      <c r="G8" s="225" t="s">
        <v>109</v>
      </c>
      <c r="H8" s="226"/>
      <c r="I8" s="225"/>
      <c r="J8" s="226"/>
    </row>
    <row r="9" spans="1:21" ht="15.75" x14ac:dyDescent="0.25">
      <c r="A9" s="223"/>
      <c r="B9" s="224"/>
      <c r="C9" s="227" t="s">
        <v>110</v>
      </c>
      <c r="D9" s="228"/>
      <c r="E9" s="227" t="s">
        <v>111</v>
      </c>
      <c r="F9" s="228"/>
      <c r="G9" s="227" t="s">
        <v>112</v>
      </c>
      <c r="H9" s="228"/>
      <c r="I9" s="227" t="s">
        <v>96</v>
      </c>
      <c r="J9" s="228"/>
    </row>
    <row r="10" spans="1:21" ht="15.75" x14ac:dyDescent="0.25">
      <c r="A10" s="67"/>
      <c r="C10" s="28"/>
      <c r="D10" s="100" t="s">
        <v>8</v>
      </c>
      <c r="F10" s="100" t="s">
        <v>8</v>
      </c>
      <c r="H10" s="100" t="s">
        <v>8</v>
      </c>
      <c r="J10" s="100" t="s">
        <v>8</v>
      </c>
    </row>
    <row r="11" spans="1:21" ht="28.5" customHeight="1" x14ac:dyDescent="0.25">
      <c r="A11" s="72" t="s">
        <v>20</v>
      </c>
      <c r="B11" s="101"/>
      <c r="C11" s="7" t="s">
        <v>6</v>
      </c>
      <c r="D11" s="102" t="s">
        <v>21</v>
      </c>
      <c r="E11" s="7" t="s">
        <v>6</v>
      </c>
      <c r="F11" s="102" t="s">
        <v>21</v>
      </c>
      <c r="G11" s="7" t="s">
        <v>6</v>
      </c>
      <c r="H11" s="102" t="s">
        <v>21</v>
      </c>
      <c r="I11" s="7" t="s">
        <v>6</v>
      </c>
      <c r="J11" s="103" t="s">
        <v>21</v>
      </c>
      <c r="Q11" s="87"/>
      <c r="U11" s="88"/>
    </row>
    <row r="12" spans="1:21" ht="28.5" customHeight="1" x14ac:dyDescent="0.25">
      <c r="A12" s="11" t="s">
        <v>22</v>
      </c>
      <c r="C12" s="12">
        <v>108751</v>
      </c>
      <c r="D12" s="86">
        <v>4491008</v>
      </c>
      <c r="E12" s="73">
        <v>1406</v>
      </c>
      <c r="F12" s="86">
        <v>-4700261</v>
      </c>
      <c r="G12" s="73">
        <v>18747</v>
      </c>
      <c r="H12" s="86">
        <v>1187505</v>
      </c>
      <c r="I12" s="12">
        <v>4365</v>
      </c>
      <c r="J12" s="86">
        <v>301581</v>
      </c>
      <c r="L12" s="50" t="s">
        <v>229</v>
      </c>
      <c r="Q12" s="87"/>
      <c r="U12" s="88"/>
    </row>
    <row r="13" spans="1:21" ht="28.5" customHeight="1" x14ac:dyDescent="0.25">
      <c r="A13" s="11" t="s">
        <v>23</v>
      </c>
      <c r="C13" s="12">
        <v>16358</v>
      </c>
      <c r="D13" s="89">
        <v>8724589</v>
      </c>
      <c r="E13" s="73">
        <v>418</v>
      </c>
      <c r="F13" s="89">
        <v>237906</v>
      </c>
      <c r="G13" s="73">
        <v>3076</v>
      </c>
      <c r="H13" s="89">
        <v>1670933</v>
      </c>
      <c r="I13" s="12">
        <v>729</v>
      </c>
      <c r="J13" s="89">
        <v>413349</v>
      </c>
      <c r="Q13" s="87"/>
      <c r="U13" s="88"/>
    </row>
    <row r="14" spans="1:21" ht="28.5" customHeight="1" x14ac:dyDescent="0.25">
      <c r="A14" s="11" t="s">
        <v>24</v>
      </c>
      <c r="C14" s="12">
        <v>21572</v>
      </c>
      <c r="D14" s="89">
        <v>44580492</v>
      </c>
      <c r="E14" s="73">
        <v>1466</v>
      </c>
      <c r="F14" s="89">
        <v>3730476</v>
      </c>
      <c r="G14" s="73">
        <v>2463</v>
      </c>
      <c r="H14" s="89">
        <v>5048071</v>
      </c>
      <c r="I14" s="12">
        <v>748</v>
      </c>
      <c r="J14" s="89">
        <v>1593984</v>
      </c>
      <c r="Q14" s="87"/>
      <c r="U14" s="88"/>
    </row>
    <row r="15" spans="1:21" ht="28.5" customHeight="1" x14ac:dyDescent="0.25">
      <c r="A15" s="11" t="s">
        <v>25</v>
      </c>
      <c r="C15" s="12">
        <v>2395</v>
      </c>
      <c r="D15" s="89">
        <v>17250785</v>
      </c>
      <c r="E15" s="73">
        <v>496</v>
      </c>
      <c r="F15" s="89">
        <v>3473488</v>
      </c>
      <c r="G15" s="73">
        <v>236</v>
      </c>
      <c r="H15" s="89">
        <v>1609046</v>
      </c>
      <c r="I15" s="12">
        <v>49</v>
      </c>
      <c r="J15" s="89">
        <v>367122</v>
      </c>
      <c r="Q15" s="87"/>
      <c r="U15" s="88"/>
    </row>
    <row r="16" spans="1:21" ht="28.5" customHeight="1" x14ac:dyDescent="0.25">
      <c r="A16" s="11" t="s">
        <v>26</v>
      </c>
      <c r="C16" s="12">
        <v>2963</v>
      </c>
      <c r="D16" s="89">
        <v>66249360</v>
      </c>
      <c r="E16" s="73">
        <v>1151</v>
      </c>
      <c r="F16" s="89">
        <v>28924219</v>
      </c>
      <c r="G16" s="73">
        <v>211</v>
      </c>
      <c r="H16" s="89">
        <v>4443768</v>
      </c>
      <c r="I16" s="12">
        <v>57</v>
      </c>
      <c r="J16" s="89">
        <v>1383716</v>
      </c>
      <c r="Q16" s="87"/>
      <c r="U16" s="88"/>
    </row>
    <row r="17" spans="1:21" ht="28.5" customHeight="1" x14ac:dyDescent="0.25">
      <c r="A17" s="11" t="s">
        <v>27</v>
      </c>
      <c r="C17" s="73">
        <v>1189</v>
      </c>
      <c r="D17" s="104">
        <v>171390244</v>
      </c>
      <c r="E17" s="73">
        <v>1419</v>
      </c>
      <c r="F17" s="89">
        <v>252643763</v>
      </c>
      <c r="G17" s="73" t="s">
        <v>113</v>
      </c>
      <c r="H17" s="104" t="s">
        <v>113</v>
      </c>
      <c r="I17" s="73" t="s">
        <v>113</v>
      </c>
      <c r="J17" s="104" t="s">
        <v>113</v>
      </c>
      <c r="Q17" s="87"/>
      <c r="U17" s="88"/>
    </row>
    <row r="18" spans="1:21" ht="28.5" customHeight="1" x14ac:dyDescent="0.25">
      <c r="A18" s="11" t="s">
        <v>28</v>
      </c>
      <c r="C18" s="73">
        <v>74</v>
      </c>
      <c r="D18" s="104">
        <v>50928670</v>
      </c>
      <c r="E18" s="73">
        <v>255</v>
      </c>
      <c r="F18" s="89">
        <v>180498791</v>
      </c>
      <c r="G18" s="73" t="s">
        <v>113</v>
      </c>
      <c r="H18" s="104" t="s">
        <v>113</v>
      </c>
      <c r="I18" s="73" t="s">
        <v>113</v>
      </c>
      <c r="J18" s="104" t="s">
        <v>113</v>
      </c>
      <c r="Q18" s="87"/>
      <c r="U18" s="88"/>
    </row>
    <row r="19" spans="1:21" ht="28.5" customHeight="1" x14ac:dyDescent="0.25">
      <c r="A19" s="11" t="s">
        <v>29</v>
      </c>
      <c r="C19" s="73">
        <v>60</v>
      </c>
      <c r="D19" s="104">
        <v>134390981</v>
      </c>
      <c r="E19" s="73">
        <v>455</v>
      </c>
      <c r="F19" s="89">
        <v>3575740098</v>
      </c>
      <c r="G19" s="73" t="s">
        <v>113</v>
      </c>
      <c r="H19" s="104" t="s">
        <v>113</v>
      </c>
      <c r="I19" s="73" t="s">
        <v>113</v>
      </c>
      <c r="J19" s="104" t="s">
        <v>113</v>
      </c>
      <c r="Q19" s="87"/>
      <c r="U19" s="88"/>
    </row>
    <row r="20" spans="1:21" ht="15.75" x14ac:dyDescent="0.25">
      <c r="A20" s="11"/>
      <c r="C20" s="35"/>
      <c r="D20" s="2"/>
      <c r="E20" s="35"/>
      <c r="F20" s="15"/>
      <c r="G20" s="35"/>
      <c r="H20" s="15"/>
      <c r="I20" s="35"/>
      <c r="J20" s="105"/>
      <c r="Q20" s="87"/>
      <c r="U20" s="88"/>
    </row>
    <row r="21" spans="1:21" ht="15.75" x14ac:dyDescent="0.25">
      <c r="A21" s="21" t="s">
        <v>17</v>
      </c>
      <c r="B21" s="32"/>
      <c r="C21" s="22">
        <f>SUM(C12:C19)</f>
        <v>153362</v>
      </c>
      <c r="D21" s="93">
        <f>SUM(D12:D19)</f>
        <v>498006129</v>
      </c>
      <c r="E21" s="22">
        <f>SUM(E12:E19)</f>
        <v>7066</v>
      </c>
      <c r="F21" s="93">
        <f>SUM(F12:F19)</f>
        <v>4040548480</v>
      </c>
      <c r="G21" s="22">
        <v>24778</v>
      </c>
      <c r="H21" s="93">
        <v>21368091</v>
      </c>
      <c r="I21" s="22">
        <v>5965</v>
      </c>
      <c r="J21" s="93">
        <v>8074834</v>
      </c>
      <c r="K21" s="38"/>
      <c r="L21" s="38"/>
      <c r="M21" s="38"/>
      <c r="N21" s="38"/>
    </row>
    <row r="22" spans="1:21" x14ac:dyDescent="0.2">
      <c r="B22" s="1"/>
      <c r="C22" s="1"/>
      <c r="D22" s="1"/>
      <c r="E22" s="1"/>
      <c r="F22" s="1"/>
      <c r="G22" s="1"/>
      <c r="H22" s="1"/>
      <c r="I22" s="1"/>
      <c r="J22" s="60"/>
      <c r="K22" s="1"/>
      <c r="L22" s="1"/>
      <c r="M22" s="1"/>
      <c r="N22" s="1"/>
    </row>
    <row r="23" spans="1:21" x14ac:dyDescent="0.2">
      <c r="A23" s="1" t="s">
        <v>114</v>
      </c>
    </row>
    <row r="26" spans="1:21" x14ac:dyDescent="0.2">
      <c r="A26" s="106"/>
    </row>
  </sheetData>
  <mergeCells count="15">
    <mergeCell ref="I8:J8"/>
    <mergeCell ref="C9:D9"/>
    <mergeCell ref="E9:F9"/>
    <mergeCell ref="G9:H9"/>
    <mergeCell ref="I9:J9"/>
    <mergeCell ref="A9:B9"/>
    <mergeCell ref="A8:B8"/>
    <mergeCell ref="C8:D8"/>
    <mergeCell ref="E8:F8"/>
    <mergeCell ref="G8:H8"/>
    <mergeCell ref="A1:J1"/>
    <mergeCell ref="A2:J2"/>
    <mergeCell ref="A4:J4"/>
    <mergeCell ref="A5:J5"/>
    <mergeCell ref="A6:J6"/>
  </mergeCells>
  <pageMargins left="0.7" right="0.7" top="0.75" bottom="0.75" header="0.3" footer="0.3"/>
  <pageSetup scale="6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B1688-2CE6-473D-ADE6-BDD77C9185E4}">
  <dimension ref="A1:U25"/>
  <sheetViews>
    <sheetView showGridLines="0" zoomScaleNormal="100" workbookViewId="0">
      <selection sqref="A1:J1"/>
    </sheetView>
  </sheetViews>
  <sheetFormatPr defaultRowHeight="12.75" x14ac:dyDescent="0.2"/>
  <cols>
    <col min="1" max="1" width="4.5703125" customWidth="1"/>
    <col min="2" max="2" width="21.85546875" customWidth="1"/>
    <col min="3" max="3" width="9.7109375" customWidth="1"/>
    <col min="4" max="4" width="14.7109375" customWidth="1"/>
    <col min="5" max="5" width="9.7109375" customWidth="1"/>
    <col min="6" max="8" width="14.7109375" customWidth="1"/>
    <col min="9" max="9" width="9.7109375" customWidth="1"/>
    <col min="10" max="10" width="14.7109375" customWidth="1"/>
    <col min="11" max="11" width="9.7109375" customWidth="1"/>
    <col min="12" max="12" width="14.7109375" customWidth="1"/>
    <col min="13" max="13" width="9.7109375" customWidth="1"/>
    <col min="14" max="14" width="14.7109375" customWidth="1"/>
  </cols>
  <sheetData>
    <row r="1" spans="1:21" ht="20.25" x14ac:dyDescent="0.3">
      <c r="A1" s="212" t="s">
        <v>30</v>
      </c>
      <c r="B1" s="212"/>
      <c r="C1" s="212"/>
      <c r="D1" s="212"/>
      <c r="E1" s="212"/>
      <c r="F1" s="212"/>
      <c r="G1" s="212"/>
      <c r="H1" s="212"/>
      <c r="I1" s="212"/>
      <c r="J1" s="212"/>
      <c r="K1" s="70"/>
      <c r="L1" s="70"/>
      <c r="M1" s="70"/>
      <c r="N1" s="70"/>
    </row>
    <row r="2" spans="1:21" ht="20.25" x14ac:dyDescent="0.3">
      <c r="A2" s="212" t="s">
        <v>240</v>
      </c>
      <c r="B2" s="212"/>
      <c r="C2" s="212"/>
      <c r="D2" s="212"/>
      <c r="E2" s="212"/>
      <c r="F2" s="212"/>
      <c r="G2" s="212"/>
      <c r="H2" s="212"/>
      <c r="I2" s="212"/>
      <c r="J2" s="212"/>
      <c r="K2" s="70"/>
      <c r="L2" s="70"/>
      <c r="M2" s="70"/>
      <c r="N2" s="70"/>
    </row>
    <row r="4" spans="1:21" ht="18" x14ac:dyDescent="0.25">
      <c r="A4" s="213" t="s">
        <v>92</v>
      </c>
      <c r="B4" s="213"/>
      <c r="C4" s="213"/>
      <c r="D4" s="213"/>
      <c r="E4" s="213"/>
      <c r="F4" s="213"/>
      <c r="G4" s="213"/>
      <c r="H4" s="213"/>
      <c r="I4" s="213"/>
      <c r="J4" s="213"/>
      <c r="K4" s="81"/>
      <c r="L4" s="81"/>
      <c r="M4" s="81"/>
      <c r="N4" s="81"/>
    </row>
    <row r="5" spans="1:21" ht="18" x14ac:dyDescent="0.25">
      <c r="A5" s="213" t="s">
        <v>234</v>
      </c>
      <c r="B5" s="213"/>
      <c r="C5" s="213"/>
      <c r="D5" s="213"/>
      <c r="E5" s="213"/>
      <c r="F5" s="213"/>
      <c r="G5" s="213"/>
      <c r="H5" s="213"/>
      <c r="I5" s="213"/>
      <c r="J5" s="213"/>
      <c r="K5" s="81"/>
      <c r="L5" s="81"/>
      <c r="M5" s="81"/>
      <c r="N5" s="81"/>
    </row>
    <row r="6" spans="1:21" ht="18" x14ac:dyDescent="0.25">
      <c r="A6" s="214" t="s">
        <v>3</v>
      </c>
      <c r="B6" s="214"/>
      <c r="C6" s="214"/>
      <c r="D6" s="214"/>
      <c r="E6" s="214"/>
      <c r="F6" s="214"/>
      <c r="G6" s="214"/>
      <c r="H6" s="214"/>
      <c r="I6" s="214"/>
      <c r="J6" s="214"/>
      <c r="K6" s="81"/>
      <c r="L6" s="81"/>
      <c r="M6" s="81"/>
      <c r="N6" s="81"/>
    </row>
    <row r="8" spans="1:21" ht="15.75" x14ac:dyDescent="0.25">
      <c r="A8" s="225"/>
      <c r="B8" s="226"/>
      <c r="C8" s="225" t="s">
        <v>107</v>
      </c>
      <c r="D8" s="226"/>
      <c r="E8" s="225" t="s">
        <v>108</v>
      </c>
      <c r="F8" s="226"/>
      <c r="G8" s="225" t="s">
        <v>109</v>
      </c>
      <c r="H8" s="226"/>
      <c r="I8" s="225"/>
      <c r="J8" s="226"/>
    </row>
    <row r="9" spans="1:21" ht="15.75" x14ac:dyDescent="0.25">
      <c r="A9" s="223"/>
      <c r="B9" s="224"/>
      <c r="C9" s="227" t="s">
        <v>110</v>
      </c>
      <c r="D9" s="228"/>
      <c r="E9" s="227" t="s">
        <v>111</v>
      </c>
      <c r="F9" s="228"/>
      <c r="G9" s="227" t="s">
        <v>112</v>
      </c>
      <c r="H9" s="228"/>
      <c r="I9" s="227" t="s">
        <v>96</v>
      </c>
      <c r="J9" s="228"/>
    </row>
    <row r="10" spans="1:21" ht="15.75" customHeight="1" x14ac:dyDescent="0.25">
      <c r="A10" s="72" t="s">
        <v>5</v>
      </c>
      <c r="B10" s="101"/>
      <c r="C10" s="7" t="s">
        <v>6</v>
      </c>
      <c r="D10" s="198" t="s">
        <v>8</v>
      </c>
      <c r="E10" s="7" t="s">
        <v>6</v>
      </c>
      <c r="F10" s="198" t="s">
        <v>8</v>
      </c>
      <c r="G10" s="7" t="s">
        <v>6</v>
      </c>
      <c r="H10" s="198" t="s">
        <v>8</v>
      </c>
      <c r="I10" s="199" t="s">
        <v>6</v>
      </c>
      <c r="J10" s="200" t="s">
        <v>8</v>
      </c>
      <c r="Q10" s="87"/>
      <c r="U10" s="88"/>
    </row>
    <row r="11" spans="1:21" ht="28.5" customHeight="1" x14ac:dyDescent="0.25">
      <c r="A11" s="11" t="s">
        <v>9</v>
      </c>
      <c r="C11" s="12">
        <v>11626</v>
      </c>
      <c r="D11" s="86">
        <v>155093104</v>
      </c>
      <c r="E11" s="73">
        <v>878</v>
      </c>
      <c r="F11" s="86">
        <v>2086428981</v>
      </c>
      <c r="G11" s="73">
        <v>490</v>
      </c>
      <c r="H11" s="86">
        <v>700343</v>
      </c>
      <c r="I11" s="12">
        <v>156</v>
      </c>
      <c r="J11" s="86">
        <v>255105</v>
      </c>
      <c r="L11" s="50" t="s">
        <v>229</v>
      </c>
      <c r="Q11" s="87"/>
      <c r="U11" s="88"/>
    </row>
    <row r="12" spans="1:21" ht="28.5" customHeight="1" x14ac:dyDescent="0.25">
      <c r="A12" s="11" t="s">
        <v>11</v>
      </c>
      <c r="C12" s="12">
        <v>26198</v>
      </c>
      <c r="D12" s="89">
        <v>74748665</v>
      </c>
      <c r="E12" s="73">
        <v>233</v>
      </c>
      <c r="F12" s="89">
        <v>51143396</v>
      </c>
      <c r="G12" s="73">
        <v>2661</v>
      </c>
      <c r="H12" s="89">
        <v>5267143</v>
      </c>
      <c r="I12" s="12">
        <v>948</v>
      </c>
      <c r="J12" s="89">
        <v>1053254</v>
      </c>
      <c r="Q12" s="87"/>
      <c r="U12" s="88"/>
    </row>
    <row r="13" spans="1:21" ht="28.5" customHeight="1" x14ac:dyDescent="0.25">
      <c r="A13" s="11" t="s">
        <v>15</v>
      </c>
      <c r="C13" s="12">
        <v>3222</v>
      </c>
      <c r="D13" s="89">
        <v>13463133</v>
      </c>
      <c r="E13" s="73">
        <v>897</v>
      </c>
      <c r="F13" s="89">
        <v>300762528</v>
      </c>
      <c r="G13" s="73">
        <v>522</v>
      </c>
      <c r="H13" s="89">
        <v>356346</v>
      </c>
      <c r="I13" s="12">
        <v>135</v>
      </c>
      <c r="J13" s="89">
        <v>202333</v>
      </c>
      <c r="Q13" s="87"/>
      <c r="U13" s="88"/>
    </row>
    <row r="14" spans="1:21" ht="28.5" customHeight="1" x14ac:dyDescent="0.25">
      <c r="A14" s="11" t="s">
        <v>47</v>
      </c>
      <c r="C14" s="12">
        <v>19469</v>
      </c>
      <c r="D14" s="89">
        <v>82694934</v>
      </c>
      <c r="E14" s="73">
        <v>2338</v>
      </c>
      <c r="F14" s="89">
        <v>302211772</v>
      </c>
      <c r="G14" s="73">
        <v>2485</v>
      </c>
      <c r="H14" s="89">
        <v>3246299</v>
      </c>
      <c r="I14" s="12">
        <v>639</v>
      </c>
      <c r="J14" s="89">
        <v>665497</v>
      </c>
      <c r="Q14" s="87"/>
      <c r="U14" s="88"/>
    </row>
    <row r="15" spans="1:21" ht="28.5" customHeight="1" x14ac:dyDescent="0.25">
      <c r="A15" s="11" t="s">
        <v>57</v>
      </c>
      <c r="C15" s="12">
        <v>33806</v>
      </c>
      <c r="D15" s="89">
        <v>56030494</v>
      </c>
      <c r="E15" s="73">
        <v>759</v>
      </c>
      <c r="F15" s="89">
        <v>203063433</v>
      </c>
      <c r="G15" s="73">
        <v>6711</v>
      </c>
      <c r="H15" s="89">
        <v>4132693</v>
      </c>
      <c r="I15" s="12">
        <v>1462</v>
      </c>
      <c r="J15" s="89">
        <v>2315810</v>
      </c>
      <c r="Q15" s="87"/>
      <c r="U15" s="88"/>
    </row>
    <row r="16" spans="1:21" ht="28.5" customHeight="1" x14ac:dyDescent="0.25">
      <c r="A16" s="11" t="s">
        <v>13</v>
      </c>
      <c r="C16" s="73">
        <v>4452</v>
      </c>
      <c r="D16" s="104">
        <v>14412406</v>
      </c>
      <c r="E16" s="73">
        <v>713</v>
      </c>
      <c r="F16" s="89">
        <v>578940778</v>
      </c>
      <c r="G16" s="73">
        <v>441</v>
      </c>
      <c r="H16" s="104">
        <v>260518</v>
      </c>
      <c r="I16" s="73">
        <v>118</v>
      </c>
      <c r="J16" s="104">
        <v>185853</v>
      </c>
      <c r="Q16" s="87"/>
      <c r="U16" s="88"/>
    </row>
    <row r="17" spans="1:21" ht="28.5" customHeight="1" x14ac:dyDescent="0.25">
      <c r="A17" s="11" t="s">
        <v>14</v>
      </c>
      <c r="C17" s="73">
        <v>29785</v>
      </c>
      <c r="D17" s="104">
        <v>66840919</v>
      </c>
      <c r="E17" s="73">
        <v>911</v>
      </c>
      <c r="F17" s="89">
        <v>444106031</v>
      </c>
      <c r="G17" s="73">
        <v>5541</v>
      </c>
      <c r="H17" s="104">
        <v>4212700</v>
      </c>
      <c r="I17" s="73">
        <v>1512</v>
      </c>
      <c r="J17" s="104">
        <v>2043084</v>
      </c>
      <c r="Q17" s="87"/>
      <c r="U17" s="88"/>
    </row>
    <row r="18" spans="1:21" ht="28.5" customHeight="1" x14ac:dyDescent="0.25">
      <c r="A18" s="11" t="s">
        <v>16</v>
      </c>
      <c r="C18" s="73">
        <v>24804</v>
      </c>
      <c r="D18" s="104">
        <v>34722473</v>
      </c>
      <c r="E18" s="73">
        <v>337</v>
      </c>
      <c r="F18" s="89">
        <v>73891560</v>
      </c>
      <c r="G18" s="73">
        <v>5927</v>
      </c>
      <c r="H18" s="104">
        <v>3192049</v>
      </c>
      <c r="I18" s="73">
        <v>995</v>
      </c>
      <c r="J18" s="104">
        <v>1353898</v>
      </c>
      <c r="Q18" s="90"/>
      <c r="U18" s="91"/>
    </row>
    <row r="19" spans="1:21" ht="15.75" x14ac:dyDescent="0.25">
      <c r="A19" s="11"/>
      <c r="C19" s="35"/>
      <c r="D19" s="2"/>
      <c r="E19" s="35"/>
      <c r="F19" s="15"/>
      <c r="G19" s="35"/>
      <c r="H19" s="15"/>
      <c r="I19" s="35"/>
      <c r="J19" s="105"/>
      <c r="Q19" s="87"/>
      <c r="U19" s="88"/>
    </row>
    <row r="20" spans="1:21" ht="15.75" x14ac:dyDescent="0.25">
      <c r="A20" s="21" t="s">
        <v>17</v>
      </c>
      <c r="B20" s="32"/>
      <c r="C20" s="22">
        <f t="shared" ref="C20:J20" si="0">SUM(C11:C18)</f>
        <v>153362</v>
      </c>
      <c r="D20" s="93">
        <f t="shared" si="0"/>
        <v>498006128</v>
      </c>
      <c r="E20" s="22">
        <f>SUM(E11:E18)</f>
        <v>7066</v>
      </c>
      <c r="F20" s="93">
        <f>SUM(F11:F18)</f>
        <v>4040548479</v>
      </c>
      <c r="G20" s="22">
        <f>SUM(G11:G18)</f>
        <v>24778</v>
      </c>
      <c r="H20" s="93">
        <f t="shared" si="0"/>
        <v>21368091</v>
      </c>
      <c r="I20" s="22">
        <f t="shared" si="0"/>
        <v>5965</v>
      </c>
      <c r="J20" s="93">
        <f t="shared" si="0"/>
        <v>8074834</v>
      </c>
      <c r="K20" s="38"/>
      <c r="L20" s="38"/>
      <c r="M20" s="38"/>
      <c r="N20" s="38"/>
    </row>
    <row r="21" spans="1:21" ht="13.15" customHeight="1" x14ac:dyDescent="0.2">
      <c r="B21" s="1"/>
      <c r="C21" s="1"/>
      <c r="D21" s="1"/>
      <c r="E21" s="1"/>
      <c r="F21" s="1"/>
      <c r="G21" s="1"/>
      <c r="H21" s="1"/>
      <c r="I21" s="1"/>
      <c r="J21" s="60"/>
      <c r="K21" s="1"/>
      <c r="L21" s="1"/>
      <c r="M21" s="1"/>
      <c r="N21" s="1"/>
    </row>
    <row r="22" spans="1:21" x14ac:dyDescent="0.2">
      <c r="A22" s="1"/>
    </row>
    <row r="25" spans="1:21" x14ac:dyDescent="0.2">
      <c r="A25" s="106"/>
    </row>
  </sheetData>
  <mergeCells count="15">
    <mergeCell ref="A9:B9"/>
    <mergeCell ref="C9:D9"/>
    <mergeCell ref="E9:F9"/>
    <mergeCell ref="G9:H9"/>
    <mergeCell ref="I9:J9"/>
    <mergeCell ref="A1:J1"/>
    <mergeCell ref="A2:J2"/>
    <mergeCell ref="A4:J4"/>
    <mergeCell ref="A5:J5"/>
    <mergeCell ref="A6:J6"/>
    <mergeCell ref="A8:B8"/>
    <mergeCell ref="C8:D8"/>
    <mergeCell ref="E8:F8"/>
    <mergeCell ref="G8:H8"/>
    <mergeCell ref="I8:J8"/>
  </mergeCells>
  <pageMargins left="0.7" right="0.7" top="0.75" bottom="0.75" header="0.3" footer="0.3"/>
  <pageSetup scale="71" orientation="portrait" r:id="rId1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7FC9C-5020-435F-9C4B-06FE3654BE1B}">
  <dimension ref="A1:N43"/>
  <sheetViews>
    <sheetView showGridLines="0" zoomScaleNormal="100" workbookViewId="0">
      <selection sqref="A1:G1"/>
    </sheetView>
  </sheetViews>
  <sheetFormatPr defaultRowHeight="12.75" x14ac:dyDescent="0.2"/>
  <cols>
    <col min="1" max="1" width="28.85546875" customWidth="1"/>
    <col min="2" max="2" width="14.140625" customWidth="1"/>
    <col min="3" max="3" width="12.28515625" customWidth="1"/>
    <col min="4" max="4" width="3.42578125" customWidth="1"/>
    <col min="5" max="5" width="17.140625" customWidth="1"/>
    <col min="6" max="6" width="12.28515625" customWidth="1"/>
    <col min="7" max="7" width="3.42578125" customWidth="1"/>
    <col min="8" max="8" width="11.42578125" customWidth="1"/>
    <col min="9" max="9" width="9.7109375" style="107" bestFit="1" customWidth="1"/>
  </cols>
  <sheetData>
    <row r="1" spans="1:14" ht="20.25" x14ac:dyDescent="0.3">
      <c r="A1" s="212" t="s">
        <v>30</v>
      </c>
      <c r="B1" s="212"/>
      <c r="C1" s="212"/>
      <c r="D1" s="212"/>
      <c r="E1" s="212"/>
      <c r="F1" s="212"/>
      <c r="G1" s="212"/>
      <c r="H1" s="70"/>
    </row>
    <row r="2" spans="1:14" ht="20.25" x14ac:dyDescent="0.3">
      <c r="A2" s="212" t="s">
        <v>240</v>
      </c>
      <c r="B2" s="212"/>
      <c r="C2" s="212"/>
      <c r="D2" s="212"/>
      <c r="E2" s="212"/>
      <c r="F2" s="212"/>
      <c r="G2" s="212"/>
      <c r="H2" s="70"/>
    </row>
    <row r="3" spans="1:14" ht="20.25" x14ac:dyDescent="0.3">
      <c r="A3" s="70"/>
      <c r="B3" s="70"/>
      <c r="C3" s="70"/>
      <c r="D3" s="70"/>
      <c r="E3" s="70"/>
      <c r="F3" s="70"/>
      <c r="G3" s="70"/>
      <c r="H3" s="70"/>
    </row>
    <row r="4" spans="1:14" ht="18" customHeight="1" x14ac:dyDescent="0.25">
      <c r="A4" s="213" t="s">
        <v>97</v>
      </c>
      <c r="B4" s="213"/>
      <c r="C4" s="213"/>
      <c r="D4" s="213"/>
      <c r="E4" s="213"/>
      <c r="F4" s="213"/>
      <c r="G4" s="213"/>
    </row>
    <row r="5" spans="1:14" ht="18" customHeight="1" x14ac:dyDescent="0.25">
      <c r="A5" s="213" t="s">
        <v>116</v>
      </c>
      <c r="B5" s="213"/>
      <c r="C5" s="213"/>
      <c r="D5" s="213"/>
      <c r="E5" s="213"/>
      <c r="F5" s="213"/>
      <c r="G5" s="213"/>
    </row>
    <row r="6" spans="1:14" ht="15" customHeight="1" x14ac:dyDescent="0.2">
      <c r="A6" s="214" t="s">
        <v>3</v>
      </c>
      <c r="B6" s="214"/>
      <c r="C6" s="214"/>
      <c r="D6" s="214"/>
      <c r="E6" s="214"/>
      <c r="F6" s="214"/>
      <c r="G6" s="214"/>
    </row>
    <row r="8" spans="1:14" ht="15.75" customHeight="1" x14ac:dyDescent="0.25">
      <c r="A8" s="27" t="s">
        <v>236</v>
      </c>
      <c r="B8" s="30"/>
      <c r="C8" s="4" t="s">
        <v>4</v>
      </c>
      <c r="D8" s="71"/>
      <c r="E8" s="30"/>
      <c r="F8" s="4" t="s">
        <v>4</v>
      </c>
      <c r="G8" s="31"/>
    </row>
    <row r="9" spans="1:14" ht="15.75" x14ac:dyDescent="0.25">
      <c r="A9" s="72" t="s">
        <v>5</v>
      </c>
      <c r="B9" s="7" t="s">
        <v>6</v>
      </c>
      <c r="C9" s="8" t="s">
        <v>7</v>
      </c>
      <c r="D9" s="52"/>
      <c r="E9" s="7" t="s">
        <v>8</v>
      </c>
      <c r="F9" s="8" t="s">
        <v>7</v>
      </c>
      <c r="G9" s="34"/>
    </row>
    <row r="10" spans="1:14" ht="15" customHeight="1" x14ac:dyDescent="0.2">
      <c r="A10" s="28"/>
      <c r="B10" s="108"/>
      <c r="E10" s="67"/>
      <c r="G10" s="66"/>
    </row>
    <row r="11" spans="1:14" ht="15" customHeight="1" x14ac:dyDescent="0.25">
      <c r="A11" s="11" t="s">
        <v>117</v>
      </c>
      <c r="B11" s="109">
        <f>SUM(B12:B19)</f>
        <v>26936</v>
      </c>
      <c r="C11" s="110">
        <f>(B11/B$41)*100</f>
        <v>14.090003190860539</v>
      </c>
      <c r="D11" s="42" t="s">
        <v>10</v>
      </c>
      <c r="E11" s="43">
        <f>SUM(E12:E19)</f>
        <v>4337203724</v>
      </c>
      <c r="F11" s="19">
        <f>(E11/E$41)*100</f>
        <v>94.94759335503889</v>
      </c>
      <c r="G11" s="44" t="s">
        <v>10</v>
      </c>
    </row>
    <row r="12" spans="1:14" ht="15" x14ac:dyDescent="0.2">
      <c r="A12" s="35" t="s">
        <v>9</v>
      </c>
      <c r="B12" s="73">
        <v>5345</v>
      </c>
      <c r="C12" s="95">
        <f>(B12/B$41)*100</f>
        <v>2.7959261603485883</v>
      </c>
      <c r="D12" s="2"/>
      <c r="E12" s="16">
        <v>2211165307</v>
      </c>
      <c r="F12" s="13">
        <f>(E12/E$41)*100</f>
        <v>48.405571370344447</v>
      </c>
      <c r="G12" s="15"/>
      <c r="H12" s="38"/>
      <c r="I12" s="183"/>
      <c r="J12" s="38"/>
      <c r="K12" s="107"/>
      <c r="L12" s="38"/>
      <c r="M12" s="38"/>
      <c r="N12" s="38"/>
    </row>
    <row r="13" spans="1:14" ht="15" x14ac:dyDescent="0.2">
      <c r="A13" s="35" t="s">
        <v>11</v>
      </c>
      <c r="B13" s="73">
        <v>1130</v>
      </c>
      <c r="C13" s="95">
        <f t="shared" ref="C13:C19" si="0">(B13/B$41)*100</f>
        <v>0.59109383745442556</v>
      </c>
      <c r="D13" s="2"/>
      <c r="E13" s="16">
        <v>60841993</v>
      </c>
      <c r="F13" s="13">
        <f t="shared" ref="F13:F19" si="1">(E13/E$41)*100</f>
        <v>1.3319182537606162</v>
      </c>
      <c r="G13" s="15"/>
      <c r="I13" s="183"/>
      <c r="K13" s="107"/>
    </row>
    <row r="14" spans="1:14" ht="15" x14ac:dyDescent="0.2">
      <c r="A14" s="35" t="s">
        <v>15</v>
      </c>
      <c r="B14" s="73">
        <v>1694</v>
      </c>
      <c r="C14" s="95">
        <f t="shared" si="0"/>
        <v>0.88611766429008576</v>
      </c>
      <c r="D14" s="2"/>
      <c r="E14" s="16">
        <v>312424482</v>
      </c>
      <c r="F14" s="13">
        <f t="shared" si="1"/>
        <v>6.8394187957896966</v>
      </c>
      <c r="G14" s="15"/>
      <c r="I14" s="183"/>
      <c r="K14" s="107"/>
    </row>
    <row r="15" spans="1:14" ht="15" x14ac:dyDescent="0.2">
      <c r="A15" s="35" t="s">
        <v>47</v>
      </c>
      <c r="B15" s="73">
        <v>6941</v>
      </c>
      <c r="C15" s="95">
        <f t="shared" si="0"/>
        <v>3.6307808192665205</v>
      </c>
      <c r="D15" s="2"/>
      <c r="E15" s="16">
        <v>361719411</v>
      </c>
      <c r="F15" s="13">
        <f t="shared" si="1"/>
        <v>7.9185553019349433</v>
      </c>
      <c r="G15" s="15"/>
      <c r="I15" s="183"/>
      <c r="K15" s="107"/>
    </row>
    <row r="16" spans="1:14" ht="15" x14ac:dyDescent="0.2">
      <c r="A16" s="35" t="s">
        <v>57</v>
      </c>
      <c r="B16" s="73">
        <v>2770</v>
      </c>
      <c r="C16" s="95">
        <f t="shared" si="0"/>
        <v>1.4489645396006716</v>
      </c>
      <c r="D16" s="2"/>
      <c r="E16" s="16">
        <v>220215633</v>
      </c>
      <c r="F16" s="13">
        <f t="shared" si="1"/>
        <v>4.8208351977580479</v>
      </c>
      <c r="G16" s="15"/>
      <c r="I16" s="183"/>
      <c r="K16" s="107"/>
    </row>
    <row r="17" spans="1:14" ht="15" x14ac:dyDescent="0.2">
      <c r="A17" s="35" t="s">
        <v>13</v>
      </c>
      <c r="B17" s="73">
        <v>2271</v>
      </c>
      <c r="C17" s="95">
        <f t="shared" si="0"/>
        <v>1.1879416857159297</v>
      </c>
      <c r="D17" s="2"/>
      <c r="E17" s="16">
        <v>591258213</v>
      </c>
      <c r="F17" s="13">
        <f t="shared" si="1"/>
        <v>12.943488004749984</v>
      </c>
      <c r="G17" s="15"/>
      <c r="I17" s="183"/>
      <c r="K17" s="107"/>
    </row>
    <row r="18" spans="1:14" ht="15" x14ac:dyDescent="0.2">
      <c r="A18" s="35" t="s">
        <v>14</v>
      </c>
      <c r="B18" s="73">
        <v>4860</v>
      </c>
      <c r="C18" s="95">
        <f t="shared" si="0"/>
        <v>2.5422265929455827</v>
      </c>
      <c r="D18" s="2"/>
      <c r="E18" s="16">
        <v>488126021</v>
      </c>
      <c r="F18" s="13">
        <f t="shared" si="1"/>
        <v>10.685776803949173</v>
      </c>
      <c r="G18" s="15"/>
      <c r="I18" s="183"/>
      <c r="K18" s="107"/>
    </row>
    <row r="19" spans="1:14" ht="15" x14ac:dyDescent="0.2">
      <c r="A19" s="35" t="s">
        <v>16</v>
      </c>
      <c r="B19" s="73">
        <v>1925</v>
      </c>
      <c r="C19" s="95">
        <f t="shared" si="0"/>
        <v>1.0069518912387339</v>
      </c>
      <c r="D19" s="2"/>
      <c r="E19" s="16">
        <v>91452664</v>
      </c>
      <c r="F19" s="13">
        <f t="shared" si="1"/>
        <v>2.0020296267519768</v>
      </c>
      <c r="G19" s="15"/>
      <c r="I19" s="183"/>
      <c r="K19" s="107"/>
    </row>
    <row r="20" spans="1:14" ht="15.75" x14ac:dyDescent="0.25">
      <c r="A20" s="11"/>
      <c r="B20" s="12"/>
      <c r="C20" s="13"/>
      <c r="D20" s="2"/>
      <c r="E20" s="16"/>
      <c r="F20" s="13"/>
      <c r="G20" s="15"/>
      <c r="I20" s="183"/>
    </row>
    <row r="21" spans="1:14" ht="15.75" x14ac:dyDescent="0.25">
      <c r="A21" s="11" t="s">
        <v>118</v>
      </c>
      <c r="B21" s="109">
        <f>SUM(B22:B29)</f>
        <v>158270</v>
      </c>
      <c r="C21" s="110">
        <f>(B21/B$41)*100</f>
        <v>82.789753676028269</v>
      </c>
      <c r="D21" s="42"/>
      <c r="E21" s="49">
        <f>SUM(E22:E29)</f>
        <v>222718977</v>
      </c>
      <c r="F21" s="19">
        <f>(E21/E$41)*100</f>
        <v>4.8756369786438603</v>
      </c>
      <c r="G21" s="44"/>
      <c r="I21" s="183"/>
    </row>
    <row r="22" spans="1:14" ht="15" x14ac:dyDescent="0.2">
      <c r="A22" s="35" t="s">
        <v>9</v>
      </c>
      <c r="B22" s="73">
        <v>7649</v>
      </c>
      <c r="C22" s="95">
        <f t="shared" ref="C22:C29" si="2">(B22/B$41)*100</f>
        <v>4.0011298784857532</v>
      </c>
      <c r="D22" s="2"/>
      <c r="E22" s="16">
        <v>31057121</v>
      </c>
      <c r="F22" s="13">
        <f>(E22/E$41)*100</f>
        <v>0.67988480208319546</v>
      </c>
      <c r="G22" s="15"/>
      <c r="H22" s="38"/>
      <c r="I22" s="183"/>
      <c r="J22" s="38"/>
      <c r="L22" s="38"/>
      <c r="M22" s="38"/>
      <c r="N22" s="38"/>
    </row>
    <row r="23" spans="1:14" ht="15" x14ac:dyDescent="0.2">
      <c r="A23" s="35" t="s">
        <v>11</v>
      </c>
      <c r="B23" s="73">
        <v>27962</v>
      </c>
      <c r="C23" s="95">
        <f t="shared" si="2"/>
        <v>14.626695471593495</v>
      </c>
      <c r="D23" s="2"/>
      <c r="E23" s="16">
        <v>70317211</v>
      </c>
      <c r="F23" s="13">
        <f t="shared" ref="F23:F29" si="3">(E23/E$41)*100</f>
        <v>1.5393443289150111</v>
      </c>
      <c r="G23" s="15"/>
      <c r="I23" s="183"/>
    </row>
    <row r="24" spans="1:14" ht="15" x14ac:dyDescent="0.2">
      <c r="A24" s="35" t="s">
        <v>15</v>
      </c>
      <c r="B24" s="73">
        <v>2947</v>
      </c>
      <c r="C24" s="95">
        <f t="shared" si="2"/>
        <v>1.5415518044054799</v>
      </c>
      <c r="D24" s="2"/>
      <c r="E24" s="16">
        <v>2157525</v>
      </c>
      <c r="F24" s="13">
        <f t="shared" si="3"/>
        <v>4.7231308324250224E-2</v>
      </c>
      <c r="G24" s="15"/>
      <c r="I24" s="183"/>
    </row>
    <row r="25" spans="1:14" ht="15" x14ac:dyDescent="0.2">
      <c r="A25" s="35" t="s">
        <v>47</v>
      </c>
      <c r="B25" s="73">
        <v>17351</v>
      </c>
      <c r="C25" s="95">
        <f t="shared" si="2"/>
        <v>9.0761674103289725</v>
      </c>
      <c r="D25" s="2"/>
      <c r="E25" s="16">
        <v>26433595</v>
      </c>
      <c r="F25" s="13">
        <f t="shared" si="3"/>
        <v>0.57866920455770343</v>
      </c>
      <c r="G25" s="15"/>
      <c r="I25" s="183"/>
    </row>
    <row r="26" spans="1:14" ht="15" x14ac:dyDescent="0.2">
      <c r="A26" s="35" t="s">
        <v>57</v>
      </c>
      <c r="B26" s="73">
        <v>38506</v>
      </c>
      <c r="C26" s="95">
        <f t="shared" si="2"/>
        <v>20.142176376123995</v>
      </c>
      <c r="D26" s="2"/>
      <c r="E26" s="16">
        <v>43010987</v>
      </c>
      <c r="F26" s="13">
        <f t="shared" si="3"/>
        <v>0.94157202735881074</v>
      </c>
      <c r="G26" s="15"/>
      <c r="I26" s="183"/>
    </row>
    <row r="27" spans="1:14" ht="15" x14ac:dyDescent="0.2">
      <c r="A27" s="35" t="s">
        <v>13</v>
      </c>
      <c r="B27" s="73">
        <v>3335</v>
      </c>
      <c r="C27" s="95">
        <f t="shared" si="2"/>
        <v>1.7445114583278842</v>
      </c>
      <c r="D27" s="2"/>
      <c r="E27" s="16">
        <v>2355489</v>
      </c>
      <c r="F27" s="13">
        <f t="shared" si="3"/>
        <v>5.1565023447413039E-2</v>
      </c>
      <c r="G27" s="15"/>
      <c r="I27" s="183"/>
    </row>
    <row r="28" spans="1:14" ht="15" x14ac:dyDescent="0.2">
      <c r="A28" s="35" t="s">
        <v>14</v>
      </c>
      <c r="B28" s="73">
        <v>31377</v>
      </c>
      <c r="C28" s="95">
        <f t="shared" si="2"/>
        <v>16.413054281245586</v>
      </c>
      <c r="D28" s="2"/>
      <c r="E28" s="16">
        <v>27033630</v>
      </c>
      <c r="F28" s="13">
        <f t="shared" si="3"/>
        <v>0.59180482898399811</v>
      </c>
      <c r="G28" s="15"/>
      <c r="I28" s="183"/>
    </row>
    <row r="29" spans="1:14" ht="15" x14ac:dyDescent="0.2">
      <c r="A29" s="35" t="s">
        <v>16</v>
      </c>
      <c r="B29" s="73">
        <v>29143</v>
      </c>
      <c r="C29" s="95">
        <f t="shared" si="2"/>
        <v>15.244466995517103</v>
      </c>
      <c r="D29" s="2"/>
      <c r="E29" s="16">
        <v>20353419</v>
      </c>
      <c r="F29" s="13">
        <f t="shared" si="3"/>
        <v>0.44556545497347777</v>
      </c>
      <c r="G29" s="15"/>
      <c r="I29" s="183"/>
    </row>
    <row r="30" spans="1:14" ht="15" x14ac:dyDescent="0.2">
      <c r="A30" s="40"/>
      <c r="B30" s="73"/>
      <c r="C30" s="95"/>
      <c r="D30" s="2"/>
      <c r="E30" s="16"/>
      <c r="F30" s="13"/>
      <c r="G30" s="15"/>
      <c r="I30" s="183"/>
    </row>
    <row r="31" spans="1:14" ht="15.75" x14ac:dyDescent="0.25">
      <c r="A31" s="11" t="s">
        <v>84</v>
      </c>
      <c r="B31" s="109">
        <f>SUM(B32:B39)</f>
        <v>5965</v>
      </c>
      <c r="C31" s="110">
        <f>(B31/B$41)*100</f>
        <v>3.1202431331111935</v>
      </c>
      <c r="D31" s="42"/>
      <c r="E31" s="49">
        <f>SUM(E32:E39)</f>
        <v>8074834</v>
      </c>
      <c r="F31" s="19">
        <f>(E31/E$41)*100</f>
        <v>0.17676966631725644</v>
      </c>
      <c r="G31" s="15"/>
      <c r="I31" s="183"/>
    </row>
    <row r="32" spans="1:14" ht="15" customHeight="1" x14ac:dyDescent="0.2">
      <c r="A32" s="35" t="s">
        <v>9</v>
      </c>
      <c r="B32" s="73">
        <v>156</v>
      </c>
      <c r="C32" s="95">
        <f t="shared" ref="C32:C39" si="4">(B32/B$41)*100</f>
        <v>8.1602335082203881E-2</v>
      </c>
      <c r="D32" s="2"/>
      <c r="E32" s="16">
        <v>255105</v>
      </c>
      <c r="F32" s="13">
        <f>(E32/E$41)*100</f>
        <v>5.5846133463379813E-3</v>
      </c>
      <c r="G32" s="15"/>
      <c r="H32" s="38"/>
      <c r="I32" s="183"/>
      <c r="J32" s="38"/>
      <c r="L32" s="38"/>
      <c r="M32" s="38"/>
      <c r="N32" s="38"/>
    </row>
    <row r="33" spans="1:9" ht="15" customHeight="1" x14ac:dyDescent="0.2">
      <c r="A33" s="35" t="s">
        <v>11</v>
      </c>
      <c r="B33" s="73">
        <v>948</v>
      </c>
      <c r="C33" s="95">
        <f t="shared" si="4"/>
        <v>0.49589111319185447</v>
      </c>
      <c r="D33" s="2"/>
      <c r="E33" s="16">
        <v>1053254</v>
      </c>
      <c r="F33" s="13">
        <f t="shared" ref="F33:F39" si="5">(E33/E$41)*100</f>
        <v>2.3057236610352066E-2</v>
      </c>
      <c r="G33" s="15"/>
      <c r="I33" s="183"/>
    </row>
    <row r="34" spans="1:9" ht="15" customHeight="1" x14ac:dyDescent="0.2">
      <c r="A34" s="35" t="s">
        <v>15</v>
      </c>
      <c r="B34" s="73">
        <v>135</v>
      </c>
      <c r="C34" s="95">
        <f t="shared" si="4"/>
        <v>7.0617405359599525E-2</v>
      </c>
      <c r="D34" s="2"/>
      <c r="E34" s="16">
        <v>202333</v>
      </c>
      <c r="F34" s="13">
        <f t="shared" si="5"/>
        <v>4.4293587824801662E-3</v>
      </c>
      <c r="G34" s="15"/>
      <c r="I34" s="183"/>
    </row>
    <row r="35" spans="1:9" ht="15" customHeight="1" x14ac:dyDescent="0.2">
      <c r="A35" s="35" t="s">
        <v>47</v>
      </c>
      <c r="B35" s="73">
        <v>639</v>
      </c>
      <c r="C35" s="95">
        <f t="shared" si="4"/>
        <v>0.33425571870210441</v>
      </c>
      <c r="D35" s="2"/>
      <c r="E35" s="16">
        <v>665497</v>
      </c>
      <c r="F35" s="13">
        <f t="shared" si="5"/>
        <v>1.4568681241637318E-2</v>
      </c>
      <c r="G35" s="15"/>
    </row>
    <row r="36" spans="1:9" ht="15" customHeight="1" x14ac:dyDescent="0.2">
      <c r="A36" s="35" t="s">
        <v>57</v>
      </c>
      <c r="B36" s="73">
        <v>1462</v>
      </c>
      <c r="C36" s="95">
        <f t="shared" si="4"/>
        <v>0.76476034544988525</v>
      </c>
      <c r="D36" s="2"/>
      <c r="E36" s="16">
        <v>2315810</v>
      </c>
      <c r="F36" s="13">
        <f t="shared" si="5"/>
        <v>5.0696393381481977E-2</v>
      </c>
      <c r="G36" s="15"/>
    </row>
    <row r="37" spans="1:9" ht="15" customHeight="1" x14ac:dyDescent="0.2">
      <c r="A37" s="35" t="s">
        <v>13</v>
      </c>
      <c r="B37" s="73">
        <v>118</v>
      </c>
      <c r="C37" s="95">
        <f t="shared" si="4"/>
        <v>6.1724843203205502E-2</v>
      </c>
      <c r="D37" s="2"/>
      <c r="E37" s="16">
        <v>185853</v>
      </c>
      <c r="F37" s="13">
        <f t="shared" si="5"/>
        <v>4.068588009866341E-3</v>
      </c>
      <c r="G37" s="15"/>
    </row>
    <row r="38" spans="1:9" ht="15" customHeight="1" x14ac:dyDescent="0.2">
      <c r="A38" s="35" t="s">
        <v>14</v>
      </c>
      <c r="B38" s="73">
        <v>1512</v>
      </c>
      <c r="C38" s="95">
        <f t="shared" si="4"/>
        <v>0.79091494002751472</v>
      </c>
      <c r="D38" s="2"/>
      <c r="E38" s="16">
        <v>2043084</v>
      </c>
      <c r="F38" s="13">
        <f t="shared" si="5"/>
        <v>4.4726031140469955E-2</v>
      </c>
      <c r="G38" s="15"/>
    </row>
    <row r="39" spans="1:9" ht="15" customHeight="1" x14ac:dyDescent="0.2">
      <c r="A39" s="35" t="s">
        <v>16</v>
      </c>
      <c r="B39" s="73">
        <v>995</v>
      </c>
      <c r="C39" s="95">
        <f t="shared" si="4"/>
        <v>0.52047643209482608</v>
      </c>
      <c r="D39" s="2"/>
      <c r="E39" s="16">
        <v>1353898</v>
      </c>
      <c r="F39" s="13">
        <f t="shared" si="5"/>
        <v>2.9638763804630645E-2</v>
      </c>
      <c r="G39" s="15"/>
    </row>
    <row r="40" spans="1:9" ht="15" x14ac:dyDescent="0.2">
      <c r="A40" s="40"/>
      <c r="B40" s="73"/>
      <c r="C40" s="95"/>
      <c r="D40" s="2"/>
      <c r="E40" s="12"/>
      <c r="F40" s="13"/>
      <c r="G40" s="15"/>
    </row>
    <row r="41" spans="1:9" ht="16.5" x14ac:dyDescent="0.25">
      <c r="A41" s="21" t="s">
        <v>17</v>
      </c>
      <c r="B41" s="94">
        <f>B11+B21+B31</f>
        <v>191171</v>
      </c>
      <c r="C41" s="97">
        <f>C11+C21+C31</f>
        <v>100</v>
      </c>
      <c r="D41" s="79" t="s">
        <v>10</v>
      </c>
      <c r="E41" s="25">
        <f>E11+E21+E31</f>
        <v>4567997535</v>
      </c>
      <c r="F41" s="97">
        <f>F11+F21+F31</f>
        <v>100</v>
      </c>
      <c r="G41" s="80" t="s">
        <v>10</v>
      </c>
      <c r="H41" s="42"/>
    </row>
    <row r="42" spans="1:9" x14ac:dyDescent="0.2">
      <c r="C42" s="111"/>
      <c r="E42" s="38"/>
      <c r="F42" s="111"/>
    </row>
    <row r="43" spans="1:9" x14ac:dyDescent="0.2">
      <c r="A43" t="s">
        <v>258</v>
      </c>
      <c r="B43" s="112"/>
    </row>
  </sheetData>
  <mergeCells count="5">
    <mergeCell ref="A1:G1"/>
    <mergeCell ref="A2:G2"/>
    <mergeCell ref="A4:G4"/>
    <mergeCell ref="A5:G5"/>
    <mergeCell ref="A6:G6"/>
  </mergeCells>
  <printOptions horizontalCentered="1"/>
  <pageMargins left="0.7" right="0.7" top="0.75" bottom="0.75" header="0.3" footer="0.3"/>
  <pageSetup scale="98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FF841-0EBA-45F2-815C-E183C7D754F9}">
  <dimension ref="A1:Q61"/>
  <sheetViews>
    <sheetView showGridLines="0" zoomScaleNormal="100" workbookViewId="0">
      <selection sqref="A1:I1"/>
    </sheetView>
  </sheetViews>
  <sheetFormatPr defaultRowHeight="12.75" x14ac:dyDescent="0.2"/>
  <cols>
    <col min="1" max="1" width="45.28515625" style="1" customWidth="1"/>
    <col min="2" max="2" width="14.7109375" style="1" customWidth="1"/>
    <col min="3" max="3" width="5.85546875" style="1" customWidth="1"/>
    <col min="4" max="4" width="7.7109375" style="1" customWidth="1"/>
    <col min="5" max="5" width="3.42578125" style="1" customWidth="1"/>
    <col min="6" max="6" width="14.7109375" style="1" customWidth="1"/>
    <col min="7" max="7" width="5.85546875" style="1" customWidth="1"/>
    <col min="8" max="8" width="7.7109375" style="1" customWidth="1"/>
    <col min="9" max="9" width="3.42578125" style="1" customWidth="1"/>
    <col min="10" max="29" width="9.140625" style="1"/>
    <col min="30" max="30" width="4.140625" style="1" customWidth="1"/>
    <col min="31" max="16384" width="9.140625" style="1"/>
  </cols>
  <sheetData>
    <row r="1" spans="1:16" ht="20.25" x14ac:dyDescent="0.3">
      <c r="A1" s="212" t="s">
        <v>30</v>
      </c>
      <c r="B1" s="212"/>
      <c r="C1" s="212"/>
      <c r="D1" s="212"/>
      <c r="E1" s="212"/>
      <c r="F1" s="212"/>
      <c r="G1" s="212"/>
      <c r="H1" s="212"/>
      <c r="I1" s="212"/>
    </row>
    <row r="2" spans="1:16" ht="20.25" x14ac:dyDescent="0.3">
      <c r="A2" s="212" t="s">
        <v>240</v>
      </c>
      <c r="B2" s="212"/>
      <c r="C2" s="212"/>
      <c r="D2" s="212"/>
      <c r="E2" s="212"/>
      <c r="F2" s="212"/>
      <c r="G2" s="212"/>
      <c r="H2" s="212"/>
      <c r="I2" s="212"/>
    </row>
    <row r="4" spans="1:16" ht="20.25" customHeight="1" x14ac:dyDescent="0.25">
      <c r="A4" s="213" t="s">
        <v>99</v>
      </c>
      <c r="B4" s="213"/>
      <c r="C4" s="213"/>
      <c r="D4" s="213"/>
      <c r="E4" s="213"/>
      <c r="F4" s="213"/>
      <c r="G4" s="213"/>
      <c r="H4" s="213"/>
      <c r="I4" s="213"/>
    </row>
    <row r="5" spans="1:16" ht="18" x14ac:dyDescent="0.25">
      <c r="A5" s="213" t="s">
        <v>120</v>
      </c>
      <c r="B5" s="213"/>
      <c r="C5" s="213"/>
      <c r="D5" s="213"/>
      <c r="E5" s="213"/>
      <c r="F5" s="213"/>
      <c r="G5" s="213"/>
      <c r="H5" s="213"/>
      <c r="I5" s="213"/>
    </row>
    <row r="6" spans="1:16" ht="15" x14ac:dyDescent="0.2">
      <c r="A6" s="214" t="s">
        <v>3</v>
      </c>
      <c r="B6" s="214"/>
      <c r="C6" s="214"/>
      <c r="D6" s="214"/>
      <c r="E6" s="214"/>
      <c r="F6" s="214"/>
      <c r="G6" s="214"/>
      <c r="H6" s="214"/>
      <c r="I6" s="214"/>
    </row>
    <row r="7" spans="1:16" s="2" customFormat="1" ht="20.25" customHeight="1" x14ac:dyDescent="0.2"/>
    <row r="8" spans="1:16" ht="15.75" x14ac:dyDescent="0.25">
      <c r="A8" s="3"/>
      <c r="B8" s="3"/>
      <c r="C8" s="5"/>
      <c r="D8" s="4" t="s">
        <v>4</v>
      </c>
      <c r="E8" s="5"/>
      <c r="F8" s="3"/>
      <c r="G8" s="5"/>
      <c r="H8" s="4" t="s">
        <v>4</v>
      </c>
      <c r="I8" s="6"/>
    </row>
    <row r="9" spans="1:16" ht="15.75" x14ac:dyDescent="0.25">
      <c r="A9" s="72" t="s">
        <v>121</v>
      </c>
      <c r="B9" s="7" t="s">
        <v>6</v>
      </c>
      <c r="C9" s="9"/>
      <c r="D9" s="8" t="s">
        <v>7</v>
      </c>
      <c r="E9" s="9"/>
      <c r="F9" s="7" t="s">
        <v>8</v>
      </c>
      <c r="G9" s="9"/>
      <c r="H9" s="8" t="s">
        <v>7</v>
      </c>
      <c r="I9" s="10"/>
      <c r="J9" s="39"/>
    </row>
    <row r="10" spans="1:16" x14ac:dyDescent="0.2">
      <c r="A10" s="40"/>
      <c r="B10" s="40"/>
      <c r="F10" s="40"/>
      <c r="I10" s="17"/>
      <c r="J10" s="41"/>
    </row>
    <row r="11" spans="1:16" ht="15.75" x14ac:dyDescent="0.25">
      <c r="A11" s="11" t="s">
        <v>122</v>
      </c>
      <c r="B11" s="18">
        <f>B13+B16+B26+B36+B46</f>
        <v>53256</v>
      </c>
      <c r="C11" s="42"/>
      <c r="D11" s="19">
        <f>(B11/B59)*100</f>
        <v>27.857781776524682</v>
      </c>
      <c r="E11" s="42" t="s">
        <v>10</v>
      </c>
      <c r="F11" s="43">
        <f>F13+F16+F26+F36+F46</f>
        <v>4356729920</v>
      </c>
      <c r="G11" s="42"/>
      <c r="H11" s="19">
        <f>(F11/F59)*100</f>
        <v>95.375049715301557</v>
      </c>
      <c r="I11" s="44" t="s">
        <v>10</v>
      </c>
      <c r="J11" s="41"/>
    </row>
    <row r="12" spans="1:16" x14ac:dyDescent="0.2">
      <c r="A12" s="40"/>
      <c r="B12" s="40"/>
      <c r="F12" s="40"/>
      <c r="I12" s="17"/>
      <c r="J12" s="41"/>
    </row>
    <row r="13" spans="1:16" ht="15.75" customHeight="1" x14ac:dyDescent="0.25">
      <c r="A13" s="113" t="s">
        <v>181</v>
      </c>
      <c r="B13" s="109">
        <f>B14</f>
        <v>23</v>
      </c>
      <c r="C13" s="42"/>
      <c r="D13" s="110">
        <f>D14</f>
        <v>1.2031113505709548E-2</v>
      </c>
      <c r="E13" s="99"/>
      <c r="F13" s="203">
        <f>F14</f>
        <v>688448</v>
      </c>
      <c r="G13" s="99"/>
      <c r="H13" s="110">
        <f>H14</f>
        <v>1.5071111460221049E-2</v>
      </c>
      <c r="I13" s="15"/>
      <c r="J13" s="41"/>
      <c r="K13" s="45"/>
      <c r="L13" s="46"/>
      <c r="O13" s="45"/>
      <c r="P13" s="46"/>
    </row>
    <row r="14" spans="1:16" ht="15" customHeight="1" x14ac:dyDescent="0.2">
      <c r="A14" s="35" t="s">
        <v>123</v>
      </c>
      <c r="B14" s="73">
        <v>23</v>
      </c>
      <c r="C14" s="2"/>
      <c r="D14" s="13">
        <f t="shared" ref="D14:D24" si="0">(B14/B$59)*100</f>
        <v>1.2031113505709548E-2</v>
      </c>
      <c r="E14" s="96"/>
      <c r="F14" s="191">
        <v>688448</v>
      </c>
      <c r="G14" s="96"/>
      <c r="H14" s="13">
        <f t="shared" ref="H14:H24" si="1">(F14/F$59)*100</f>
        <v>1.5071111460221049E-2</v>
      </c>
      <c r="I14" s="15"/>
      <c r="J14" s="41"/>
      <c r="K14" s="45"/>
      <c r="L14" s="46"/>
      <c r="O14" s="45"/>
      <c r="P14" s="46"/>
    </row>
    <row r="15" spans="1:16" ht="15.75" customHeight="1" x14ac:dyDescent="0.2">
      <c r="A15" s="40"/>
      <c r="B15" s="40"/>
      <c r="D15" s="47"/>
      <c r="F15" s="48"/>
      <c r="H15" s="47"/>
      <c r="I15" s="17"/>
      <c r="K15" s="45"/>
      <c r="L15" s="46"/>
      <c r="O15" s="45"/>
      <c r="P15" s="46"/>
    </row>
    <row r="16" spans="1:16" ht="15.75" customHeight="1" x14ac:dyDescent="0.25">
      <c r="A16" s="113" t="s">
        <v>124</v>
      </c>
      <c r="B16" s="18">
        <f>SUM(B17:B24)</f>
        <v>46549</v>
      </c>
      <c r="C16" s="42"/>
      <c r="D16" s="19">
        <f t="shared" si="0"/>
        <v>24.34940445988147</v>
      </c>
      <c r="F16" s="49">
        <f>SUM(F17:F24)</f>
        <v>88609690</v>
      </c>
      <c r="G16" s="42"/>
      <c r="H16" s="19">
        <f t="shared" si="1"/>
        <v>1.939792859367206</v>
      </c>
      <c r="I16" s="44"/>
      <c r="K16" s="45"/>
      <c r="L16" s="46"/>
      <c r="O16" s="45"/>
      <c r="P16" s="46"/>
    </row>
    <row r="17" spans="1:17" ht="15" customHeight="1" x14ac:dyDescent="0.25">
      <c r="A17" s="35" t="s">
        <v>125</v>
      </c>
      <c r="B17" s="12">
        <v>1632</v>
      </c>
      <c r="C17" s="2"/>
      <c r="D17" s="13">
        <f t="shared" si="0"/>
        <v>0.85368596701382526</v>
      </c>
      <c r="F17" s="16">
        <v>6507763</v>
      </c>
      <c r="G17" s="2"/>
      <c r="H17" s="13">
        <f t="shared" si="1"/>
        <v>0.14246424062485838</v>
      </c>
      <c r="I17" s="44"/>
      <c r="K17" s="45"/>
      <c r="L17" s="46"/>
      <c r="O17" s="45"/>
      <c r="P17" s="46"/>
    </row>
    <row r="18" spans="1:17" ht="15" customHeight="1" x14ac:dyDescent="0.25">
      <c r="A18" s="35" t="s">
        <v>126</v>
      </c>
      <c r="B18" s="12">
        <v>5990</v>
      </c>
      <c r="C18" s="2"/>
      <c r="D18" s="13">
        <f t="shared" si="0"/>
        <v>3.1333204304000084</v>
      </c>
      <c r="F18" s="16">
        <v>13729664</v>
      </c>
      <c r="G18" s="2"/>
      <c r="H18" s="13">
        <f t="shared" si="1"/>
        <v>0.30056198355632435</v>
      </c>
      <c r="I18" s="44"/>
      <c r="L18" s="45"/>
      <c r="M18" s="46"/>
      <c r="P18" s="45"/>
      <c r="Q18" s="46"/>
    </row>
    <row r="19" spans="1:17" ht="15" customHeight="1" x14ac:dyDescent="0.25">
      <c r="A19" s="35" t="s">
        <v>123</v>
      </c>
      <c r="B19" s="12">
        <v>909</v>
      </c>
      <c r="C19" s="2"/>
      <c r="D19" s="13">
        <f t="shared" si="0"/>
        <v>0.47549052942130343</v>
      </c>
      <c r="F19" s="16">
        <v>1958454</v>
      </c>
      <c r="G19" s="2"/>
      <c r="H19" s="13">
        <f t="shared" si="1"/>
        <v>4.2873359387660001E-2</v>
      </c>
      <c r="I19" s="44"/>
      <c r="L19" s="45"/>
      <c r="M19" s="46"/>
      <c r="P19" s="45"/>
      <c r="Q19" s="46"/>
    </row>
    <row r="20" spans="1:17" ht="15" customHeight="1" x14ac:dyDescent="0.25">
      <c r="A20" s="35" t="s">
        <v>127</v>
      </c>
      <c r="B20" s="12">
        <v>5791</v>
      </c>
      <c r="C20" s="2"/>
      <c r="D20" s="13">
        <f t="shared" si="0"/>
        <v>3.0292251439810429</v>
      </c>
      <c r="F20" s="16">
        <v>14372054</v>
      </c>
      <c r="G20" s="2"/>
      <c r="H20" s="13">
        <f t="shared" si="1"/>
        <v>0.31462481951623911</v>
      </c>
      <c r="I20" s="44"/>
      <c r="L20" s="45"/>
      <c r="M20" s="46"/>
      <c r="P20" s="45"/>
      <c r="Q20" s="46"/>
    </row>
    <row r="21" spans="1:17" ht="15" customHeight="1" x14ac:dyDescent="0.25">
      <c r="A21" s="35" t="s">
        <v>128</v>
      </c>
      <c r="B21" s="12">
        <v>12283</v>
      </c>
      <c r="C21" s="2"/>
      <c r="D21" s="13">
        <f t="shared" si="0"/>
        <v>6.4251377039404503</v>
      </c>
      <c r="F21" s="16">
        <v>19984687</v>
      </c>
      <c r="G21" s="2"/>
      <c r="H21" s="13">
        <f t="shared" si="1"/>
        <v>0.4374933840676864</v>
      </c>
      <c r="I21" s="44"/>
      <c r="L21" s="45"/>
      <c r="M21" s="46"/>
      <c r="P21" s="45"/>
      <c r="Q21" s="46"/>
    </row>
    <row r="22" spans="1:17" ht="15" customHeight="1" x14ac:dyDescent="0.25">
      <c r="A22" s="35" t="s">
        <v>129</v>
      </c>
      <c r="B22" s="12">
        <v>949</v>
      </c>
      <c r="C22" s="2"/>
      <c r="D22" s="13">
        <f t="shared" si="0"/>
        <v>0.496414205083407</v>
      </c>
      <c r="F22" s="16">
        <v>2240174</v>
      </c>
      <c r="G22" s="2"/>
      <c r="H22" s="13">
        <f t="shared" si="1"/>
        <v>4.9040613153483237E-2</v>
      </c>
      <c r="I22" s="44"/>
      <c r="L22" s="45"/>
      <c r="M22" s="46"/>
      <c r="P22" s="45"/>
      <c r="Q22" s="46"/>
    </row>
    <row r="23" spans="1:17" ht="15" customHeight="1" x14ac:dyDescent="0.25">
      <c r="A23" s="35" t="s">
        <v>130</v>
      </c>
      <c r="B23" s="12">
        <v>9159</v>
      </c>
      <c r="C23" s="2"/>
      <c r="D23" s="13">
        <f t="shared" si="0"/>
        <v>4.7909986347301636</v>
      </c>
      <c r="F23" s="16">
        <v>18414414</v>
      </c>
      <c r="G23" s="2"/>
      <c r="H23" s="13">
        <f t="shared" si="1"/>
        <v>0.40311786201522104</v>
      </c>
      <c r="I23" s="44"/>
      <c r="L23" s="45"/>
      <c r="M23" s="46"/>
      <c r="P23" s="45"/>
      <c r="Q23" s="46"/>
    </row>
    <row r="24" spans="1:17" ht="15" customHeight="1" x14ac:dyDescent="0.25">
      <c r="A24" s="114" t="s">
        <v>131</v>
      </c>
      <c r="B24" s="12">
        <v>9836</v>
      </c>
      <c r="C24" s="2"/>
      <c r="D24" s="13">
        <f t="shared" si="0"/>
        <v>5.1451318453112664</v>
      </c>
      <c r="F24" s="16">
        <v>11402480</v>
      </c>
      <c r="G24" s="2"/>
      <c r="H24" s="13">
        <f t="shared" si="1"/>
        <v>0.24961659704573375</v>
      </c>
      <c r="I24" s="44"/>
      <c r="L24" s="45"/>
      <c r="M24" s="46"/>
      <c r="P24" s="45"/>
      <c r="Q24" s="46"/>
    </row>
    <row r="25" spans="1:17" ht="15.75" customHeight="1" x14ac:dyDescent="0.2">
      <c r="A25" s="40"/>
      <c r="B25" s="40"/>
      <c r="D25" s="47"/>
      <c r="F25" s="48"/>
      <c r="H25" s="47"/>
      <c r="I25" s="17"/>
      <c r="K25" s="45"/>
      <c r="L25" s="46"/>
      <c r="O25" s="45"/>
      <c r="P25" s="46"/>
    </row>
    <row r="26" spans="1:17" ht="15.75" customHeight="1" x14ac:dyDescent="0.25">
      <c r="A26" s="113" t="s">
        <v>132</v>
      </c>
      <c r="B26" s="18">
        <f>SUM(B27:B34)</f>
        <v>743</v>
      </c>
      <c r="C26" s="42"/>
      <c r="D26" s="19">
        <f t="shared" ref="D26:D34" si="2">(B26/B$59)*100</f>
        <v>0.38865727542357364</v>
      </c>
      <c r="E26" s="42"/>
      <c r="F26" s="49">
        <f>SUM(F27:F34)</f>
        <v>19427565</v>
      </c>
      <c r="G26" s="42"/>
      <c r="H26" s="19">
        <f t="shared" ref="H26:H34" si="3">(F26/F$59)*100</f>
        <v>0.42529718659316218</v>
      </c>
      <c r="I26" s="17"/>
      <c r="K26" s="45"/>
      <c r="L26" s="46"/>
      <c r="O26" s="45"/>
      <c r="P26" s="46"/>
    </row>
    <row r="27" spans="1:17" ht="15" customHeight="1" x14ac:dyDescent="0.2">
      <c r="A27" s="35" t="s">
        <v>125</v>
      </c>
      <c r="B27" s="12">
        <v>131</v>
      </c>
      <c r="C27" s="2"/>
      <c r="D27" s="13">
        <f t="shared" si="2"/>
        <v>6.8525037793389157E-2</v>
      </c>
      <c r="E27" s="2"/>
      <c r="F27" s="16">
        <v>2654984</v>
      </c>
      <c r="G27" s="2"/>
      <c r="H27" s="13">
        <f t="shared" si="3"/>
        <v>5.8121397388188389E-2</v>
      </c>
      <c r="I27" s="17"/>
      <c r="K27" s="45"/>
      <c r="L27" s="46"/>
      <c r="O27" s="45"/>
      <c r="P27" s="46"/>
    </row>
    <row r="28" spans="1:17" ht="15" customHeight="1" x14ac:dyDescent="0.2">
      <c r="A28" s="35" t="s">
        <v>126</v>
      </c>
      <c r="B28" s="12">
        <v>50</v>
      </c>
      <c r="C28" s="2"/>
      <c r="D28" s="13">
        <f t="shared" si="2"/>
        <v>2.6154594577629454E-2</v>
      </c>
      <c r="E28" s="2"/>
      <c r="F28" s="16">
        <v>2439730</v>
      </c>
      <c r="G28" s="2"/>
      <c r="H28" s="13">
        <f t="shared" si="3"/>
        <v>5.3409179433806332E-2</v>
      </c>
      <c r="I28" s="17"/>
      <c r="K28" s="45"/>
      <c r="L28" s="46"/>
      <c r="O28" s="45"/>
      <c r="P28" s="46"/>
    </row>
    <row r="29" spans="1:17" ht="15" customHeight="1" x14ac:dyDescent="0.2">
      <c r="A29" s="35" t="s">
        <v>123</v>
      </c>
      <c r="B29" s="12">
        <v>33</v>
      </c>
      <c r="C29" s="2"/>
      <c r="D29" s="13">
        <f t="shared" si="2"/>
        <v>1.7262032421235439E-2</v>
      </c>
      <c r="E29" s="2"/>
      <c r="F29" s="16">
        <v>432802</v>
      </c>
      <c r="G29" s="2"/>
      <c r="H29" s="13">
        <f t="shared" si="3"/>
        <v>9.4746548500490805E-3</v>
      </c>
      <c r="I29" s="17"/>
      <c r="K29" s="45"/>
      <c r="L29" s="46"/>
      <c r="O29" s="45"/>
      <c r="P29" s="46"/>
    </row>
    <row r="30" spans="1:17" ht="15" customHeight="1" x14ac:dyDescent="0.2">
      <c r="A30" s="35" t="s">
        <v>127</v>
      </c>
      <c r="B30" s="12">
        <v>202</v>
      </c>
      <c r="C30" s="2"/>
      <c r="D30" s="13">
        <f t="shared" si="2"/>
        <v>0.10566456209362299</v>
      </c>
      <c r="E30" s="2"/>
      <c r="F30" s="16">
        <v>4394677</v>
      </c>
      <c r="G30" s="2"/>
      <c r="H30" s="13">
        <f t="shared" si="3"/>
        <v>9.6205765575134009E-2</v>
      </c>
      <c r="I30" s="17"/>
      <c r="K30" s="45"/>
      <c r="L30" s="46"/>
      <c r="O30" s="45"/>
      <c r="P30" s="46"/>
    </row>
    <row r="31" spans="1:17" ht="15" customHeight="1" x14ac:dyDescent="0.2">
      <c r="A31" s="35" t="s">
        <v>128</v>
      </c>
      <c r="B31" s="12">
        <v>84</v>
      </c>
      <c r="C31" s="2"/>
      <c r="D31" s="13">
        <f t="shared" si="2"/>
        <v>4.3939718890417478E-2</v>
      </c>
      <c r="E31" s="2"/>
      <c r="F31" s="16">
        <v>2869887</v>
      </c>
      <c r="G31" s="2"/>
      <c r="H31" s="13">
        <f t="shared" si="3"/>
        <v>6.2825931450508105E-2</v>
      </c>
      <c r="I31" s="17"/>
      <c r="K31" s="45"/>
      <c r="L31" s="46"/>
      <c r="O31" s="45"/>
      <c r="P31" s="46"/>
    </row>
    <row r="32" spans="1:17" ht="15" customHeight="1" x14ac:dyDescent="0.2">
      <c r="A32" s="35" t="s">
        <v>129</v>
      </c>
      <c r="B32" s="12">
        <v>47</v>
      </c>
      <c r="C32" s="2"/>
      <c r="D32" s="13">
        <f t="shared" si="2"/>
        <v>2.4585318902971682E-2</v>
      </c>
      <c r="E32" s="2"/>
      <c r="F32" s="16">
        <v>888198</v>
      </c>
      <c r="G32" s="2"/>
      <c r="H32" s="13">
        <f t="shared" si="3"/>
        <v>1.9443924678037287E-2</v>
      </c>
      <c r="I32" s="17"/>
      <c r="K32" s="45"/>
      <c r="L32" s="46"/>
      <c r="O32" s="45"/>
      <c r="P32" s="46"/>
    </row>
    <row r="33" spans="1:16" ht="15" customHeight="1" x14ac:dyDescent="0.2">
      <c r="A33" s="35" t="s">
        <v>130</v>
      </c>
      <c r="B33" s="12">
        <v>144</v>
      </c>
      <c r="C33" s="2"/>
      <c r="D33" s="13">
        <f t="shared" si="2"/>
        <v>7.5325232383572818E-2</v>
      </c>
      <c r="E33" s="2"/>
      <c r="F33" s="16">
        <v>3448050</v>
      </c>
      <c r="G33" s="2"/>
      <c r="H33" s="13">
        <f t="shared" si="3"/>
        <v>7.5482746511595922E-2</v>
      </c>
      <c r="I33" s="17"/>
      <c r="K33" s="45"/>
      <c r="L33" s="46"/>
      <c r="O33" s="45"/>
      <c r="P33" s="46"/>
    </row>
    <row r="34" spans="1:16" ht="15" customHeight="1" x14ac:dyDescent="0.2">
      <c r="A34" s="35" t="s">
        <v>131</v>
      </c>
      <c r="B34" s="12">
        <v>52</v>
      </c>
      <c r="C34" s="2"/>
      <c r="D34" s="13">
        <f t="shared" si="2"/>
        <v>2.7200778360734632E-2</v>
      </c>
      <c r="E34" s="2"/>
      <c r="F34" s="16">
        <v>2299237</v>
      </c>
      <c r="G34" s="2"/>
      <c r="H34" s="13">
        <f t="shared" si="3"/>
        <v>5.0333586705843085E-2</v>
      </c>
      <c r="I34" s="17"/>
      <c r="K34" s="45"/>
      <c r="L34" s="46"/>
      <c r="O34" s="45"/>
      <c r="P34" s="46"/>
    </row>
    <row r="35" spans="1:16" ht="15.75" customHeight="1" x14ac:dyDescent="0.2">
      <c r="A35" s="35"/>
      <c r="B35" s="12"/>
      <c r="C35" s="2"/>
      <c r="D35" s="13"/>
      <c r="E35" s="2"/>
      <c r="F35" s="16"/>
      <c r="G35" s="2"/>
      <c r="H35" s="13"/>
      <c r="I35" s="17"/>
      <c r="K35" s="45"/>
      <c r="L35" s="46"/>
      <c r="O35" s="45"/>
      <c r="P35" s="46"/>
    </row>
    <row r="36" spans="1:16" ht="15.75" x14ac:dyDescent="0.25">
      <c r="A36" s="113" t="s">
        <v>133</v>
      </c>
      <c r="B36" s="18">
        <f>SUM(B37:B44)</f>
        <v>5867</v>
      </c>
      <c r="C36" s="42"/>
      <c r="D36" s="19">
        <f t="shared" ref="D36:D44" si="4">(B36/B$59)*100</f>
        <v>3.0689801277390396</v>
      </c>
      <c r="E36" s="42"/>
      <c r="F36" s="49">
        <f>SUM(F37:F44)</f>
        <v>3047786418</v>
      </c>
      <c r="G36" s="42"/>
      <c r="H36" s="19">
        <f t="shared" ref="H36:H44" si="5">(F36/F$59)*100</f>
        <v>66.720404173773275</v>
      </c>
      <c r="I36" s="44"/>
      <c r="K36" s="45"/>
      <c r="L36" s="46"/>
      <c r="O36" s="45"/>
      <c r="P36" s="46"/>
    </row>
    <row r="37" spans="1:16" ht="15" customHeight="1" x14ac:dyDescent="0.2">
      <c r="A37" s="35" t="s">
        <v>125</v>
      </c>
      <c r="B37" s="12">
        <v>1130</v>
      </c>
      <c r="C37" s="2"/>
      <c r="D37" s="13">
        <f t="shared" si="4"/>
        <v>0.59109383745442556</v>
      </c>
      <c r="E37" s="2"/>
      <c r="F37" s="16">
        <v>958458800</v>
      </c>
      <c r="G37" s="2"/>
      <c r="H37" s="13">
        <f t="shared" si="5"/>
        <v>20.982034089473302</v>
      </c>
      <c r="I37" s="17"/>
      <c r="K37" s="45"/>
      <c r="L37" s="46"/>
      <c r="O37" s="45"/>
      <c r="P37" s="46"/>
    </row>
    <row r="38" spans="1:16" ht="15" customHeight="1" x14ac:dyDescent="0.2">
      <c r="A38" s="35" t="s">
        <v>126</v>
      </c>
      <c r="B38" s="12">
        <v>215</v>
      </c>
      <c r="C38" s="2"/>
      <c r="D38" s="13">
        <f t="shared" si="4"/>
        <v>0.11246475668380664</v>
      </c>
      <c r="E38" s="2"/>
      <c r="F38" s="16">
        <v>75510487</v>
      </c>
      <c r="G38" s="2"/>
      <c r="H38" s="13">
        <f t="shared" si="5"/>
        <v>1.6530325688978289</v>
      </c>
      <c r="I38" s="17"/>
      <c r="K38" s="45"/>
      <c r="L38" s="46"/>
      <c r="O38" s="45"/>
      <c r="P38" s="46"/>
    </row>
    <row r="39" spans="1:16" ht="15" customHeight="1" x14ac:dyDescent="0.2">
      <c r="A39" s="35" t="s">
        <v>123</v>
      </c>
      <c r="B39" s="12">
        <v>750</v>
      </c>
      <c r="C39" s="2"/>
      <c r="D39" s="13">
        <f t="shared" si="4"/>
        <v>0.39231891866444174</v>
      </c>
      <c r="E39" s="2"/>
      <c r="F39" s="16">
        <v>306332938</v>
      </c>
      <c r="G39" s="2"/>
      <c r="H39" s="13">
        <f t="shared" si="5"/>
        <v>6.7060661844249445</v>
      </c>
      <c r="I39" s="17"/>
      <c r="K39" s="45"/>
      <c r="L39" s="46"/>
      <c r="O39" s="45"/>
      <c r="P39" s="46"/>
    </row>
    <row r="40" spans="1:16" ht="15" customHeight="1" x14ac:dyDescent="0.2">
      <c r="A40" s="35" t="s">
        <v>127</v>
      </c>
      <c r="B40" s="12">
        <v>1526</v>
      </c>
      <c r="C40" s="2"/>
      <c r="D40" s="13">
        <f t="shared" si="4"/>
        <v>0.7982382265092508</v>
      </c>
      <c r="E40" s="2"/>
      <c r="F40" s="16">
        <v>349623944</v>
      </c>
      <c r="G40" s="2"/>
      <c r="H40" s="13">
        <f t="shared" si="5"/>
        <v>7.6537682282265065</v>
      </c>
      <c r="I40" s="17"/>
      <c r="K40" s="45"/>
      <c r="L40" s="46"/>
      <c r="O40" s="45"/>
      <c r="P40" s="46"/>
    </row>
    <row r="41" spans="1:16" ht="15" customHeight="1" x14ac:dyDescent="0.2">
      <c r="A41" s="35" t="s">
        <v>128</v>
      </c>
      <c r="B41" s="12">
        <v>573</v>
      </c>
      <c r="C41" s="2"/>
      <c r="D41" s="13">
        <f t="shared" si="4"/>
        <v>0.29973165385963352</v>
      </c>
      <c r="E41" s="2"/>
      <c r="F41" s="16">
        <v>225779549</v>
      </c>
      <c r="G41" s="2"/>
      <c r="H41" s="13">
        <f t="shared" si="5"/>
        <v>4.9426372774958161</v>
      </c>
      <c r="I41" s="17"/>
      <c r="K41" s="45"/>
      <c r="L41" s="46"/>
      <c r="O41" s="45"/>
      <c r="P41" s="46"/>
    </row>
    <row r="42" spans="1:16" ht="15" customHeight="1" x14ac:dyDescent="0.2">
      <c r="A42" s="35" t="s">
        <v>129</v>
      </c>
      <c r="B42" s="12">
        <v>512</v>
      </c>
      <c r="C42" s="2"/>
      <c r="D42" s="13">
        <f t="shared" si="4"/>
        <v>0.26782304847492555</v>
      </c>
      <c r="E42" s="2"/>
      <c r="F42" s="16">
        <v>570915925</v>
      </c>
      <c r="G42" s="2"/>
      <c r="H42" s="13">
        <f t="shared" si="5"/>
        <v>12.498166223288035</v>
      </c>
      <c r="I42" s="17"/>
      <c r="K42" s="45"/>
      <c r="L42" s="46"/>
      <c r="O42" s="45"/>
      <c r="P42" s="46"/>
    </row>
    <row r="43" spans="1:16" ht="15" customHeight="1" x14ac:dyDescent="0.2">
      <c r="A43" s="35" t="s">
        <v>130</v>
      </c>
      <c r="B43" s="12">
        <v>881</v>
      </c>
      <c r="C43" s="2"/>
      <c r="D43" s="13">
        <f t="shared" si="4"/>
        <v>0.46084395645783094</v>
      </c>
      <c r="E43" s="2"/>
      <c r="F43" s="16">
        <v>470549123</v>
      </c>
      <c r="G43" s="2"/>
      <c r="H43" s="13">
        <f t="shared" si="5"/>
        <v>10.300993365137618</v>
      </c>
      <c r="I43" s="17"/>
      <c r="K43" s="45"/>
      <c r="L43" s="46"/>
      <c r="O43" s="45"/>
      <c r="P43" s="46"/>
    </row>
    <row r="44" spans="1:16" ht="15" customHeight="1" x14ac:dyDescent="0.2">
      <c r="A44" s="114" t="s">
        <v>131</v>
      </c>
      <c r="B44" s="12">
        <v>280</v>
      </c>
      <c r="C44" s="2"/>
      <c r="D44" s="13">
        <f t="shared" si="4"/>
        <v>0.14646572963472493</v>
      </c>
      <c r="E44" s="2"/>
      <c r="F44" s="16">
        <v>90615652</v>
      </c>
      <c r="G44" s="2"/>
      <c r="H44" s="13">
        <f t="shared" si="5"/>
        <v>1.9837062368292195</v>
      </c>
      <c r="I44" s="17"/>
      <c r="K44" s="45"/>
      <c r="L44" s="46"/>
      <c r="O44" s="45"/>
      <c r="P44" s="46"/>
    </row>
    <row r="45" spans="1:16" x14ac:dyDescent="0.2">
      <c r="A45" s="40"/>
      <c r="B45" s="40"/>
      <c r="D45" s="47"/>
      <c r="F45" s="48"/>
      <c r="H45" s="47"/>
      <c r="I45" s="17"/>
      <c r="K45" s="45"/>
      <c r="L45" s="46"/>
      <c r="O45" s="45"/>
      <c r="P45" s="46"/>
    </row>
    <row r="46" spans="1:16" ht="15.75" x14ac:dyDescent="0.25">
      <c r="A46" s="113" t="s">
        <v>134</v>
      </c>
      <c r="B46" s="109">
        <f>B47</f>
        <v>74</v>
      </c>
      <c r="C46" s="42"/>
      <c r="D46" s="110">
        <f>D47</f>
        <v>3.8708799974891593E-2</v>
      </c>
      <c r="E46" s="99"/>
      <c r="F46" s="203">
        <f>F47</f>
        <v>1200217799</v>
      </c>
      <c r="G46" s="99"/>
      <c r="H46" s="110">
        <f>H47</f>
        <v>26.274484384107705</v>
      </c>
      <c r="I46" s="15"/>
      <c r="K46" s="45"/>
      <c r="L46" s="46"/>
      <c r="O46" s="45"/>
      <c r="P46" s="46"/>
    </row>
    <row r="47" spans="1:16" ht="15" customHeight="1" x14ac:dyDescent="0.2">
      <c r="A47" s="35" t="s">
        <v>125</v>
      </c>
      <c r="B47" s="73">
        <v>74</v>
      </c>
      <c r="C47" s="2"/>
      <c r="D47" s="13">
        <f t="shared" ref="D47" si="6">(B47/B$59)*100</f>
        <v>3.8708799974891593E-2</v>
      </c>
      <c r="E47" s="96"/>
      <c r="F47" s="191">
        <v>1200217799</v>
      </c>
      <c r="G47" s="96"/>
      <c r="H47" s="13">
        <f t="shared" ref="H47" si="7">(F47/F$59)*100</f>
        <v>26.274484384107705</v>
      </c>
      <c r="I47" s="15"/>
      <c r="K47" s="45"/>
      <c r="L47" s="46"/>
      <c r="O47" s="45"/>
      <c r="P47" s="46"/>
    </row>
    <row r="48" spans="1:16" ht="15" x14ac:dyDescent="0.2">
      <c r="A48" s="35"/>
      <c r="B48" s="12"/>
      <c r="C48" s="2"/>
      <c r="D48" s="13"/>
      <c r="E48" s="2"/>
      <c r="F48" s="16"/>
      <c r="G48" s="2"/>
      <c r="H48" s="13"/>
      <c r="I48" s="17"/>
      <c r="K48" s="45"/>
      <c r="L48" s="46"/>
      <c r="O48" s="45"/>
      <c r="P48" s="46"/>
    </row>
    <row r="49" spans="1:16" ht="15.75" x14ac:dyDescent="0.25">
      <c r="A49" s="11" t="s">
        <v>135</v>
      </c>
      <c r="B49" s="18">
        <f>SUM(B50:B57)</f>
        <v>137915</v>
      </c>
      <c r="C49" s="42"/>
      <c r="D49" s="19">
        <f>(B49/B$59)*100</f>
        <v>72.142218223475325</v>
      </c>
      <c r="E49" s="42"/>
      <c r="F49" s="49">
        <f>SUM(F50:F57)</f>
        <v>211267615</v>
      </c>
      <c r="G49" s="42"/>
      <c r="H49" s="19">
        <f>(F49/F$59)*100</f>
        <v>4.6249502846984347</v>
      </c>
      <c r="I49" s="44"/>
      <c r="K49" s="45"/>
      <c r="L49" s="46"/>
      <c r="O49" s="45"/>
      <c r="P49" s="46"/>
    </row>
    <row r="50" spans="1:16" ht="15" customHeight="1" x14ac:dyDescent="0.25">
      <c r="A50" s="35" t="s">
        <v>125</v>
      </c>
      <c r="B50" s="12">
        <v>10183</v>
      </c>
      <c r="C50" s="42"/>
      <c r="D50" s="13">
        <f t="shared" ref="D50:D57" si="8">(B50/B$59)*100</f>
        <v>5.3266447316800143</v>
      </c>
      <c r="E50" s="42"/>
      <c r="F50" s="16">
        <v>74638189</v>
      </c>
      <c r="G50" s="42"/>
      <c r="H50" s="13">
        <f t="shared" ref="H50:H57" si="9">(F50/F$59)*100</f>
        <v>1.6339367179627868</v>
      </c>
      <c r="I50" s="44"/>
      <c r="K50" s="45"/>
      <c r="L50" s="46"/>
      <c r="O50" s="45"/>
      <c r="P50" s="46"/>
    </row>
    <row r="51" spans="1:16" ht="15" customHeight="1" x14ac:dyDescent="0.25">
      <c r="A51" s="35" t="s">
        <v>126</v>
      </c>
      <c r="B51" s="12">
        <v>23785</v>
      </c>
      <c r="C51" s="42"/>
      <c r="D51" s="13">
        <f t="shared" si="8"/>
        <v>12.441740640578331</v>
      </c>
      <c r="E51" s="42"/>
      <c r="F51" s="16">
        <v>40532577</v>
      </c>
      <c r="G51" s="42"/>
      <c r="H51" s="13">
        <f t="shared" si="9"/>
        <v>0.88731608739802004</v>
      </c>
      <c r="I51" s="44"/>
      <c r="K51" s="45"/>
      <c r="L51" s="46"/>
      <c r="O51" s="45"/>
      <c r="P51" s="46"/>
    </row>
    <row r="52" spans="1:16" ht="15" customHeight="1" x14ac:dyDescent="0.25">
      <c r="A52" s="35" t="s">
        <v>123</v>
      </c>
      <c r="B52" s="12">
        <v>3061</v>
      </c>
      <c r="C52" s="42"/>
      <c r="D52" s="13">
        <f t="shared" si="8"/>
        <v>1.6011842800424749</v>
      </c>
      <c r="E52" s="42"/>
      <c r="F52" s="16">
        <v>5371698</v>
      </c>
      <c r="G52" s="42"/>
      <c r="H52" s="13">
        <f>(F52/F$59)*100</f>
        <v>0.11759415277355224</v>
      </c>
      <c r="I52" s="44"/>
      <c r="K52" s="45"/>
      <c r="L52" s="46"/>
      <c r="O52" s="45"/>
      <c r="P52" s="46"/>
    </row>
    <row r="53" spans="1:16" ht="15" customHeight="1" x14ac:dyDescent="0.25">
      <c r="A53" s="35" t="s">
        <v>127</v>
      </c>
      <c r="B53" s="12">
        <v>17412</v>
      </c>
      <c r="C53" s="42"/>
      <c r="D53" s="13">
        <f t="shared" si="8"/>
        <v>9.1080760157136798</v>
      </c>
      <c r="E53" s="42"/>
      <c r="F53" s="16">
        <v>20427828</v>
      </c>
      <c r="G53" s="42"/>
      <c r="H53" s="13">
        <f t="shared" si="9"/>
        <v>0.44719437441640386</v>
      </c>
      <c r="I53" s="44"/>
      <c r="K53" s="45"/>
      <c r="L53" s="46"/>
      <c r="O53" s="45"/>
      <c r="P53" s="46"/>
    </row>
    <row r="54" spans="1:16" ht="15" customHeight="1" x14ac:dyDescent="0.25">
      <c r="A54" s="35" t="s">
        <v>128</v>
      </c>
      <c r="B54" s="12">
        <v>29798</v>
      </c>
      <c r="C54" s="42"/>
      <c r="D54" s="13">
        <f t="shared" si="8"/>
        <v>15.587092184484048</v>
      </c>
      <c r="E54" s="42"/>
      <c r="F54" s="16">
        <v>16908307</v>
      </c>
      <c r="G54" s="42"/>
      <c r="H54" s="13">
        <f t="shared" si="9"/>
        <v>0.37014702548432965</v>
      </c>
      <c r="I54" s="44"/>
      <c r="K54" s="45"/>
      <c r="L54" s="46"/>
      <c r="O54" s="45"/>
      <c r="P54" s="46"/>
    </row>
    <row r="55" spans="1:16" ht="15" customHeight="1" x14ac:dyDescent="0.25">
      <c r="A55" s="35" t="s">
        <v>129</v>
      </c>
      <c r="B55" s="12">
        <v>4216</v>
      </c>
      <c r="C55" s="42"/>
      <c r="D55" s="13">
        <f t="shared" si="8"/>
        <v>2.2053554147857155</v>
      </c>
      <c r="E55" s="42"/>
      <c r="F55" s="16">
        <v>19755258</v>
      </c>
      <c r="G55" s="42"/>
      <c r="H55" s="13">
        <f t="shared" si="9"/>
        <v>0.43247085508770966</v>
      </c>
      <c r="I55" s="44"/>
      <c r="K55" s="45"/>
      <c r="L55" s="46"/>
      <c r="O55" s="45"/>
      <c r="P55" s="46"/>
    </row>
    <row r="56" spans="1:16" ht="15" customHeight="1" x14ac:dyDescent="0.25">
      <c r="A56" s="35" t="s">
        <v>130</v>
      </c>
      <c r="B56" s="12">
        <v>27565</v>
      </c>
      <c r="C56" s="42"/>
      <c r="D56" s="13">
        <f t="shared" si="8"/>
        <v>14.419027990647118</v>
      </c>
      <c r="E56" s="42"/>
      <c r="F56" s="16">
        <v>24791147</v>
      </c>
      <c r="G56" s="42"/>
      <c r="H56" s="13">
        <f t="shared" si="9"/>
        <v>0.54271366851777425</v>
      </c>
      <c r="I56" s="44"/>
      <c r="K56" s="45"/>
      <c r="L56" s="46"/>
      <c r="O56" s="45"/>
      <c r="P56" s="46"/>
    </row>
    <row r="57" spans="1:16" ht="15" customHeight="1" x14ac:dyDescent="0.25">
      <c r="A57" s="114" t="s">
        <v>131</v>
      </c>
      <c r="B57" s="12">
        <v>21895</v>
      </c>
      <c r="C57" s="42"/>
      <c r="D57" s="13">
        <f t="shared" si="8"/>
        <v>11.453096965543937</v>
      </c>
      <c r="E57" s="42"/>
      <c r="F57" s="16">
        <v>8842611</v>
      </c>
      <c r="G57" s="42"/>
      <c r="H57" s="13">
        <f t="shared" si="9"/>
        <v>0.1935774030578587</v>
      </c>
      <c r="I57" s="44"/>
      <c r="K57" s="45"/>
      <c r="L57" s="46"/>
      <c r="O57" s="45"/>
      <c r="P57" s="46"/>
    </row>
    <row r="58" spans="1:16" ht="15" x14ac:dyDescent="0.2">
      <c r="A58" s="35"/>
      <c r="B58" s="12"/>
      <c r="C58" s="2"/>
      <c r="D58" s="13"/>
      <c r="E58" s="2"/>
      <c r="F58" s="16"/>
      <c r="G58" s="2"/>
      <c r="H58" s="13"/>
      <c r="I58" s="15"/>
      <c r="K58" s="45"/>
      <c r="L58" s="46"/>
      <c r="O58" s="45"/>
      <c r="P58" s="46"/>
    </row>
    <row r="59" spans="1:16" ht="15.75" x14ac:dyDescent="0.25">
      <c r="A59" s="21" t="s">
        <v>17</v>
      </c>
      <c r="B59" s="22">
        <f>B11+B49</f>
        <v>191171</v>
      </c>
      <c r="C59" s="37"/>
      <c r="D59" s="23">
        <f>D11+D49</f>
        <v>100</v>
      </c>
      <c r="E59" s="24" t="s">
        <v>10</v>
      </c>
      <c r="F59" s="25">
        <f>F11+F49</f>
        <v>4567997535</v>
      </c>
      <c r="G59" s="24"/>
      <c r="H59" s="23">
        <f>H11+H49</f>
        <v>99.999999999999986</v>
      </c>
      <c r="I59" s="26" t="s">
        <v>10</v>
      </c>
      <c r="K59" s="45"/>
      <c r="L59" s="46"/>
      <c r="O59" s="45"/>
      <c r="P59" s="46"/>
    </row>
    <row r="61" spans="1:16" x14ac:dyDescent="0.2">
      <c r="B61" s="50"/>
      <c r="F61" s="50"/>
    </row>
  </sheetData>
  <mergeCells count="5">
    <mergeCell ref="A1:I1"/>
    <mergeCell ref="A2:I2"/>
    <mergeCell ref="A4:I4"/>
    <mergeCell ref="A5:I5"/>
    <mergeCell ref="A6:I6"/>
  </mergeCells>
  <printOptions horizontalCentered="1"/>
  <pageMargins left="0.7" right="0.7" top="0.75" bottom="0.75" header="0.3" footer="0.3"/>
  <pageSetup scale="76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A297F-E069-468F-ACC6-2BB13E983D61}">
  <dimension ref="A1:AC104"/>
  <sheetViews>
    <sheetView showGridLines="0" zoomScaleNormal="100" workbookViewId="0">
      <selection sqref="A1:I1"/>
    </sheetView>
  </sheetViews>
  <sheetFormatPr defaultRowHeight="12.75" x14ac:dyDescent="0.2"/>
  <cols>
    <col min="1" max="1" width="47.28515625" style="1" customWidth="1"/>
    <col min="2" max="2" width="14.7109375" style="1" customWidth="1"/>
    <col min="3" max="3" width="5.85546875" style="1" customWidth="1"/>
    <col min="4" max="4" width="7.7109375" style="1" customWidth="1"/>
    <col min="5" max="5" width="3.42578125" style="1" customWidth="1"/>
    <col min="6" max="6" width="16.7109375" style="1" customWidth="1"/>
    <col min="7" max="7" width="5.85546875" style="1" customWidth="1"/>
    <col min="8" max="8" width="7.7109375" style="1" customWidth="1"/>
    <col min="9" max="9" width="3.42578125" style="1" customWidth="1"/>
    <col min="10" max="27" width="9.140625" style="1"/>
    <col min="28" max="28" width="4.140625" style="1" customWidth="1"/>
    <col min="29" max="16384" width="9.140625" style="1"/>
  </cols>
  <sheetData>
    <row r="1" spans="1:14" ht="20.25" x14ac:dyDescent="0.3">
      <c r="A1" s="212" t="s">
        <v>136</v>
      </c>
      <c r="B1" s="212"/>
      <c r="C1" s="212"/>
      <c r="D1" s="212"/>
      <c r="E1" s="212"/>
      <c r="F1" s="212"/>
      <c r="G1" s="212"/>
      <c r="H1" s="212"/>
      <c r="I1" s="212"/>
    </row>
    <row r="2" spans="1:14" ht="20.25" x14ac:dyDescent="0.3">
      <c r="A2" s="212" t="s">
        <v>240</v>
      </c>
      <c r="B2" s="212"/>
      <c r="C2" s="212"/>
      <c r="D2" s="212"/>
      <c r="E2" s="212"/>
      <c r="F2" s="212"/>
      <c r="G2" s="212"/>
      <c r="H2" s="212"/>
      <c r="I2" s="212"/>
    </row>
    <row r="4" spans="1:14" ht="20.25" customHeight="1" x14ac:dyDescent="0.25">
      <c r="A4" s="213" t="s">
        <v>105</v>
      </c>
      <c r="B4" s="213"/>
      <c r="C4" s="213"/>
      <c r="D4" s="213"/>
      <c r="E4" s="213"/>
      <c r="F4" s="213"/>
      <c r="G4" s="213"/>
      <c r="H4" s="213"/>
      <c r="I4" s="213"/>
    </row>
    <row r="5" spans="1:14" ht="18" x14ac:dyDescent="0.25">
      <c r="A5" s="213" t="s">
        <v>2</v>
      </c>
      <c r="B5" s="213"/>
      <c r="C5" s="213"/>
      <c r="D5" s="213"/>
      <c r="E5" s="213"/>
      <c r="F5" s="213"/>
      <c r="G5" s="213"/>
      <c r="H5" s="213"/>
      <c r="I5" s="213"/>
    </row>
    <row r="6" spans="1:14" ht="15" x14ac:dyDescent="0.2">
      <c r="A6" s="214" t="s">
        <v>3</v>
      </c>
      <c r="B6" s="214"/>
      <c r="C6" s="214"/>
      <c r="D6" s="214"/>
      <c r="E6" s="214"/>
      <c r="F6" s="214"/>
      <c r="G6" s="214"/>
      <c r="H6" s="214"/>
      <c r="I6" s="214"/>
    </row>
    <row r="7" spans="1:14" s="2" customFormat="1" ht="20.25" customHeight="1" x14ac:dyDescent="0.2"/>
    <row r="8" spans="1:14" ht="15.75" x14ac:dyDescent="0.25">
      <c r="A8" s="3"/>
      <c r="B8" s="3"/>
      <c r="C8" s="5"/>
      <c r="D8" s="4" t="s">
        <v>4</v>
      </c>
      <c r="E8" s="5"/>
      <c r="F8" s="3"/>
      <c r="G8" s="5"/>
      <c r="H8" s="4" t="s">
        <v>4</v>
      </c>
      <c r="I8" s="6"/>
    </row>
    <row r="9" spans="1:14" ht="15.75" customHeight="1" x14ac:dyDescent="0.25">
      <c r="A9" s="72" t="s">
        <v>241</v>
      </c>
      <c r="B9" s="7" t="s">
        <v>6</v>
      </c>
      <c r="C9" s="9"/>
      <c r="D9" s="8" t="s">
        <v>7</v>
      </c>
      <c r="E9" s="9"/>
      <c r="F9" s="7" t="s">
        <v>8</v>
      </c>
      <c r="G9" s="9"/>
      <c r="H9" s="8" t="s">
        <v>7</v>
      </c>
      <c r="I9" s="10"/>
    </row>
    <row r="10" spans="1:14" x14ac:dyDescent="0.2">
      <c r="A10" s="40"/>
      <c r="B10" s="40"/>
      <c r="F10" s="40"/>
      <c r="I10" s="17"/>
    </row>
    <row r="11" spans="1:14" ht="15.75" x14ac:dyDescent="0.25">
      <c r="A11" s="11" t="s">
        <v>9</v>
      </c>
      <c r="B11" s="18">
        <f>SUM(B12:B15)</f>
        <v>4121</v>
      </c>
      <c r="C11" s="42"/>
      <c r="D11" s="19">
        <f>(B11/B$100)*100</f>
        <v>2.4401508736817799</v>
      </c>
      <c r="E11" s="42" t="s">
        <v>10</v>
      </c>
      <c r="F11" s="43">
        <f>SUM(F12:F15)</f>
        <v>80532420</v>
      </c>
      <c r="G11" s="42"/>
      <c r="H11" s="19">
        <f>(F11/F$100)*100</f>
        <v>5.5027615137196921</v>
      </c>
      <c r="I11" s="44" t="s">
        <v>10</v>
      </c>
      <c r="J11" s="46"/>
      <c r="M11" s="45"/>
      <c r="N11" s="46"/>
    </row>
    <row r="12" spans="1:14" ht="15.75" x14ac:dyDescent="0.25">
      <c r="A12" s="57" t="s">
        <v>193</v>
      </c>
      <c r="B12" s="12">
        <v>493</v>
      </c>
      <c r="C12" s="2"/>
      <c r="D12" s="13">
        <f>(B12/B$100)*100</f>
        <v>0.29191807345914039</v>
      </c>
      <c r="F12" s="16">
        <v>9322850</v>
      </c>
      <c r="G12" s="2"/>
      <c r="H12" s="13">
        <f>(F12/F$100)*100</f>
        <v>0.63702817049557969</v>
      </c>
      <c r="I12" s="15"/>
      <c r="J12" s="46"/>
      <c r="M12" s="45"/>
      <c r="N12" s="46"/>
    </row>
    <row r="13" spans="1:14" ht="15" x14ac:dyDescent="0.2">
      <c r="A13" s="35" t="s">
        <v>32</v>
      </c>
      <c r="B13" s="12">
        <v>261</v>
      </c>
      <c r="C13" s="2"/>
      <c r="D13" s="13">
        <f>(B13/B$100)*100</f>
        <v>0.15454486241954488</v>
      </c>
      <c r="F13" s="16">
        <v>2957452</v>
      </c>
      <c r="G13" s="2"/>
      <c r="H13" s="13">
        <f>(F13/F$100)*100</f>
        <v>0.20208200677780866</v>
      </c>
      <c r="I13" s="15"/>
      <c r="J13" s="46"/>
      <c r="M13" s="45"/>
      <c r="N13" s="46"/>
    </row>
    <row r="14" spans="1:14" ht="15" x14ac:dyDescent="0.2">
      <c r="A14" s="35" t="s">
        <v>33</v>
      </c>
      <c r="B14" s="12">
        <v>1330</v>
      </c>
      <c r="C14" s="2"/>
      <c r="D14" s="13">
        <f>(B14/B$100)*100</f>
        <v>0.78752745983906025</v>
      </c>
      <c r="F14" s="16">
        <v>10785778</v>
      </c>
      <c r="G14" s="2"/>
      <c r="H14" s="13">
        <f>(F14/F$100)*100</f>
        <v>0.73698970022165677</v>
      </c>
      <c r="I14" s="15"/>
      <c r="J14" s="46"/>
      <c r="M14" s="45"/>
      <c r="N14" s="46"/>
    </row>
    <row r="15" spans="1:14" ht="15" x14ac:dyDescent="0.2">
      <c r="A15" s="35" t="s">
        <v>34</v>
      </c>
      <c r="B15" s="12">
        <v>2037</v>
      </c>
      <c r="C15" s="2"/>
      <c r="D15" s="13">
        <f>(B15/B$100)*100</f>
        <v>1.2061604779640342</v>
      </c>
      <c r="F15" s="16">
        <v>57466340</v>
      </c>
      <c r="G15" s="2"/>
      <c r="H15" s="13">
        <f>(F15/F$100)*100</f>
        <v>3.9266616362246474</v>
      </c>
      <c r="I15" s="15"/>
      <c r="J15" s="46"/>
      <c r="M15" s="45"/>
      <c r="N15" s="46"/>
    </row>
    <row r="16" spans="1:14" x14ac:dyDescent="0.2">
      <c r="A16" s="40"/>
      <c r="B16" s="40"/>
      <c r="D16" s="47"/>
      <c r="F16" s="48"/>
      <c r="H16" s="47"/>
      <c r="I16" s="17"/>
      <c r="J16" s="46"/>
      <c r="M16" s="45"/>
      <c r="N16" s="46"/>
    </row>
    <row r="17" spans="1:14" ht="15.75" x14ac:dyDescent="0.25">
      <c r="A17" s="11" t="s">
        <v>11</v>
      </c>
      <c r="B17" s="18">
        <f>SUM(B18:B23)</f>
        <v>24630</v>
      </c>
      <c r="C17" s="42"/>
      <c r="D17" s="19">
        <f t="shared" ref="D17:D23" si="0">(B17/B$100)*100</f>
        <v>14.584061154763949</v>
      </c>
      <c r="F17" s="49">
        <f>SUM(F18:F23)</f>
        <v>257901885</v>
      </c>
      <c r="G17" s="42"/>
      <c r="H17" s="19">
        <f t="shared" ref="H17:H23" si="1">(F17/F$100)*100</f>
        <v>17.622375772313337</v>
      </c>
      <c r="I17" s="44"/>
      <c r="J17" s="46"/>
      <c r="M17" s="45"/>
      <c r="N17" s="46"/>
    </row>
    <row r="18" spans="1:14" ht="15.75" x14ac:dyDescent="0.25">
      <c r="A18" s="35" t="s">
        <v>35</v>
      </c>
      <c r="B18" s="12">
        <v>5546</v>
      </c>
      <c r="C18" s="2"/>
      <c r="D18" s="13">
        <f t="shared" si="0"/>
        <v>3.2839302949379161</v>
      </c>
      <c r="F18" s="16">
        <v>93891358</v>
      </c>
      <c r="G18" s="2"/>
      <c r="H18" s="13">
        <f t="shared" si="1"/>
        <v>6.4155746378077003</v>
      </c>
      <c r="I18" s="44"/>
      <c r="J18" s="46"/>
      <c r="M18" s="45"/>
      <c r="N18" s="46"/>
    </row>
    <row r="19" spans="1:14" ht="15.75" x14ac:dyDescent="0.25">
      <c r="A19" s="35" t="s">
        <v>36</v>
      </c>
      <c r="B19" s="12">
        <v>7282</v>
      </c>
      <c r="C19" s="2"/>
      <c r="D19" s="13">
        <f t="shared" si="0"/>
        <v>4.3118608740962676</v>
      </c>
      <c r="F19" s="16">
        <v>70832562</v>
      </c>
      <c r="G19" s="2"/>
      <c r="H19" s="13">
        <f t="shared" si="1"/>
        <v>4.839972474337217</v>
      </c>
      <c r="I19" s="44"/>
      <c r="J19" s="46"/>
      <c r="M19" s="45"/>
      <c r="N19" s="46"/>
    </row>
    <row r="20" spans="1:14" ht="15.75" x14ac:dyDescent="0.25">
      <c r="A20" s="35" t="s">
        <v>37</v>
      </c>
      <c r="B20" s="12">
        <v>1262</v>
      </c>
      <c r="C20" s="2"/>
      <c r="D20" s="13">
        <f t="shared" si="0"/>
        <v>0.74726289798262702</v>
      </c>
      <c r="F20" s="16">
        <v>17085867</v>
      </c>
      <c r="G20" s="2"/>
      <c r="H20" s="13">
        <f t="shared" si="1"/>
        <v>1.1674733151708758</v>
      </c>
      <c r="I20" s="44"/>
      <c r="J20" s="46"/>
      <c r="M20" s="45"/>
      <c r="N20" s="46"/>
    </row>
    <row r="21" spans="1:14" ht="15.75" x14ac:dyDescent="0.25">
      <c r="A21" s="35" t="s">
        <v>38</v>
      </c>
      <c r="B21" s="12">
        <v>2830</v>
      </c>
      <c r="C21" s="2"/>
      <c r="D21" s="13">
        <f t="shared" si="0"/>
        <v>1.675716324319203</v>
      </c>
      <c r="F21" s="16">
        <v>17137368</v>
      </c>
      <c r="G21" s="2"/>
      <c r="H21" s="13">
        <f t="shared" si="1"/>
        <v>1.1709923665134043</v>
      </c>
      <c r="I21" s="44"/>
      <c r="J21" s="46"/>
      <c r="M21" s="45"/>
      <c r="N21" s="46"/>
    </row>
    <row r="22" spans="1:14" ht="15.75" x14ac:dyDescent="0.25">
      <c r="A22" s="35" t="s">
        <v>242</v>
      </c>
      <c r="B22" s="12">
        <v>2768</v>
      </c>
      <c r="C22" s="2"/>
      <c r="D22" s="13">
        <f t="shared" si="0"/>
        <v>1.6390045179206905</v>
      </c>
      <c r="F22" s="16">
        <v>21109265</v>
      </c>
      <c r="G22" s="2"/>
      <c r="H22" s="13">
        <f t="shared" si="1"/>
        <v>1.4423911640170519</v>
      </c>
      <c r="I22" s="44"/>
      <c r="J22" s="46"/>
      <c r="M22" s="45"/>
      <c r="N22" s="46"/>
    </row>
    <row r="23" spans="1:14" ht="15.75" x14ac:dyDescent="0.25">
      <c r="A23" s="35" t="s">
        <v>39</v>
      </c>
      <c r="B23" s="12">
        <v>4942</v>
      </c>
      <c r="C23" s="2"/>
      <c r="D23" s="13">
        <f t="shared" si="0"/>
        <v>2.9262862455072445</v>
      </c>
      <c r="F23" s="16">
        <v>37845465</v>
      </c>
      <c r="G23" s="2"/>
      <c r="H23" s="13">
        <f t="shared" si="1"/>
        <v>2.5859718144670882</v>
      </c>
      <c r="I23" s="44"/>
      <c r="J23" s="46"/>
      <c r="M23" s="45"/>
      <c r="N23" s="46"/>
    </row>
    <row r="24" spans="1:14" x14ac:dyDescent="0.2">
      <c r="A24" s="40"/>
      <c r="B24" s="40"/>
      <c r="D24" s="47"/>
      <c r="F24" s="48"/>
      <c r="H24" s="47"/>
      <c r="I24" s="17"/>
      <c r="J24" s="46"/>
      <c r="M24" s="45"/>
      <c r="N24" s="46"/>
    </row>
    <row r="25" spans="1:14" ht="15.75" x14ac:dyDescent="0.25">
      <c r="A25" s="11" t="s">
        <v>15</v>
      </c>
      <c r="B25" s="18">
        <f>SUM(B26:B35)</f>
        <v>3819</v>
      </c>
      <c r="C25" s="42"/>
      <c r="D25" s="19">
        <f t="shared" ref="D25:D35" si="2">(B25/B$100)*100</f>
        <v>2.2613288489664445</v>
      </c>
      <c r="E25" s="42"/>
      <c r="F25" s="49">
        <f>SUM(F26:F35)</f>
        <v>44263265</v>
      </c>
      <c r="G25" s="42"/>
      <c r="H25" s="19">
        <f t="shared" ref="H25:H35" si="3">(F25/F$100)*100</f>
        <v>3.0244985946476697</v>
      </c>
      <c r="I25" s="44"/>
      <c r="J25" s="46"/>
      <c r="M25" s="45"/>
      <c r="N25" s="46"/>
    </row>
    <row r="26" spans="1:14" ht="15.75" x14ac:dyDescent="0.25">
      <c r="A26" s="35" t="s">
        <v>243</v>
      </c>
      <c r="B26" s="12">
        <v>88</v>
      </c>
      <c r="C26" s="2"/>
      <c r="D26" s="13">
        <f t="shared" si="2"/>
        <v>5.2107080049501729E-2</v>
      </c>
      <c r="F26" s="16">
        <v>573404</v>
      </c>
      <c r="G26" s="2"/>
      <c r="H26" s="13">
        <f t="shared" si="3"/>
        <v>3.9180561853386829E-2</v>
      </c>
      <c r="I26" s="44"/>
      <c r="J26" s="46"/>
      <c r="M26" s="45"/>
      <c r="N26" s="46"/>
    </row>
    <row r="27" spans="1:14" ht="15.75" x14ac:dyDescent="0.25">
      <c r="A27" s="35" t="s">
        <v>40</v>
      </c>
      <c r="B27" s="12">
        <v>93</v>
      </c>
      <c r="C27" s="2"/>
      <c r="D27" s="13">
        <f t="shared" si="2"/>
        <v>5.5067709597768862E-2</v>
      </c>
      <c r="F27" s="16">
        <v>1035983</v>
      </c>
      <c r="G27" s="2"/>
      <c r="H27" s="13">
        <f t="shared" si="3"/>
        <v>7.0788477252612905E-2</v>
      </c>
      <c r="I27" s="44"/>
      <c r="J27" s="46"/>
      <c r="M27" s="45"/>
      <c r="N27" s="46"/>
    </row>
    <row r="28" spans="1:14" ht="15.75" x14ac:dyDescent="0.25">
      <c r="A28" s="35" t="s">
        <v>138</v>
      </c>
      <c r="B28" s="12">
        <v>562</v>
      </c>
      <c r="C28" s="2"/>
      <c r="D28" s="13">
        <f t="shared" si="2"/>
        <v>0.33277476122522698</v>
      </c>
      <c r="F28" s="16">
        <v>6484411</v>
      </c>
      <c r="G28" s="2"/>
      <c r="H28" s="13">
        <f t="shared" si="3"/>
        <v>0.44307829430607731</v>
      </c>
      <c r="I28" s="44"/>
      <c r="J28" s="46"/>
      <c r="M28" s="45"/>
      <c r="N28" s="46"/>
    </row>
    <row r="29" spans="1:14" ht="15.75" x14ac:dyDescent="0.25">
      <c r="A29" s="35" t="s">
        <v>244</v>
      </c>
      <c r="B29" s="12">
        <v>206</v>
      </c>
      <c r="C29" s="2"/>
      <c r="D29" s="13">
        <f t="shared" si="2"/>
        <v>0.12197793738860632</v>
      </c>
      <c r="F29" s="16">
        <v>4992186</v>
      </c>
      <c r="G29" s="2"/>
      <c r="H29" s="13">
        <f t="shared" si="3"/>
        <v>0.34111490738922606</v>
      </c>
      <c r="I29" s="44"/>
      <c r="J29" s="46"/>
      <c r="M29" s="45"/>
      <c r="N29" s="46"/>
    </row>
    <row r="30" spans="1:14" ht="15.75" x14ac:dyDescent="0.25">
      <c r="A30" s="35" t="s">
        <v>41</v>
      </c>
      <c r="B30" s="12">
        <v>725</v>
      </c>
      <c r="C30" s="2"/>
      <c r="D30" s="13">
        <f t="shared" si="2"/>
        <v>0.42929128449873583</v>
      </c>
      <c r="F30" s="16">
        <v>5501116</v>
      </c>
      <c r="G30" s="2"/>
      <c r="H30" s="13">
        <f t="shared" si="3"/>
        <v>0.37588997582970457</v>
      </c>
      <c r="I30" s="44"/>
      <c r="J30" s="46"/>
      <c r="M30" s="45"/>
      <c r="N30" s="46"/>
    </row>
    <row r="31" spans="1:14" ht="15.75" x14ac:dyDescent="0.25">
      <c r="A31" s="35" t="s">
        <v>42</v>
      </c>
      <c r="B31" s="12">
        <v>250</v>
      </c>
      <c r="C31" s="2"/>
      <c r="D31" s="13">
        <f t="shared" si="2"/>
        <v>0.14803147741335718</v>
      </c>
      <c r="F31" s="16">
        <v>3188007</v>
      </c>
      <c r="G31" s="2"/>
      <c r="H31" s="13">
        <f t="shared" si="3"/>
        <v>0.21783577626338529</v>
      </c>
      <c r="I31" s="44"/>
      <c r="J31" s="46"/>
      <c r="M31" s="45"/>
      <c r="N31" s="46"/>
    </row>
    <row r="32" spans="1:14" ht="15.75" x14ac:dyDescent="0.25">
      <c r="A32" s="35" t="s">
        <v>43</v>
      </c>
      <c r="B32" s="12">
        <v>347</v>
      </c>
      <c r="C32" s="2"/>
      <c r="D32" s="13">
        <f t="shared" si="2"/>
        <v>0.20546769064973977</v>
      </c>
      <c r="F32" s="16">
        <v>7115257</v>
      </c>
      <c r="G32" s="2"/>
      <c r="H32" s="13">
        <f t="shared" si="3"/>
        <v>0.48618385464915415</v>
      </c>
      <c r="I32" s="44"/>
      <c r="J32" s="46"/>
      <c r="M32" s="45"/>
      <c r="N32" s="46"/>
    </row>
    <row r="33" spans="1:14" ht="15.75" x14ac:dyDescent="0.25">
      <c r="A33" s="35" t="s">
        <v>44</v>
      </c>
      <c r="B33" s="12">
        <v>380</v>
      </c>
      <c r="C33" s="2"/>
      <c r="D33" s="13">
        <f t="shared" si="2"/>
        <v>0.2250078456683029</v>
      </c>
      <c r="F33" s="16">
        <v>1848295</v>
      </c>
      <c r="G33" s="2"/>
      <c r="H33" s="13">
        <f t="shared" si="3"/>
        <v>0.1262935671373161</v>
      </c>
      <c r="I33" s="44"/>
      <c r="J33" s="46"/>
      <c r="M33" s="45"/>
      <c r="N33" s="46"/>
    </row>
    <row r="34" spans="1:14" ht="15.75" x14ac:dyDescent="0.25">
      <c r="A34" s="35" t="s">
        <v>45</v>
      </c>
      <c r="B34" s="12">
        <v>244</v>
      </c>
      <c r="C34" s="2"/>
      <c r="D34" s="13">
        <f t="shared" si="2"/>
        <v>0.14447872195543662</v>
      </c>
      <c r="F34" s="16">
        <v>2166922</v>
      </c>
      <c r="G34" s="2"/>
      <c r="H34" s="13">
        <f t="shared" si="3"/>
        <v>0.14806527588308538</v>
      </c>
      <c r="I34" s="44"/>
      <c r="J34" s="46"/>
      <c r="M34" s="45"/>
      <c r="N34" s="46"/>
    </row>
    <row r="35" spans="1:14" ht="15.75" x14ac:dyDescent="0.25">
      <c r="A35" s="35" t="s">
        <v>46</v>
      </c>
      <c r="B35" s="12">
        <v>924</v>
      </c>
      <c r="C35" s="2"/>
      <c r="D35" s="13">
        <f t="shared" si="2"/>
        <v>0.5471243405197681</v>
      </c>
      <c r="F35" s="16">
        <v>11357684</v>
      </c>
      <c r="G35" s="2"/>
      <c r="H35" s="13">
        <f t="shared" si="3"/>
        <v>0.77606790408372095</v>
      </c>
      <c r="I35" s="44"/>
      <c r="J35" s="46"/>
      <c r="K35" s="50"/>
      <c r="L35" s="50"/>
      <c r="M35" s="45"/>
      <c r="N35" s="46"/>
    </row>
    <row r="36" spans="1:14" x14ac:dyDescent="0.2">
      <c r="A36" s="40"/>
      <c r="B36" s="40"/>
      <c r="D36" s="47"/>
      <c r="F36" s="48"/>
      <c r="H36" s="47"/>
      <c r="I36" s="17"/>
      <c r="J36" s="46"/>
      <c r="M36" s="45"/>
      <c r="N36" s="46"/>
    </row>
    <row r="37" spans="1:14" ht="15.75" x14ac:dyDescent="0.25">
      <c r="A37" s="11" t="s">
        <v>47</v>
      </c>
      <c r="B37" s="18">
        <f>SUM(B38:B45)</f>
        <v>31718</v>
      </c>
      <c r="C37" s="42"/>
      <c r="D37" s="19">
        <f t="shared" ref="D37:D45" si="4">(B37/B$100)*100</f>
        <v>18.781049602387451</v>
      </c>
      <c r="E37" s="42"/>
      <c r="F37" s="49">
        <f>SUM(F38:F45)</f>
        <v>240914201</v>
      </c>
      <c r="G37" s="42"/>
      <c r="H37" s="19">
        <f t="shared" ref="H37:H45" si="5">(F37/F$100)*100</f>
        <v>16.461611278679197</v>
      </c>
      <c r="I37" s="17"/>
      <c r="J37" s="46"/>
      <c r="M37" s="45"/>
      <c r="N37" s="46"/>
    </row>
    <row r="38" spans="1:14" ht="15.75" customHeight="1" x14ac:dyDescent="0.25">
      <c r="A38" s="35" t="s">
        <v>48</v>
      </c>
      <c r="B38" s="12">
        <v>619</v>
      </c>
      <c r="C38" s="2"/>
      <c r="D38" s="13">
        <f t="shared" si="4"/>
        <v>0.3665259380754724</v>
      </c>
      <c r="F38" s="16">
        <v>16333130</v>
      </c>
      <c r="G38" s="2"/>
      <c r="H38" s="13">
        <f t="shared" si="5"/>
        <v>1.1160389711693814</v>
      </c>
      <c r="I38" s="44"/>
      <c r="J38" s="46"/>
      <c r="M38" s="45"/>
      <c r="N38" s="46"/>
    </row>
    <row r="39" spans="1:14" ht="15.75" customHeight="1" x14ac:dyDescent="0.25">
      <c r="A39" s="35" t="s">
        <v>49</v>
      </c>
      <c r="B39" s="12">
        <v>4041</v>
      </c>
      <c r="C39" s="2"/>
      <c r="D39" s="13">
        <f t="shared" si="4"/>
        <v>2.3927808009095051</v>
      </c>
      <c r="F39" s="16">
        <v>55258397</v>
      </c>
      <c r="G39" s="2"/>
      <c r="H39" s="13">
        <f t="shared" si="5"/>
        <v>3.7757934049596882</v>
      </c>
      <c r="I39" s="44"/>
      <c r="J39" s="46"/>
      <c r="M39" s="45"/>
      <c r="N39" s="46"/>
    </row>
    <row r="40" spans="1:14" ht="15.75" customHeight="1" x14ac:dyDescent="0.25">
      <c r="A40" s="35" t="s">
        <v>50</v>
      </c>
      <c r="B40" s="12">
        <v>2303</v>
      </c>
      <c r="C40" s="2"/>
      <c r="D40" s="13">
        <f t="shared" si="4"/>
        <v>1.3636659699318463</v>
      </c>
      <c r="F40" s="16">
        <v>8424715</v>
      </c>
      <c r="G40" s="2"/>
      <c r="H40" s="13">
        <f t="shared" si="5"/>
        <v>0.57565881499720239</v>
      </c>
      <c r="I40" s="44"/>
      <c r="J40" s="46"/>
      <c r="M40" s="45"/>
      <c r="N40" s="46"/>
    </row>
    <row r="41" spans="1:14" ht="15.75" customHeight="1" x14ac:dyDescent="0.25">
      <c r="A41" s="35" t="s">
        <v>51</v>
      </c>
      <c r="B41" s="12">
        <v>4777</v>
      </c>
      <c r="C41" s="2"/>
      <c r="D41" s="13">
        <f t="shared" si="4"/>
        <v>2.8285854704144291</v>
      </c>
      <c r="F41" s="16">
        <v>34072856</v>
      </c>
      <c r="G41" s="2"/>
      <c r="H41" s="13">
        <f t="shared" si="5"/>
        <v>2.3281903196167844</v>
      </c>
      <c r="I41" s="44"/>
      <c r="J41" s="46"/>
      <c r="M41" s="45"/>
      <c r="N41" s="46"/>
    </row>
    <row r="42" spans="1:14" ht="15.75" customHeight="1" x14ac:dyDescent="0.25">
      <c r="A42" s="35" t="s">
        <v>52</v>
      </c>
      <c r="B42" s="12">
        <v>3284</v>
      </c>
      <c r="C42" s="2"/>
      <c r="D42" s="13">
        <f t="shared" si="4"/>
        <v>1.94454148730186</v>
      </c>
      <c r="F42" s="16">
        <v>25363185</v>
      </c>
      <c r="G42" s="2"/>
      <c r="H42" s="13">
        <f t="shared" si="5"/>
        <v>1.7330605274664863</v>
      </c>
      <c r="I42" s="44"/>
      <c r="J42" s="46"/>
      <c r="M42" s="45"/>
      <c r="N42" s="46"/>
    </row>
    <row r="43" spans="1:14" ht="15.75" customHeight="1" x14ac:dyDescent="0.25">
      <c r="A43" s="35" t="s">
        <v>53</v>
      </c>
      <c r="B43" s="12">
        <v>3895</v>
      </c>
      <c r="C43" s="2"/>
      <c r="D43" s="13">
        <f t="shared" si="4"/>
        <v>2.3063304181001048</v>
      </c>
      <c r="F43" s="16">
        <v>20768078</v>
      </c>
      <c r="G43" s="2"/>
      <c r="H43" s="13">
        <f t="shared" si="5"/>
        <v>1.4190779357223915</v>
      </c>
      <c r="I43" s="44"/>
      <c r="J43" s="46"/>
      <c r="M43" s="45"/>
      <c r="N43" s="46"/>
    </row>
    <row r="44" spans="1:14" ht="15.75" customHeight="1" x14ac:dyDescent="0.25">
      <c r="A44" s="35" t="s">
        <v>54</v>
      </c>
      <c r="B44" s="12">
        <v>2172</v>
      </c>
      <c r="C44" s="2"/>
      <c r="D44" s="13">
        <f t="shared" si="4"/>
        <v>1.286097475767247</v>
      </c>
      <c r="F44" s="16">
        <v>18014101</v>
      </c>
      <c r="G44" s="2"/>
      <c r="H44" s="13">
        <f t="shared" si="5"/>
        <v>1.2308993283333522</v>
      </c>
      <c r="I44" s="44"/>
      <c r="J44" s="46"/>
      <c r="M44" s="45"/>
      <c r="N44" s="46"/>
    </row>
    <row r="45" spans="1:14" ht="15.75" customHeight="1" x14ac:dyDescent="0.25">
      <c r="A45" s="51" t="s">
        <v>55</v>
      </c>
      <c r="B45" s="12">
        <v>10627</v>
      </c>
      <c r="C45" s="2"/>
      <c r="D45" s="13">
        <f t="shared" si="4"/>
        <v>6.2925220418869872</v>
      </c>
      <c r="F45" s="16">
        <v>62679739</v>
      </c>
      <c r="G45" s="2"/>
      <c r="H45" s="13">
        <f t="shared" si="5"/>
        <v>4.2828919764139117</v>
      </c>
      <c r="I45" s="44"/>
      <c r="J45" s="46"/>
      <c r="M45" s="45"/>
      <c r="N45" s="46"/>
    </row>
    <row r="46" spans="1:14" ht="15" customHeight="1" x14ac:dyDescent="0.2">
      <c r="A46" s="216" t="s">
        <v>56</v>
      </c>
      <c r="B46" s="216"/>
      <c r="C46" s="216"/>
      <c r="D46" s="216"/>
      <c r="E46" s="216"/>
      <c r="F46" s="216"/>
      <c r="G46" s="216"/>
      <c r="H46" s="216"/>
      <c r="I46" s="216"/>
      <c r="J46" s="46"/>
      <c r="M46" s="45"/>
      <c r="N46" s="46"/>
    </row>
    <row r="47" spans="1:14" ht="15" customHeight="1" x14ac:dyDescent="0.2">
      <c r="A47" s="54"/>
      <c r="B47" s="54"/>
      <c r="C47" s="54"/>
      <c r="D47" s="54"/>
      <c r="E47" s="54"/>
      <c r="F47" s="54"/>
      <c r="G47" s="54"/>
      <c r="H47" s="54"/>
      <c r="I47" s="54"/>
      <c r="J47" s="46"/>
      <c r="M47" s="45"/>
      <c r="N47" s="46"/>
    </row>
    <row r="48" spans="1:14" ht="15" x14ac:dyDescent="0.2">
      <c r="A48" s="2"/>
      <c r="B48" s="55"/>
      <c r="C48" s="2"/>
      <c r="D48" s="13"/>
      <c r="E48" s="2"/>
      <c r="F48" s="56"/>
      <c r="G48" s="2"/>
      <c r="H48" s="13"/>
      <c r="J48" s="46"/>
      <c r="M48" s="45"/>
      <c r="N48" s="46"/>
    </row>
    <row r="49" spans="1:14" ht="20.25" x14ac:dyDescent="0.3">
      <c r="A49" s="212" t="s">
        <v>136</v>
      </c>
      <c r="B49" s="212"/>
      <c r="C49" s="212"/>
      <c r="D49" s="212"/>
      <c r="E49" s="212"/>
      <c r="F49" s="212"/>
      <c r="G49" s="212"/>
      <c r="H49" s="212"/>
      <c r="I49" s="212"/>
      <c r="J49" s="46"/>
      <c r="M49" s="45"/>
      <c r="N49" s="46"/>
    </row>
    <row r="50" spans="1:14" ht="20.25" x14ac:dyDescent="0.3">
      <c r="A50" s="212" t="s">
        <v>240</v>
      </c>
      <c r="B50" s="212"/>
      <c r="C50" s="212"/>
      <c r="D50" s="212"/>
      <c r="E50" s="212"/>
      <c r="F50" s="212"/>
      <c r="G50" s="212"/>
      <c r="H50" s="212"/>
      <c r="I50" s="212"/>
      <c r="J50" s="46"/>
      <c r="M50" s="45"/>
      <c r="N50" s="46"/>
    </row>
    <row r="51" spans="1:14" x14ac:dyDescent="0.2">
      <c r="J51" s="46"/>
      <c r="M51" s="45"/>
      <c r="N51" s="46"/>
    </row>
    <row r="52" spans="1:14" ht="18.75" x14ac:dyDescent="0.3">
      <c r="A52" s="213" t="s">
        <v>238</v>
      </c>
      <c r="B52" s="213"/>
      <c r="C52" s="213"/>
      <c r="D52" s="213"/>
      <c r="E52" s="213"/>
      <c r="F52" s="213"/>
      <c r="G52" s="213"/>
      <c r="H52" s="213"/>
      <c r="I52" s="213"/>
      <c r="J52" s="46"/>
      <c r="M52" s="45"/>
      <c r="N52" s="46"/>
    </row>
    <row r="53" spans="1:14" ht="18" x14ac:dyDescent="0.25">
      <c r="A53" s="213" t="s">
        <v>2</v>
      </c>
      <c r="B53" s="213"/>
      <c r="C53" s="213"/>
      <c r="D53" s="213"/>
      <c r="E53" s="213"/>
      <c r="F53" s="213"/>
      <c r="G53" s="213"/>
      <c r="H53" s="213"/>
      <c r="I53" s="213"/>
      <c r="J53" s="46"/>
      <c r="M53" s="45"/>
      <c r="N53" s="46"/>
    </row>
    <row r="54" spans="1:14" ht="15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46"/>
      <c r="M54" s="45"/>
      <c r="N54" s="46"/>
    </row>
    <row r="55" spans="1:14" ht="15" x14ac:dyDescent="0.2">
      <c r="A55" s="52"/>
      <c r="B55" s="55"/>
      <c r="C55" s="2"/>
      <c r="D55" s="13"/>
      <c r="E55" s="2"/>
      <c r="F55" s="56"/>
      <c r="G55" s="2"/>
      <c r="H55" s="13"/>
      <c r="J55" s="46"/>
      <c r="M55" s="45"/>
      <c r="N55" s="46"/>
    </row>
    <row r="56" spans="1:14" ht="15.75" x14ac:dyDescent="0.25">
      <c r="A56" s="3"/>
      <c r="B56" s="3"/>
      <c r="C56" s="5"/>
      <c r="D56" s="4" t="s">
        <v>4</v>
      </c>
      <c r="E56" s="5"/>
      <c r="F56" s="3"/>
      <c r="G56" s="5"/>
      <c r="H56" s="4" t="s">
        <v>4</v>
      </c>
      <c r="I56" s="6"/>
      <c r="J56" s="46"/>
      <c r="M56" s="45"/>
      <c r="N56" s="46"/>
    </row>
    <row r="57" spans="1:14" ht="15.75" customHeight="1" x14ac:dyDescent="0.25">
      <c r="A57" s="72" t="s">
        <v>241</v>
      </c>
      <c r="B57" s="7" t="s">
        <v>6</v>
      </c>
      <c r="C57" s="9"/>
      <c r="D57" s="8" t="s">
        <v>7</v>
      </c>
      <c r="E57" s="9"/>
      <c r="F57" s="7" t="s">
        <v>8</v>
      </c>
      <c r="G57" s="9"/>
      <c r="H57" s="8" t="s">
        <v>7</v>
      </c>
      <c r="I57" s="10"/>
      <c r="J57" s="46"/>
      <c r="M57" s="45"/>
      <c r="N57" s="46"/>
    </row>
    <row r="58" spans="1:14" x14ac:dyDescent="0.2">
      <c r="A58" s="40"/>
      <c r="B58" s="40"/>
      <c r="D58" s="47"/>
      <c r="F58" s="48"/>
      <c r="H58" s="47"/>
      <c r="I58" s="17"/>
      <c r="J58" s="46"/>
      <c r="M58" s="45"/>
      <c r="N58" s="46"/>
    </row>
    <row r="59" spans="1:14" ht="15.75" x14ac:dyDescent="0.25">
      <c r="A59" s="11" t="s">
        <v>57</v>
      </c>
      <c r="B59" s="18">
        <f>SUM(B60:B71)</f>
        <v>51355</v>
      </c>
      <c r="C59" s="42"/>
      <c r="D59" s="19">
        <f t="shared" ref="D59:D71" si="6">(B59/B$100)*100</f>
        <v>30.408626090251833</v>
      </c>
      <c r="E59" s="42" t="s">
        <v>10</v>
      </c>
      <c r="F59" s="43">
        <f>SUM(F60:F71)</f>
        <v>345373943</v>
      </c>
      <c r="G59" s="42"/>
      <c r="H59" s="19">
        <f t="shared" ref="H59:H71" si="7">(F59/F$100)*100</f>
        <v>23.5993211352896</v>
      </c>
      <c r="I59" s="44" t="s">
        <v>10</v>
      </c>
      <c r="J59" s="46"/>
      <c r="M59" s="45"/>
      <c r="N59" s="46"/>
    </row>
    <row r="60" spans="1:14" ht="15.75" customHeight="1" x14ac:dyDescent="0.2">
      <c r="A60" s="35" t="s">
        <v>58</v>
      </c>
      <c r="B60" s="12">
        <v>6944</v>
      </c>
      <c r="C60" s="2"/>
      <c r="D60" s="13">
        <f t="shared" si="6"/>
        <v>4.1117223166334087</v>
      </c>
      <c r="E60" s="2"/>
      <c r="F60" s="16">
        <v>38694813</v>
      </c>
      <c r="G60" s="2"/>
      <c r="H60" s="13">
        <f t="shared" si="7"/>
        <v>2.6440075656112212</v>
      </c>
      <c r="I60" s="17"/>
      <c r="J60" s="46"/>
      <c r="M60" s="45"/>
      <c r="N60" s="46"/>
    </row>
    <row r="61" spans="1:14" ht="15.75" customHeight="1" x14ac:dyDescent="0.2">
      <c r="A61" s="35" t="s">
        <v>59</v>
      </c>
      <c r="B61" s="12">
        <v>4514</v>
      </c>
      <c r="C61" s="2"/>
      <c r="D61" s="13">
        <f t="shared" si="6"/>
        <v>2.6728563561755769</v>
      </c>
      <c r="E61" s="2"/>
      <c r="F61" s="16">
        <v>47737233</v>
      </c>
      <c r="G61" s="2"/>
      <c r="H61" s="13">
        <f t="shared" si="7"/>
        <v>3.2618740194802252</v>
      </c>
      <c r="I61" s="17"/>
      <c r="J61" s="46"/>
      <c r="M61" s="45"/>
      <c r="N61" s="46"/>
    </row>
    <row r="62" spans="1:14" ht="15.75" customHeight="1" x14ac:dyDescent="0.2">
      <c r="A62" s="35" t="s">
        <v>60</v>
      </c>
      <c r="B62" s="12">
        <v>10292</v>
      </c>
      <c r="C62" s="2"/>
      <c r="D62" s="13">
        <f t="shared" si="6"/>
        <v>6.0941598621530879</v>
      </c>
      <c r="E62" s="2"/>
      <c r="F62" s="16">
        <v>72619671</v>
      </c>
      <c r="G62" s="2"/>
      <c r="H62" s="13">
        <f t="shared" si="7"/>
        <v>4.9620852163363027</v>
      </c>
      <c r="I62" s="17"/>
      <c r="J62" s="46"/>
      <c r="M62" s="45"/>
      <c r="N62" s="46"/>
    </row>
    <row r="63" spans="1:14" ht="15.75" customHeight="1" x14ac:dyDescent="0.2">
      <c r="A63" s="35" t="s">
        <v>61</v>
      </c>
      <c r="B63" s="12">
        <v>1513</v>
      </c>
      <c r="C63" s="2"/>
      <c r="D63" s="13">
        <f t="shared" si="6"/>
        <v>0.89588650130563774</v>
      </c>
      <c r="E63" s="2"/>
      <c r="F63" s="16">
        <v>9735100</v>
      </c>
      <c r="G63" s="2"/>
      <c r="H63" s="13">
        <f t="shared" si="7"/>
        <v>0.66519711703948015</v>
      </c>
      <c r="I63" s="17"/>
      <c r="J63" s="46"/>
      <c r="M63" s="45"/>
      <c r="N63" s="46"/>
    </row>
    <row r="64" spans="1:14" ht="15.75" customHeight="1" x14ac:dyDescent="0.2">
      <c r="A64" s="35" t="s">
        <v>62</v>
      </c>
      <c r="B64" s="12">
        <v>13761</v>
      </c>
      <c r="C64" s="2"/>
      <c r="D64" s="13">
        <f t="shared" si="6"/>
        <v>8.148244642740833</v>
      </c>
      <c r="E64" s="2"/>
      <c r="F64" s="16">
        <v>123761682</v>
      </c>
      <c r="G64" s="2"/>
      <c r="H64" s="13">
        <f t="shared" si="7"/>
        <v>8.4566069240538813</v>
      </c>
      <c r="I64" s="17"/>
      <c r="J64" s="46"/>
      <c r="M64" s="45"/>
      <c r="N64" s="46"/>
    </row>
    <row r="65" spans="1:14" ht="15.75" customHeight="1" x14ac:dyDescent="0.2">
      <c r="A65" s="35" t="s">
        <v>63</v>
      </c>
      <c r="B65" s="12">
        <v>9080</v>
      </c>
      <c r="C65" s="2"/>
      <c r="D65" s="13">
        <f t="shared" si="6"/>
        <v>5.3765032596531332</v>
      </c>
      <c r="E65" s="2"/>
      <c r="F65" s="16">
        <v>26832798</v>
      </c>
      <c r="G65" s="2"/>
      <c r="H65" s="13">
        <f t="shared" si="7"/>
        <v>1.8334788416865497</v>
      </c>
      <c r="I65" s="17"/>
      <c r="J65" s="46"/>
      <c r="M65" s="45"/>
      <c r="N65" s="46"/>
    </row>
    <row r="66" spans="1:14" ht="15.75" customHeight="1" x14ac:dyDescent="0.2">
      <c r="A66" s="35" t="s">
        <v>64</v>
      </c>
      <c r="B66" s="12">
        <v>90</v>
      </c>
      <c r="C66" s="2"/>
      <c r="D66" s="13">
        <f t="shared" si="6"/>
        <v>5.3291331868808592E-2</v>
      </c>
      <c r="E66" s="2"/>
      <c r="F66" s="16">
        <v>191333</v>
      </c>
      <c r="G66" s="2"/>
      <c r="H66" s="13">
        <f t="shared" si="7"/>
        <v>1.3073739354964496E-2</v>
      </c>
      <c r="I66" s="17"/>
      <c r="J66" s="46"/>
      <c r="M66" s="45"/>
      <c r="N66" s="46"/>
    </row>
    <row r="67" spans="1:14" ht="15.75" customHeight="1" x14ac:dyDescent="0.2">
      <c r="A67" s="35" t="s">
        <v>65</v>
      </c>
      <c r="B67" s="12">
        <v>990</v>
      </c>
      <c r="C67" s="2"/>
      <c r="D67" s="13">
        <f t="shared" si="6"/>
        <v>0.58620465055689441</v>
      </c>
      <c r="E67" s="2"/>
      <c r="F67" s="16">
        <v>5543611</v>
      </c>
      <c r="G67" s="2"/>
      <c r="H67" s="13">
        <f t="shared" si="7"/>
        <v>0.37879364928848702</v>
      </c>
      <c r="I67" s="17"/>
      <c r="J67" s="46"/>
      <c r="M67" s="45"/>
      <c r="N67" s="46"/>
    </row>
    <row r="68" spans="1:14" ht="15.75" customHeight="1" x14ac:dyDescent="0.2">
      <c r="A68" s="35" t="s">
        <v>66</v>
      </c>
      <c r="B68" s="12">
        <v>2697</v>
      </c>
      <c r="C68" s="2"/>
      <c r="D68" s="13">
        <f t="shared" si="6"/>
        <v>1.5969635783352971</v>
      </c>
      <c r="E68" s="2"/>
      <c r="F68" s="16">
        <v>10583755</v>
      </c>
      <c r="G68" s="2"/>
      <c r="H68" s="13">
        <f t="shared" si="7"/>
        <v>0.72318551565491718</v>
      </c>
      <c r="I68" s="17"/>
      <c r="J68" s="46"/>
      <c r="M68" s="45"/>
      <c r="N68" s="46"/>
    </row>
    <row r="69" spans="1:14" ht="15.75" customHeight="1" x14ac:dyDescent="0.2">
      <c r="A69" s="35" t="s">
        <v>165</v>
      </c>
      <c r="B69" s="12">
        <v>1211</v>
      </c>
      <c r="C69" s="2"/>
      <c r="D69" s="13">
        <f t="shared" si="6"/>
        <v>0.71706447659030215</v>
      </c>
      <c r="E69" s="2"/>
      <c r="F69" s="16">
        <v>4691407</v>
      </c>
      <c r="G69" s="2"/>
      <c r="H69" s="13">
        <f t="shared" si="7"/>
        <v>0.32056274832912213</v>
      </c>
      <c r="I69" s="17"/>
      <c r="J69" s="46"/>
      <c r="M69" s="45"/>
      <c r="N69" s="46"/>
    </row>
    <row r="70" spans="1:14" ht="15.75" customHeight="1" x14ac:dyDescent="0.2">
      <c r="A70" s="35" t="s">
        <v>68</v>
      </c>
      <c r="B70" s="12">
        <v>225</v>
      </c>
      <c r="C70" s="2"/>
      <c r="D70" s="13">
        <f t="shared" si="6"/>
        <v>0.13322832967202147</v>
      </c>
      <c r="E70" s="2"/>
      <c r="F70" s="16">
        <v>4882472</v>
      </c>
      <c r="G70" s="2"/>
      <c r="H70" s="13">
        <f t="shared" si="7"/>
        <v>0.33361817530646681</v>
      </c>
      <c r="I70" s="17"/>
      <c r="J70" s="46"/>
      <c r="M70" s="45"/>
      <c r="N70" s="46"/>
    </row>
    <row r="71" spans="1:14" ht="15.75" customHeight="1" x14ac:dyDescent="0.2">
      <c r="A71" s="35" t="s">
        <v>69</v>
      </c>
      <c r="B71" s="12">
        <v>38</v>
      </c>
      <c r="C71" s="2"/>
      <c r="D71" s="13">
        <f t="shared" si="6"/>
        <v>2.250078456683029E-2</v>
      </c>
      <c r="E71" s="2"/>
      <c r="F71" s="16">
        <v>100068</v>
      </c>
      <c r="G71" s="2"/>
      <c r="H71" s="13">
        <f t="shared" si="7"/>
        <v>6.8376231479806782E-3</v>
      </c>
      <c r="I71" s="17"/>
      <c r="J71" s="46"/>
      <c r="M71" s="45"/>
      <c r="N71" s="46"/>
    </row>
    <row r="72" spans="1:14" ht="15.75" customHeight="1" x14ac:dyDescent="0.2">
      <c r="A72" s="40"/>
      <c r="B72" s="40"/>
      <c r="D72" s="47"/>
      <c r="F72" s="48"/>
      <c r="H72" s="47"/>
      <c r="I72" s="17"/>
      <c r="J72" s="46"/>
      <c r="M72" s="45"/>
      <c r="N72" s="46"/>
    </row>
    <row r="73" spans="1:14" ht="15.75" customHeight="1" x14ac:dyDescent="0.25">
      <c r="A73" s="11" t="s">
        <v>13</v>
      </c>
      <c r="B73" s="18">
        <f>SUM(B74:B78)</f>
        <v>4240</v>
      </c>
      <c r="C73" s="42"/>
      <c r="D73" s="19">
        <f t="shared" ref="D73:D78" si="8">(B73/B$100)*100</f>
        <v>2.5106138569305378</v>
      </c>
      <c r="E73" s="42"/>
      <c r="F73" s="49">
        <f>SUM(F74:F78)</f>
        <v>64775555</v>
      </c>
      <c r="G73" s="42"/>
      <c r="H73" s="19">
        <f t="shared" ref="H73:H78" si="9">(F73/F$100)*100</f>
        <v>4.4260985958677663</v>
      </c>
      <c r="I73" s="44"/>
      <c r="J73" s="46"/>
      <c r="M73" s="45"/>
      <c r="N73" s="46"/>
    </row>
    <row r="74" spans="1:14" ht="15.75" customHeight="1" x14ac:dyDescent="0.2">
      <c r="A74" s="35" t="s">
        <v>71</v>
      </c>
      <c r="B74" s="12">
        <v>2554</v>
      </c>
      <c r="C74" s="2"/>
      <c r="D74" s="13">
        <f t="shared" si="8"/>
        <v>1.5122895732548569</v>
      </c>
      <c r="E74" s="2"/>
      <c r="F74" s="16">
        <v>13488266</v>
      </c>
      <c r="G74" s="2"/>
      <c r="H74" s="13">
        <f t="shared" si="9"/>
        <v>0.92165007622537432</v>
      </c>
      <c r="I74" s="15"/>
      <c r="J74" s="46"/>
      <c r="M74" s="45"/>
      <c r="N74" s="46"/>
    </row>
    <row r="75" spans="1:14" ht="15.75" customHeight="1" x14ac:dyDescent="0.2">
      <c r="A75" s="35" t="s">
        <v>72</v>
      </c>
      <c r="B75" s="12">
        <v>464</v>
      </c>
      <c r="C75" s="2"/>
      <c r="D75" s="13">
        <f t="shared" si="8"/>
        <v>0.27474642207919092</v>
      </c>
      <c r="E75" s="2"/>
      <c r="F75" s="16">
        <v>4840604</v>
      </c>
      <c r="G75" s="2"/>
      <c r="H75" s="13">
        <f t="shared" si="9"/>
        <v>0.33075734461174267</v>
      </c>
      <c r="I75" s="15"/>
      <c r="J75" s="46"/>
      <c r="M75" s="45"/>
      <c r="N75" s="46"/>
    </row>
    <row r="76" spans="1:14" ht="15.75" customHeight="1" x14ac:dyDescent="0.2">
      <c r="A76" s="35" t="s">
        <v>227</v>
      </c>
      <c r="B76" s="12">
        <v>175</v>
      </c>
      <c r="C76" s="2"/>
      <c r="D76" s="13">
        <f t="shared" si="8"/>
        <v>0.10362203418935002</v>
      </c>
      <c r="E76" s="2"/>
      <c r="F76" s="16">
        <v>42655384</v>
      </c>
      <c r="G76" s="2"/>
      <c r="H76" s="13">
        <f t="shared" si="9"/>
        <v>2.9146324601711302</v>
      </c>
      <c r="I76" s="15"/>
      <c r="J76" s="46"/>
      <c r="M76" s="45"/>
      <c r="N76" s="46"/>
    </row>
    <row r="77" spans="1:14" ht="15.75" customHeight="1" x14ac:dyDescent="0.2">
      <c r="A77" s="35" t="s">
        <v>228</v>
      </c>
      <c r="B77" s="12">
        <v>295</v>
      </c>
      <c r="C77" s="2"/>
      <c r="D77" s="13">
        <f t="shared" si="8"/>
        <v>0.17467714334776147</v>
      </c>
      <c r="E77" s="2"/>
      <c r="F77" s="16">
        <v>1434535</v>
      </c>
      <c r="G77" s="2"/>
      <c r="H77" s="13">
        <f t="shared" si="9"/>
        <v>9.8021442644886117E-2</v>
      </c>
      <c r="I77" s="15"/>
      <c r="J77" s="46"/>
      <c r="M77" s="45"/>
      <c r="N77" s="46"/>
    </row>
    <row r="78" spans="1:14" ht="15.75" customHeight="1" x14ac:dyDescent="0.2">
      <c r="A78" s="35" t="s">
        <v>70</v>
      </c>
      <c r="B78" s="12">
        <v>752</v>
      </c>
      <c r="C78" s="2"/>
      <c r="D78" s="13">
        <f t="shared" si="8"/>
        <v>0.44527868405937843</v>
      </c>
      <c r="E78" s="2"/>
      <c r="F78" s="16">
        <v>2356766</v>
      </c>
      <c r="G78" s="2"/>
      <c r="H78" s="13">
        <f t="shared" si="9"/>
        <v>0.16103727221463238</v>
      </c>
      <c r="I78" s="15"/>
      <c r="J78" s="46"/>
      <c r="M78" s="45"/>
      <c r="N78" s="46"/>
    </row>
    <row r="79" spans="1:14" ht="15.75" customHeight="1" x14ac:dyDescent="0.2">
      <c r="A79" s="40"/>
      <c r="B79" s="40"/>
      <c r="D79" s="47"/>
      <c r="F79" s="48"/>
      <c r="H79" s="47"/>
      <c r="I79" s="17"/>
      <c r="J79" s="46"/>
      <c r="M79" s="45"/>
      <c r="N79" s="46"/>
    </row>
    <row r="80" spans="1:14" ht="15.75" customHeight="1" x14ac:dyDescent="0.25">
      <c r="A80" s="11" t="s">
        <v>14</v>
      </c>
      <c r="B80" s="18">
        <f>SUM(B81:B91)</f>
        <v>24622</v>
      </c>
      <c r="C80" s="42"/>
      <c r="D80" s="19">
        <f t="shared" ref="D80:D91" si="10">(B80/B$100)*100</f>
        <v>14.579324147486721</v>
      </c>
      <c r="E80" s="42"/>
      <c r="F80" s="49">
        <f>SUM(F81:F91)</f>
        <v>220887017</v>
      </c>
      <c r="G80" s="42"/>
      <c r="H80" s="19">
        <f t="shared" ref="H80:H91" si="11">(F80/F$100)*100</f>
        <v>15.093158457524899</v>
      </c>
      <c r="I80" s="44"/>
      <c r="J80" s="46"/>
      <c r="M80" s="45"/>
      <c r="N80" s="46"/>
    </row>
    <row r="81" spans="1:29" ht="15.75" customHeight="1" x14ac:dyDescent="0.2">
      <c r="A81" s="35" t="s">
        <v>74</v>
      </c>
      <c r="B81" s="12">
        <v>6147</v>
      </c>
      <c r="C81" s="2"/>
      <c r="D81" s="13">
        <f t="shared" si="10"/>
        <v>3.6397979666396263</v>
      </c>
      <c r="E81" s="2"/>
      <c r="F81" s="16">
        <v>55012258</v>
      </c>
      <c r="G81" s="2"/>
      <c r="H81" s="13">
        <f t="shared" si="11"/>
        <v>3.7589747843814734</v>
      </c>
      <c r="I81" s="15"/>
      <c r="J81" s="46"/>
      <c r="M81" s="45"/>
      <c r="N81" s="46"/>
    </row>
    <row r="82" spans="1:29" ht="15.75" customHeight="1" x14ac:dyDescent="0.2">
      <c r="A82" s="35" t="s">
        <v>75</v>
      </c>
      <c r="B82" s="12">
        <v>4241</v>
      </c>
      <c r="C82" s="2"/>
      <c r="D82" s="13">
        <f t="shared" si="10"/>
        <v>2.5112059828401914</v>
      </c>
      <c r="E82" s="2"/>
      <c r="F82" s="16">
        <v>50176286</v>
      </c>
      <c r="G82" s="2"/>
      <c r="H82" s="13">
        <f t="shared" si="11"/>
        <v>3.428533943251578</v>
      </c>
      <c r="I82" s="15"/>
      <c r="J82" s="46"/>
      <c r="M82" s="45"/>
      <c r="N82" s="46"/>
    </row>
    <row r="83" spans="1:29" ht="15.75" customHeight="1" x14ac:dyDescent="0.2">
      <c r="A83" s="35" t="s">
        <v>245</v>
      </c>
      <c r="B83" s="12">
        <v>2137</v>
      </c>
      <c r="C83" s="2"/>
      <c r="D83" s="13">
        <f t="shared" si="10"/>
        <v>1.2653730689293772</v>
      </c>
      <c r="E83" s="2"/>
      <c r="F83" s="16">
        <v>8845027</v>
      </c>
      <c r="G83" s="2"/>
      <c r="H83" s="13">
        <f t="shared" si="11"/>
        <v>0.60437863612457632</v>
      </c>
      <c r="I83" s="15"/>
      <c r="J83" s="46"/>
      <c r="M83" s="45"/>
      <c r="N83" s="46"/>
    </row>
    <row r="84" spans="1:29" ht="15.75" customHeight="1" x14ac:dyDescent="0.2">
      <c r="A84" s="35" t="s">
        <v>76</v>
      </c>
      <c r="B84" s="12">
        <v>303</v>
      </c>
      <c r="C84" s="2"/>
      <c r="D84" s="13">
        <f t="shared" si="10"/>
        <v>0.17941415062498889</v>
      </c>
      <c r="E84" s="2"/>
      <c r="F84" s="16">
        <v>1272555</v>
      </c>
      <c r="G84" s="2"/>
      <c r="H84" s="13">
        <f t="shared" si="11"/>
        <v>8.6953386947661124E-2</v>
      </c>
      <c r="I84" s="15"/>
      <c r="J84" s="46"/>
      <c r="M84" s="45"/>
      <c r="N84" s="46"/>
    </row>
    <row r="85" spans="1:29" ht="15.75" customHeight="1" x14ac:dyDescent="0.2">
      <c r="A85" s="35" t="s">
        <v>246</v>
      </c>
      <c r="B85" s="12">
        <v>3666</v>
      </c>
      <c r="C85" s="2"/>
      <c r="D85" s="13">
        <f t="shared" si="10"/>
        <v>2.1707335847894695</v>
      </c>
      <c r="E85" s="2"/>
      <c r="F85" s="16">
        <v>26490043</v>
      </c>
      <c r="G85" s="2"/>
      <c r="H85" s="13">
        <f t="shared" si="11"/>
        <v>1.81005847231686</v>
      </c>
      <c r="I85" s="15"/>
      <c r="J85" s="46"/>
      <c r="M85" s="45"/>
      <c r="N85" s="46"/>
    </row>
    <row r="86" spans="1:29" ht="15.75" customHeight="1" x14ac:dyDescent="0.2">
      <c r="A86" s="35" t="s">
        <v>247</v>
      </c>
      <c r="B86" s="12">
        <v>2238</v>
      </c>
      <c r="C86" s="2"/>
      <c r="D86" s="13">
        <f t="shared" si="10"/>
        <v>1.3251777858043734</v>
      </c>
      <c r="E86" s="2"/>
      <c r="F86" s="16">
        <v>23475454</v>
      </c>
      <c r="G86" s="2"/>
      <c r="H86" s="13">
        <f t="shared" si="11"/>
        <v>1.6040723076283687</v>
      </c>
      <c r="I86" s="15"/>
      <c r="J86" s="46"/>
      <c r="M86" s="45"/>
      <c r="N86" s="46"/>
    </row>
    <row r="87" spans="1:29" ht="15.75" customHeight="1" x14ac:dyDescent="0.2">
      <c r="A87" s="35" t="s">
        <v>248</v>
      </c>
      <c r="B87" s="12">
        <v>496</v>
      </c>
      <c r="C87" s="2"/>
      <c r="D87" s="13">
        <f t="shared" si="10"/>
        <v>0.29369445118810061</v>
      </c>
      <c r="E87" s="2"/>
      <c r="F87" s="16">
        <v>6428917</v>
      </c>
      <c r="G87" s="2"/>
      <c r="H87" s="13">
        <f t="shared" si="11"/>
        <v>0.43928640220296705</v>
      </c>
      <c r="I87" s="15"/>
      <c r="J87" s="46"/>
      <c r="M87" s="45"/>
      <c r="N87" s="46"/>
    </row>
    <row r="88" spans="1:29" ht="15.75" customHeight="1" x14ac:dyDescent="0.2">
      <c r="A88" s="35" t="s">
        <v>77</v>
      </c>
      <c r="B88" s="12">
        <v>460</v>
      </c>
      <c r="C88" s="2"/>
      <c r="D88" s="13">
        <f t="shared" si="10"/>
        <v>0.27237791844057718</v>
      </c>
      <c r="E88" s="2"/>
      <c r="F88" s="16">
        <v>3250783</v>
      </c>
      <c r="G88" s="2"/>
      <c r="H88" s="13">
        <f t="shared" si="11"/>
        <v>0.22212524573152329</v>
      </c>
      <c r="I88" s="15"/>
      <c r="J88" s="46"/>
      <c r="M88" s="45"/>
      <c r="N88" s="46"/>
    </row>
    <row r="89" spans="1:29" ht="15.75" customHeight="1" x14ac:dyDescent="0.2">
      <c r="A89" s="35" t="s">
        <v>249</v>
      </c>
      <c r="B89" s="12">
        <v>469</v>
      </c>
      <c r="C89" s="2"/>
      <c r="D89" s="13">
        <f t="shared" si="10"/>
        <v>0.27770705162745807</v>
      </c>
      <c r="E89" s="2"/>
      <c r="F89" s="16">
        <v>4315801</v>
      </c>
      <c r="G89" s="2"/>
      <c r="H89" s="13">
        <f t="shared" si="11"/>
        <v>0.29489767777589398</v>
      </c>
      <c r="I89" s="15"/>
      <c r="J89" s="46"/>
      <c r="M89" s="45"/>
      <c r="N89" s="46"/>
    </row>
    <row r="90" spans="1:29" ht="15.75" customHeight="1" x14ac:dyDescent="0.2">
      <c r="A90" s="35" t="s">
        <v>78</v>
      </c>
      <c r="B90" s="12">
        <v>516</v>
      </c>
      <c r="C90" s="2"/>
      <c r="D90" s="13">
        <f t="shared" si="10"/>
        <v>0.3055369693811692</v>
      </c>
      <c r="E90" s="2"/>
      <c r="F90" s="16">
        <v>20549025</v>
      </c>
      <c r="G90" s="2"/>
      <c r="H90" s="13">
        <f t="shared" si="11"/>
        <v>1.4041100952195873</v>
      </c>
      <c r="I90" s="15"/>
      <c r="J90" s="46"/>
      <c r="M90" s="45"/>
      <c r="N90" s="46"/>
    </row>
    <row r="91" spans="1:29" ht="15.75" customHeight="1" x14ac:dyDescent="0.2">
      <c r="A91" s="35" t="s">
        <v>79</v>
      </c>
      <c r="B91" s="12">
        <v>3949</v>
      </c>
      <c r="C91" s="2"/>
      <c r="D91" s="13">
        <f t="shared" si="10"/>
        <v>2.3383052172213903</v>
      </c>
      <c r="E91" s="2"/>
      <c r="F91" s="16">
        <v>21070868</v>
      </c>
      <c r="G91" s="2"/>
      <c r="H91" s="13">
        <f t="shared" si="11"/>
        <v>1.4397675059444113</v>
      </c>
      <c r="I91" s="15"/>
      <c r="J91" s="46"/>
      <c r="M91" s="45"/>
      <c r="N91" s="46"/>
    </row>
    <row r="92" spans="1:29" ht="15.75" customHeight="1" x14ac:dyDescent="0.2">
      <c r="A92" s="40"/>
      <c r="B92" s="40"/>
      <c r="C92" s="50"/>
      <c r="D92" s="47"/>
      <c r="E92" s="60"/>
      <c r="F92" s="48"/>
      <c r="H92" s="47"/>
      <c r="I92" s="17"/>
      <c r="J92" s="46"/>
      <c r="M92" s="45"/>
      <c r="N92" s="46"/>
    </row>
    <row r="93" spans="1:29" ht="15.75" customHeight="1" x14ac:dyDescent="0.25">
      <c r="A93" s="11" t="s">
        <v>16</v>
      </c>
      <c r="B93" s="18">
        <f>SUM(B94:B98)</f>
        <v>24378</v>
      </c>
      <c r="C93" s="42"/>
      <c r="D93" s="19">
        <f t="shared" ref="D93:D98" si="12">(B93/B$100)*100</f>
        <v>14.434845425531284</v>
      </c>
      <c r="E93" s="42"/>
      <c r="F93" s="49">
        <f>SUM(F94:F98)-1</f>
        <v>208842723</v>
      </c>
      <c r="G93" s="42"/>
      <c r="H93" s="19">
        <f t="shared" ref="H93:H98" si="13">(F93/F$100)*100</f>
        <v>14.270174651957838</v>
      </c>
      <c r="I93" s="44"/>
      <c r="J93" s="46"/>
      <c r="M93" s="45"/>
      <c r="N93" s="46"/>
    </row>
    <row r="94" spans="1:29" ht="15.75" customHeight="1" x14ac:dyDescent="0.2">
      <c r="A94" s="35" t="s">
        <v>80</v>
      </c>
      <c r="B94" s="12">
        <v>15041</v>
      </c>
      <c r="C94" s="2"/>
      <c r="D94" s="13">
        <f t="shared" si="12"/>
        <v>8.9061658070972207</v>
      </c>
      <c r="E94" s="2"/>
      <c r="F94" s="16">
        <v>179660534</v>
      </c>
      <c r="G94" s="2"/>
      <c r="H94" s="13">
        <f t="shared" si="13"/>
        <v>12.276162470090037</v>
      </c>
      <c r="I94" s="15"/>
      <c r="J94" s="46"/>
      <c r="M94" s="45"/>
      <c r="N94" s="46"/>
    </row>
    <row r="95" spans="1:29" ht="15.75" customHeight="1" x14ac:dyDescent="0.2">
      <c r="A95" s="35" t="s">
        <v>81</v>
      </c>
      <c r="B95" s="12">
        <v>8310</v>
      </c>
      <c r="C95" s="2"/>
      <c r="D95" s="13">
        <f t="shared" si="12"/>
        <v>4.9205663092199927</v>
      </c>
      <c r="E95" s="2"/>
      <c r="F95" s="16">
        <v>27155112</v>
      </c>
      <c r="G95" s="2"/>
      <c r="H95" s="13">
        <f t="shared" si="13"/>
        <v>1.855502482284126</v>
      </c>
      <c r="I95" s="15"/>
      <c r="J95" s="46"/>
      <c r="M95" s="45"/>
      <c r="N95" s="46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 x14ac:dyDescent="0.2">
      <c r="A96" s="35" t="s">
        <v>82</v>
      </c>
      <c r="B96" s="12">
        <v>56</v>
      </c>
      <c r="C96" s="2"/>
      <c r="D96" s="13">
        <f t="shared" si="12"/>
        <v>3.3159050940592003E-2</v>
      </c>
      <c r="E96" s="2"/>
      <c r="F96" s="16">
        <v>390358</v>
      </c>
      <c r="G96" s="2"/>
      <c r="H96" s="13">
        <f t="shared" si="13"/>
        <v>2.6673071279524341E-2</v>
      </c>
      <c r="I96" s="15"/>
      <c r="J96" s="46"/>
      <c r="M96" s="45"/>
      <c r="N96" s="46"/>
    </row>
    <row r="97" spans="1:14" ht="15.75" customHeight="1" x14ac:dyDescent="0.2">
      <c r="A97" s="35" t="s">
        <v>83</v>
      </c>
      <c r="B97" s="12">
        <v>210</v>
      </c>
      <c r="C97" s="2"/>
      <c r="D97" s="13">
        <f t="shared" si="12"/>
        <v>0.12434644102722002</v>
      </c>
      <c r="E97" s="2"/>
      <c r="F97" s="16">
        <v>814192</v>
      </c>
      <c r="G97" s="2"/>
      <c r="H97" s="13">
        <f t="shared" si="13"/>
        <v>5.5633549847110816E-2</v>
      </c>
      <c r="I97" s="15"/>
      <c r="J97" s="46"/>
      <c r="M97" s="45"/>
      <c r="N97" s="46"/>
    </row>
    <row r="98" spans="1:14" ht="15.75" customHeight="1" x14ac:dyDescent="0.2">
      <c r="A98" s="35" t="s">
        <v>84</v>
      </c>
      <c r="B98" s="12">
        <v>761</v>
      </c>
      <c r="C98" s="2"/>
      <c r="D98" s="13">
        <f t="shared" si="12"/>
        <v>0.4506078172462592</v>
      </c>
      <c r="E98" s="2"/>
      <c r="F98" s="16">
        <v>822528</v>
      </c>
      <c r="G98" s="2"/>
      <c r="H98" s="13">
        <f t="shared" si="13"/>
        <v>5.6203146786807483E-2</v>
      </c>
      <c r="I98" s="15"/>
      <c r="J98" s="46"/>
      <c r="M98" s="45"/>
      <c r="N98" s="46"/>
    </row>
    <row r="99" spans="1:14" x14ac:dyDescent="0.2">
      <c r="A99" s="40"/>
      <c r="B99" s="40"/>
      <c r="D99" s="47"/>
      <c r="F99" s="48"/>
      <c r="H99" s="47"/>
      <c r="I99" s="17"/>
      <c r="J99" s="46"/>
      <c r="M99" s="45"/>
      <c r="N99" s="46"/>
    </row>
    <row r="100" spans="1:14" ht="15.75" x14ac:dyDescent="0.25">
      <c r="A100" s="21" t="s">
        <v>17</v>
      </c>
      <c r="B100" s="22">
        <f>B11+B17+B25+B37+B59+B73+B80+B93</f>
        <v>168883</v>
      </c>
      <c r="C100" s="37"/>
      <c r="D100" s="23">
        <f>D11+D17+D25+D37+D59+D73+D80+D93</f>
        <v>99.999999999999986</v>
      </c>
      <c r="E100" s="24" t="s">
        <v>10</v>
      </c>
      <c r="F100" s="25">
        <f>F11+F17+F25+F37+F59+F73+F80+F93</f>
        <v>1463491009</v>
      </c>
      <c r="G100" s="24"/>
      <c r="H100" s="23">
        <f>H11+H17+H25+H37+H59+H73+H80+H93</f>
        <v>100</v>
      </c>
      <c r="I100" s="26" t="s">
        <v>10</v>
      </c>
      <c r="J100" s="46"/>
      <c r="M100" s="45"/>
      <c r="N100" s="46"/>
    </row>
    <row r="102" spans="1:14" ht="25.5" customHeight="1" x14ac:dyDescent="0.2">
      <c r="A102" s="229" t="s">
        <v>251</v>
      </c>
      <c r="B102" s="229"/>
      <c r="C102" s="229"/>
      <c r="D102" s="229"/>
      <c r="E102" s="229"/>
      <c r="F102" s="229"/>
      <c r="G102" s="229"/>
      <c r="H102" s="229"/>
      <c r="I102" s="229"/>
    </row>
    <row r="104" spans="1:14" x14ac:dyDescent="0.2">
      <c r="B104" s="50"/>
      <c r="F104" s="50"/>
    </row>
  </sheetData>
  <mergeCells count="12">
    <mergeCell ref="A102:I102"/>
    <mergeCell ref="A1:I1"/>
    <mergeCell ref="A2:I2"/>
    <mergeCell ref="A4:I4"/>
    <mergeCell ref="A5:I5"/>
    <mergeCell ref="A6:I6"/>
    <mergeCell ref="A54:I54"/>
    <mergeCell ref="A46:I46"/>
    <mergeCell ref="A49:I49"/>
    <mergeCell ref="A50:I50"/>
    <mergeCell ref="A52:I52"/>
    <mergeCell ref="A53:I53"/>
  </mergeCells>
  <pageMargins left="0.7" right="0.7" top="0.75" bottom="0.75" header="0.3" footer="0.3"/>
  <pageSetup scale="81" orientation="portrait" horizontalDpi="4294967295" verticalDpi="4294967295" r:id="rId1"/>
  <rowBreaks count="1" manualBreakCount="1">
    <brk id="4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50225-DAF0-49D6-BB3F-0B89E4F992C2}">
  <dimension ref="A1:G22"/>
  <sheetViews>
    <sheetView showGridLines="0" zoomScaleNormal="100" workbookViewId="0">
      <selection sqref="A1:G1"/>
    </sheetView>
  </sheetViews>
  <sheetFormatPr defaultRowHeight="12.75" x14ac:dyDescent="0.2"/>
  <cols>
    <col min="1" max="1" width="29.5703125" customWidth="1"/>
    <col min="2" max="2" width="15.7109375" customWidth="1"/>
    <col min="3" max="3" width="16.85546875" customWidth="1"/>
    <col min="4" max="4" width="3.42578125" customWidth="1"/>
    <col min="5" max="5" width="17.140625" customWidth="1"/>
    <col min="6" max="6" width="15.42578125" customWidth="1"/>
    <col min="7" max="7" width="3.42578125" customWidth="1"/>
  </cols>
  <sheetData>
    <row r="1" spans="1:7" ht="20.25" x14ac:dyDescent="0.3">
      <c r="A1" s="212" t="s">
        <v>136</v>
      </c>
      <c r="B1" s="212"/>
      <c r="C1" s="212"/>
      <c r="D1" s="212"/>
      <c r="E1" s="212"/>
      <c r="F1" s="212"/>
      <c r="G1" s="212"/>
    </row>
    <row r="2" spans="1:7" ht="20.25" x14ac:dyDescent="0.3">
      <c r="A2" s="212" t="s">
        <v>240</v>
      </c>
      <c r="B2" s="212"/>
      <c r="C2" s="212"/>
      <c r="D2" s="212"/>
      <c r="E2" s="212"/>
      <c r="F2" s="212"/>
      <c r="G2" s="212"/>
    </row>
    <row r="4" spans="1:7" ht="18" x14ac:dyDescent="0.25">
      <c r="A4" s="213" t="s">
        <v>115</v>
      </c>
      <c r="B4" s="213"/>
      <c r="C4" s="213"/>
      <c r="D4" s="213"/>
      <c r="E4" s="213"/>
      <c r="F4" s="213"/>
      <c r="G4" s="213"/>
    </row>
    <row r="5" spans="1:7" ht="18" x14ac:dyDescent="0.25">
      <c r="A5" s="213" t="s">
        <v>19</v>
      </c>
      <c r="B5" s="213"/>
      <c r="C5" s="213"/>
      <c r="D5" s="213"/>
      <c r="E5" s="213"/>
      <c r="F5" s="213"/>
      <c r="G5" s="213"/>
    </row>
    <row r="6" spans="1:7" ht="15" x14ac:dyDescent="0.2">
      <c r="A6" s="2"/>
      <c r="B6" s="2"/>
      <c r="C6" s="2"/>
      <c r="D6" s="2"/>
      <c r="E6" s="2"/>
      <c r="F6" s="2"/>
      <c r="G6" s="2"/>
    </row>
    <row r="7" spans="1:7" ht="15.75" x14ac:dyDescent="0.25">
      <c r="A7" s="98"/>
      <c r="B7" s="28"/>
      <c r="C7" s="4" t="s">
        <v>4</v>
      </c>
      <c r="D7" s="29"/>
      <c r="E7" s="30" t="s">
        <v>8</v>
      </c>
      <c r="F7" s="4" t="s">
        <v>4</v>
      </c>
      <c r="G7" s="31"/>
    </row>
    <row r="8" spans="1:7" ht="15.75" x14ac:dyDescent="0.25">
      <c r="A8" s="72" t="s">
        <v>20</v>
      </c>
      <c r="B8" s="7" t="s">
        <v>6</v>
      </c>
      <c r="C8" s="8" t="s">
        <v>7</v>
      </c>
      <c r="D8" s="32"/>
      <c r="E8" s="33" t="s">
        <v>21</v>
      </c>
      <c r="F8" s="8" t="s">
        <v>7</v>
      </c>
      <c r="G8" s="34"/>
    </row>
    <row r="9" spans="1:7" ht="28.5" customHeight="1" x14ac:dyDescent="0.25">
      <c r="A9" s="11" t="s">
        <v>22</v>
      </c>
      <c r="B9" s="12">
        <v>80111</v>
      </c>
      <c r="C9" s="13">
        <f t="shared" ref="C9:C16" si="0">(B9/B$18)*100</f>
        <v>47.43579874824583</v>
      </c>
      <c r="D9" s="2" t="s">
        <v>10</v>
      </c>
      <c r="E9" s="14">
        <v>3453386</v>
      </c>
      <c r="F9" s="13">
        <f t="shared" ref="F9:F16" si="1">(E9/E$18)*100</f>
        <v>0.23596906140202395</v>
      </c>
      <c r="G9" s="15" t="s">
        <v>10</v>
      </c>
    </row>
    <row r="10" spans="1:7" ht="28.5" customHeight="1" x14ac:dyDescent="0.25">
      <c r="A10" s="11" t="s">
        <v>23</v>
      </c>
      <c r="B10" s="12">
        <v>20001</v>
      </c>
      <c r="C10" s="13">
        <f t="shared" si="0"/>
        <v>11.843110318978226</v>
      </c>
      <c r="D10" s="2"/>
      <c r="E10" s="16">
        <v>11713131</v>
      </c>
      <c r="F10" s="13">
        <f t="shared" si="1"/>
        <v>0.80035551431231544</v>
      </c>
      <c r="G10" s="15"/>
    </row>
    <row r="11" spans="1:7" ht="28.5" customHeight="1" x14ac:dyDescent="0.25">
      <c r="A11" s="11" t="s">
        <v>24</v>
      </c>
      <c r="B11" s="12">
        <v>37745</v>
      </c>
      <c r="C11" s="13">
        <f t="shared" si="0"/>
        <v>22.349792459868667</v>
      </c>
      <c r="D11" s="2"/>
      <c r="E11" s="16">
        <v>90928058</v>
      </c>
      <c r="F11" s="13">
        <f t="shared" si="1"/>
        <v>6.2130930343056914</v>
      </c>
      <c r="G11" s="15"/>
    </row>
    <row r="12" spans="1:7" ht="28.5" customHeight="1" x14ac:dyDescent="0.25">
      <c r="A12" s="11" t="s">
        <v>25</v>
      </c>
      <c r="B12" s="12">
        <v>11658</v>
      </c>
      <c r="C12" s="13">
        <f t="shared" si="0"/>
        <v>6.903003854739671</v>
      </c>
      <c r="D12" s="2"/>
      <c r="E12" s="16">
        <v>82770449</v>
      </c>
      <c r="F12" s="13">
        <f t="shared" si="1"/>
        <v>5.6556855104972596</v>
      </c>
      <c r="G12" s="15"/>
    </row>
    <row r="13" spans="1:7" ht="28.5" customHeight="1" x14ac:dyDescent="0.25">
      <c r="A13" s="11" t="s">
        <v>86</v>
      </c>
      <c r="B13" s="12">
        <v>14740</v>
      </c>
      <c r="C13" s="13">
        <f t="shared" si="0"/>
        <v>8.7279359082915402</v>
      </c>
      <c r="D13" s="2"/>
      <c r="E13" s="16">
        <v>313631153</v>
      </c>
      <c r="F13" s="13">
        <f t="shared" si="1"/>
        <v>21.430343668458889</v>
      </c>
      <c r="G13" s="15"/>
    </row>
    <row r="14" spans="1:7" ht="28.5" customHeight="1" x14ac:dyDescent="0.25">
      <c r="A14" s="11" t="s">
        <v>27</v>
      </c>
      <c r="B14" s="12">
        <v>4322</v>
      </c>
      <c r="C14" s="13">
        <f t="shared" si="0"/>
        <v>2.5591681815221188</v>
      </c>
      <c r="D14" s="2"/>
      <c r="E14" s="16">
        <v>552724460</v>
      </c>
      <c r="F14" s="13">
        <f t="shared" si="1"/>
        <v>37.767533672789696</v>
      </c>
      <c r="G14" s="15"/>
    </row>
    <row r="15" spans="1:7" ht="28.5" customHeight="1" x14ac:dyDescent="0.25">
      <c r="A15" s="11" t="s">
        <v>28</v>
      </c>
      <c r="B15" s="12">
        <v>187</v>
      </c>
      <c r="C15" s="13">
        <f t="shared" si="0"/>
        <v>0.11072754510519117</v>
      </c>
      <c r="D15" s="2"/>
      <c r="E15" s="16">
        <v>130143460</v>
      </c>
      <c r="F15" s="13">
        <f t="shared" si="1"/>
        <v>8.8926723232826692</v>
      </c>
      <c r="G15" s="15"/>
    </row>
    <row r="16" spans="1:7" ht="28.5" customHeight="1" x14ac:dyDescent="0.25">
      <c r="A16" s="11" t="s">
        <v>29</v>
      </c>
      <c r="B16" s="12">
        <v>119</v>
      </c>
      <c r="C16" s="13">
        <f t="shared" si="0"/>
        <v>7.0462983248758021E-2</v>
      </c>
      <c r="D16" s="2"/>
      <c r="E16" s="16">
        <v>278126913</v>
      </c>
      <c r="F16" s="13">
        <f t="shared" si="1"/>
        <v>19.004347214951462</v>
      </c>
      <c r="G16" s="15"/>
    </row>
    <row r="17" spans="1:7" ht="15" customHeight="1" x14ac:dyDescent="0.2">
      <c r="A17" s="35"/>
      <c r="B17" s="35"/>
      <c r="C17" s="13"/>
      <c r="D17" s="2"/>
      <c r="E17" s="35"/>
      <c r="F17" s="13"/>
      <c r="G17" s="15"/>
    </row>
    <row r="18" spans="1:7" ht="15" customHeight="1" x14ac:dyDescent="0.25">
      <c r="A18" s="21" t="s">
        <v>17</v>
      </c>
      <c r="B18" s="22">
        <f>SUM(B9:B16)</f>
        <v>168883</v>
      </c>
      <c r="C18" s="23">
        <f>SUM(C9:C16)</f>
        <v>100</v>
      </c>
      <c r="D18" s="37" t="s">
        <v>10</v>
      </c>
      <c r="E18" s="25">
        <f>SUM(E9:E16)</f>
        <v>1463491010</v>
      </c>
      <c r="F18" s="23">
        <f>SUM(F9:F16)</f>
        <v>100</v>
      </c>
      <c r="G18" s="26" t="s">
        <v>10</v>
      </c>
    </row>
    <row r="19" spans="1:7" x14ac:dyDescent="0.2">
      <c r="B19" s="38"/>
      <c r="E19" s="38"/>
    </row>
    <row r="22" spans="1:7" ht="13.15" customHeight="1" x14ac:dyDescent="0.2"/>
  </sheetData>
  <mergeCells count="4">
    <mergeCell ref="A1:G1"/>
    <mergeCell ref="A2:G2"/>
    <mergeCell ref="A4:G4"/>
    <mergeCell ref="A5:G5"/>
  </mergeCells>
  <printOptions horizontalCentered="1"/>
  <pageMargins left="0.7" right="0.7" top="0.75" bottom="0.75" header="0.3" footer="0.3"/>
  <pageSetup scale="6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09671-3074-410B-9AD3-DC5E765AD0B1}">
  <dimension ref="A1:G21"/>
  <sheetViews>
    <sheetView showGridLines="0" zoomScaleNormal="100" workbookViewId="0">
      <selection sqref="A1:G1"/>
    </sheetView>
  </sheetViews>
  <sheetFormatPr defaultRowHeight="12.75" x14ac:dyDescent="0.2"/>
  <cols>
    <col min="1" max="1" width="27.28515625" customWidth="1"/>
    <col min="2" max="2" width="15.7109375" customWidth="1"/>
    <col min="3" max="3" width="16.85546875" customWidth="1"/>
    <col min="4" max="4" width="3.42578125" customWidth="1"/>
    <col min="5" max="5" width="17.140625" customWidth="1"/>
    <col min="6" max="6" width="15.42578125" customWidth="1"/>
    <col min="7" max="7" width="3.42578125" customWidth="1"/>
  </cols>
  <sheetData>
    <row r="1" spans="1:7" ht="20.25" x14ac:dyDescent="0.3">
      <c r="A1" s="212" t="s">
        <v>136</v>
      </c>
      <c r="B1" s="212"/>
      <c r="C1" s="212"/>
      <c r="D1" s="212"/>
      <c r="E1" s="212"/>
      <c r="F1" s="212"/>
      <c r="G1" s="212"/>
    </row>
    <row r="2" spans="1:7" ht="20.25" x14ac:dyDescent="0.3">
      <c r="A2" s="212" t="s">
        <v>240</v>
      </c>
      <c r="B2" s="212"/>
      <c r="C2" s="212"/>
      <c r="D2" s="212"/>
      <c r="E2" s="212"/>
      <c r="F2" s="212"/>
      <c r="G2" s="212"/>
    </row>
    <row r="4" spans="1:7" ht="18" x14ac:dyDescent="0.25">
      <c r="A4" s="213" t="s">
        <v>119</v>
      </c>
      <c r="B4" s="220"/>
      <c r="C4" s="213"/>
      <c r="D4" s="213"/>
      <c r="E4" s="213"/>
      <c r="F4" s="213"/>
      <c r="G4" s="213"/>
    </row>
    <row r="5" spans="1:7" ht="18" x14ac:dyDescent="0.25">
      <c r="A5" s="213" t="s">
        <v>88</v>
      </c>
      <c r="B5" s="213"/>
      <c r="C5" s="213"/>
      <c r="D5" s="213"/>
      <c r="E5" s="213"/>
      <c r="F5" s="213"/>
      <c r="G5" s="213"/>
    </row>
    <row r="6" spans="1:7" ht="18" x14ac:dyDescent="0.25">
      <c r="A6" s="213" t="s">
        <v>89</v>
      </c>
      <c r="B6" s="213"/>
      <c r="C6" s="213"/>
      <c r="D6" s="213"/>
      <c r="E6" s="213"/>
      <c r="F6" s="213"/>
      <c r="G6" s="213"/>
    </row>
    <row r="7" spans="1:7" ht="15" x14ac:dyDescent="0.2">
      <c r="A7" s="214" t="s">
        <v>3</v>
      </c>
      <c r="B7" s="214"/>
      <c r="C7" s="214"/>
      <c r="D7" s="214"/>
      <c r="E7" s="214"/>
      <c r="F7" s="214"/>
      <c r="G7" s="214"/>
    </row>
    <row r="8" spans="1:7" x14ac:dyDescent="0.2">
      <c r="A8" s="61"/>
      <c r="B8" s="61"/>
      <c r="C8" s="61"/>
      <c r="D8" s="61"/>
      <c r="E8" s="61"/>
      <c r="F8" s="61"/>
      <c r="G8" s="61"/>
    </row>
    <row r="9" spans="1:7" ht="15.75" x14ac:dyDescent="0.25">
      <c r="A9" s="98"/>
      <c r="B9" s="217" t="s">
        <v>90</v>
      </c>
      <c r="C9" s="218"/>
      <c r="D9" s="219"/>
      <c r="E9" s="217" t="s">
        <v>91</v>
      </c>
      <c r="F9" s="218"/>
      <c r="G9" s="219"/>
    </row>
    <row r="10" spans="1:7" ht="15.75" x14ac:dyDescent="0.25">
      <c r="A10" s="72" t="s">
        <v>5</v>
      </c>
      <c r="B10" s="7" t="s">
        <v>6</v>
      </c>
      <c r="C10" s="8" t="s">
        <v>8</v>
      </c>
      <c r="D10" s="62"/>
      <c r="E10" s="7" t="s">
        <v>6</v>
      </c>
      <c r="F10" s="8" t="s">
        <v>8</v>
      </c>
      <c r="G10" s="62"/>
    </row>
    <row r="11" spans="1:7" ht="28.5" customHeight="1" x14ac:dyDescent="0.25">
      <c r="A11" s="11" t="s">
        <v>9</v>
      </c>
      <c r="B11" s="12">
        <v>570</v>
      </c>
      <c r="C11" s="63">
        <v>75691446</v>
      </c>
      <c r="D11" s="64"/>
      <c r="E11" s="35">
        <v>89</v>
      </c>
      <c r="F11" s="63">
        <v>57388144</v>
      </c>
      <c r="G11" s="66"/>
    </row>
    <row r="12" spans="1:7" ht="28.5" customHeight="1" x14ac:dyDescent="0.25">
      <c r="A12" s="11" t="s">
        <v>11</v>
      </c>
      <c r="B12" s="12">
        <v>3190</v>
      </c>
      <c r="C12" s="56">
        <v>221718472</v>
      </c>
      <c r="D12" s="64"/>
      <c r="E12" s="35">
        <v>304</v>
      </c>
      <c r="F12" s="56">
        <v>129704014</v>
      </c>
      <c r="G12" s="66"/>
    </row>
    <row r="13" spans="1:7" ht="28.5" customHeight="1" x14ac:dyDescent="0.25">
      <c r="A13" s="11" t="s">
        <v>15</v>
      </c>
      <c r="B13" s="12">
        <v>431</v>
      </c>
      <c r="C13" s="56">
        <v>39786375</v>
      </c>
      <c r="D13" s="64"/>
      <c r="E13" s="35">
        <v>66</v>
      </c>
      <c r="F13" s="56">
        <v>26868368</v>
      </c>
      <c r="G13" s="66"/>
    </row>
    <row r="14" spans="1:7" ht="28.5" customHeight="1" x14ac:dyDescent="0.25">
      <c r="A14" s="11" t="s">
        <v>47</v>
      </c>
      <c r="B14" s="12">
        <v>3124</v>
      </c>
      <c r="C14" s="56">
        <v>199907078</v>
      </c>
      <c r="D14" s="64"/>
      <c r="E14" s="35">
        <v>244</v>
      </c>
      <c r="F14" s="56">
        <v>100975611</v>
      </c>
      <c r="G14" s="66"/>
    </row>
    <row r="15" spans="1:7" ht="28.5" customHeight="1" x14ac:dyDescent="0.25">
      <c r="A15" s="11" t="s">
        <v>57</v>
      </c>
      <c r="B15" s="12">
        <v>4718</v>
      </c>
      <c r="C15" s="56">
        <v>279661551</v>
      </c>
      <c r="D15" s="64"/>
      <c r="E15" s="35">
        <v>370</v>
      </c>
      <c r="F15" s="56">
        <v>137621971</v>
      </c>
      <c r="G15" s="66"/>
    </row>
    <row r="16" spans="1:7" ht="28.5" customHeight="1" x14ac:dyDescent="0.25">
      <c r="A16" s="11" t="s">
        <v>13</v>
      </c>
      <c r="B16" s="12">
        <v>313</v>
      </c>
      <c r="C16" s="56">
        <v>59891195</v>
      </c>
      <c r="D16" s="64"/>
      <c r="E16" s="35">
        <v>27</v>
      </c>
      <c r="F16" s="56">
        <v>50159619</v>
      </c>
      <c r="G16" s="66"/>
    </row>
    <row r="17" spans="1:7" ht="28.5" customHeight="1" x14ac:dyDescent="0.25">
      <c r="A17" s="11" t="s">
        <v>14</v>
      </c>
      <c r="B17" s="12">
        <v>2599</v>
      </c>
      <c r="C17" s="56">
        <v>188734701</v>
      </c>
      <c r="D17" s="64"/>
      <c r="E17" s="35">
        <v>297</v>
      </c>
      <c r="F17" s="56">
        <v>107320101.95</v>
      </c>
      <c r="G17" s="66"/>
    </row>
    <row r="18" spans="1:7" ht="28.5" customHeight="1" x14ac:dyDescent="0.25">
      <c r="A18" s="11" t="s">
        <v>16</v>
      </c>
      <c r="B18" s="12">
        <v>1943</v>
      </c>
      <c r="C18" s="56">
        <v>182131786</v>
      </c>
      <c r="D18" s="64"/>
      <c r="E18" s="35">
        <v>292</v>
      </c>
      <c r="F18" s="56">
        <v>122072643</v>
      </c>
      <c r="G18" s="66"/>
    </row>
    <row r="19" spans="1:7" ht="15.75" x14ac:dyDescent="0.25">
      <c r="A19" s="11"/>
      <c r="B19" s="67"/>
      <c r="E19" s="67"/>
      <c r="G19" s="66"/>
    </row>
    <row r="20" spans="1:7" ht="15.75" x14ac:dyDescent="0.25">
      <c r="A20" s="21" t="s">
        <v>17</v>
      </c>
      <c r="B20" s="22">
        <f>SUM(B11:B18)</f>
        <v>16888</v>
      </c>
      <c r="C20" s="68">
        <f>SUM(C11:C18)</f>
        <v>1247522604</v>
      </c>
      <c r="D20" s="69"/>
      <c r="E20" s="22">
        <f>SUM(E11:E18)</f>
        <v>1689</v>
      </c>
      <c r="F20" s="68">
        <f>SUM(F11:F18)</f>
        <v>732110471.95000005</v>
      </c>
      <c r="G20" s="69"/>
    </row>
    <row r="21" spans="1:7" x14ac:dyDescent="0.2">
      <c r="B21" s="38"/>
      <c r="C21" s="38"/>
      <c r="D21" s="38"/>
      <c r="E21" s="38"/>
      <c r="F21" s="38"/>
    </row>
  </sheetData>
  <mergeCells count="8">
    <mergeCell ref="A7:G7"/>
    <mergeCell ref="B9:D9"/>
    <mergeCell ref="E9:G9"/>
    <mergeCell ref="A1:G1"/>
    <mergeCell ref="A2:G2"/>
    <mergeCell ref="A4:G4"/>
    <mergeCell ref="A5:G5"/>
    <mergeCell ref="A6:G6"/>
  </mergeCells>
  <printOptions horizontalCentered="1"/>
  <pageMargins left="0.7" right="0.7" top="0.75" bottom="0.75" header="0.3" footer="0.3"/>
  <pageSetup scale="93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1392-EBEF-4258-8A95-31B4E3209B7F}">
  <dimension ref="A1:M22"/>
  <sheetViews>
    <sheetView showGridLines="0" zoomScaleNormal="100" workbookViewId="0">
      <selection sqref="A1:H1"/>
    </sheetView>
  </sheetViews>
  <sheetFormatPr defaultRowHeight="12.75" x14ac:dyDescent="0.2"/>
  <cols>
    <col min="1" max="1" width="16.28515625" customWidth="1"/>
    <col min="2" max="2" width="20.140625" customWidth="1"/>
    <col min="3" max="3" width="16.28515625" customWidth="1"/>
    <col min="4" max="4" width="12" customWidth="1"/>
    <col min="5" max="5" width="3.28515625" customWidth="1"/>
    <col min="6" max="6" width="16.28515625" customWidth="1"/>
    <col min="7" max="7" width="12" customWidth="1"/>
    <col min="8" max="8" width="3.140625" customWidth="1"/>
    <col min="9" max="9" width="11.42578125" customWidth="1"/>
  </cols>
  <sheetData>
    <row r="1" spans="1:13" ht="20.25" x14ac:dyDescent="0.3">
      <c r="A1" s="212" t="s">
        <v>136</v>
      </c>
      <c r="B1" s="212"/>
      <c r="C1" s="212"/>
      <c r="D1" s="212"/>
      <c r="E1" s="212"/>
      <c r="F1" s="212"/>
      <c r="G1" s="212"/>
      <c r="H1" s="212"/>
      <c r="I1" s="70"/>
    </row>
    <row r="2" spans="1:13" ht="20.25" x14ac:dyDescent="0.3">
      <c r="A2" s="212" t="s">
        <v>240</v>
      </c>
      <c r="B2" s="212"/>
      <c r="C2" s="212"/>
      <c r="D2" s="212"/>
      <c r="E2" s="212"/>
      <c r="F2" s="212"/>
      <c r="G2" s="212"/>
      <c r="H2" s="212"/>
      <c r="I2" s="70"/>
    </row>
    <row r="4" spans="1:13" ht="18" x14ac:dyDescent="0.25">
      <c r="A4" s="213" t="s">
        <v>182</v>
      </c>
      <c r="B4" s="213"/>
      <c r="C4" s="213"/>
      <c r="D4" s="213"/>
      <c r="E4" s="213"/>
      <c r="F4" s="213"/>
      <c r="G4" s="213"/>
      <c r="H4" s="213"/>
    </row>
    <row r="5" spans="1:13" ht="18" x14ac:dyDescent="0.25">
      <c r="A5" s="213" t="s">
        <v>93</v>
      </c>
      <c r="B5" s="213"/>
      <c r="C5" s="213"/>
      <c r="D5" s="213"/>
      <c r="E5" s="213"/>
      <c r="F5" s="213"/>
      <c r="G5" s="213"/>
      <c r="H5" s="213"/>
    </row>
    <row r="6" spans="1:13" ht="15" x14ac:dyDescent="0.2">
      <c r="A6" s="214" t="s">
        <v>3</v>
      </c>
      <c r="B6" s="214"/>
      <c r="C6" s="214"/>
      <c r="D6" s="214"/>
      <c r="E6" s="214"/>
      <c r="F6" s="214"/>
      <c r="G6" s="214"/>
      <c r="H6" s="214"/>
    </row>
    <row r="8" spans="1:13" ht="15.75" x14ac:dyDescent="0.25">
      <c r="A8" s="28"/>
      <c r="B8" s="29"/>
      <c r="C8" s="30"/>
      <c r="D8" s="4" t="s">
        <v>4</v>
      </c>
      <c r="E8" s="71"/>
      <c r="F8" s="30"/>
      <c r="G8" s="4" t="s">
        <v>4</v>
      </c>
      <c r="H8" s="31"/>
    </row>
    <row r="9" spans="1:13" ht="15.75" x14ac:dyDescent="0.25">
      <c r="A9" s="221" t="s">
        <v>259</v>
      </c>
      <c r="B9" s="222"/>
      <c r="C9" s="7" t="s">
        <v>6</v>
      </c>
      <c r="D9" s="8" t="s">
        <v>7</v>
      </c>
      <c r="E9" s="52"/>
      <c r="F9" s="7" t="s">
        <v>8</v>
      </c>
      <c r="G9" s="8" t="s">
        <v>7</v>
      </c>
      <c r="H9" s="34"/>
    </row>
    <row r="10" spans="1:13" ht="28.9" customHeight="1" x14ac:dyDescent="0.25">
      <c r="A10" s="11" t="s">
        <v>94</v>
      </c>
      <c r="C10" s="73">
        <v>73889</v>
      </c>
      <c r="D10" s="74">
        <f>(C10/C$16)*100</f>
        <v>43.751591338382198</v>
      </c>
      <c r="E10" s="2" t="s">
        <v>10</v>
      </c>
      <c r="F10" s="14">
        <v>1375561227</v>
      </c>
      <c r="G10" s="13">
        <f>(F10/F$16)*100</f>
        <v>93.991778462644447</v>
      </c>
      <c r="H10" s="15" t="s">
        <v>10</v>
      </c>
      <c r="K10" s="38"/>
      <c r="M10" s="38"/>
    </row>
    <row r="11" spans="1:13" ht="28.9" customHeight="1" x14ac:dyDescent="0.25">
      <c r="A11" s="11" t="s">
        <v>142</v>
      </c>
      <c r="C11" s="73">
        <v>7623</v>
      </c>
      <c r="D11" s="74">
        <f t="shared" ref="D11:D14" si="0">(C11/C$16)*100</f>
        <v>4.5137758092880871</v>
      </c>
      <c r="E11" s="2"/>
      <c r="F11" s="16">
        <v>37408074</v>
      </c>
      <c r="G11" s="13">
        <f t="shared" ref="G11:G14" si="1">(F11/F$16)*100</f>
        <v>2.556084989245055</v>
      </c>
      <c r="H11" s="15"/>
      <c r="K11" s="38"/>
      <c r="M11" s="38"/>
    </row>
    <row r="12" spans="1:13" ht="28.9" customHeight="1" x14ac:dyDescent="0.25">
      <c r="A12" s="11" t="s">
        <v>95</v>
      </c>
      <c r="C12" s="73">
        <v>5809</v>
      </c>
      <c r="D12" s="74">
        <f t="shared" si="0"/>
        <v>3.4396594091767674</v>
      </c>
      <c r="E12" s="2"/>
      <c r="F12" s="16">
        <v>21107926</v>
      </c>
      <c r="G12" s="13">
        <f t="shared" si="1"/>
        <v>1.4422996704587203</v>
      </c>
      <c r="H12" s="15"/>
      <c r="K12" s="38"/>
      <c r="M12" s="38"/>
    </row>
    <row r="13" spans="1:13" ht="28.9" customHeight="1" x14ac:dyDescent="0.25">
      <c r="A13" s="11" t="s">
        <v>262</v>
      </c>
      <c r="C13" s="73">
        <v>80407</v>
      </c>
      <c r="D13" s="74">
        <f t="shared" si="0"/>
        <v>47.611068017503243</v>
      </c>
      <c r="E13" s="2"/>
      <c r="F13" s="16">
        <v>21967367</v>
      </c>
      <c r="G13" s="13">
        <f t="shared" si="1"/>
        <v>1.5010250739435871</v>
      </c>
      <c r="H13" s="15"/>
      <c r="K13" s="38"/>
      <c r="M13" s="38"/>
    </row>
    <row r="14" spans="1:13" ht="28.9" customHeight="1" x14ac:dyDescent="0.25">
      <c r="A14" s="11" t="s">
        <v>84</v>
      </c>
      <c r="C14" s="73">
        <v>1155</v>
      </c>
      <c r="D14" s="74">
        <f t="shared" si="0"/>
        <v>0.68390542564971013</v>
      </c>
      <c r="E14" s="2"/>
      <c r="F14" s="16">
        <v>7446415</v>
      </c>
      <c r="G14" s="13">
        <f t="shared" si="1"/>
        <v>0.50881180370818391</v>
      </c>
      <c r="H14" s="15"/>
      <c r="K14" s="38"/>
      <c r="M14" s="38"/>
    </row>
    <row r="15" spans="1:13" ht="15.75" x14ac:dyDescent="0.25">
      <c r="A15" s="11"/>
      <c r="C15" s="67"/>
      <c r="F15" s="75"/>
      <c r="G15" s="76"/>
      <c r="H15" s="66"/>
      <c r="K15" s="38"/>
      <c r="M15" s="38"/>
    </row>
    <row r="16" spans="1:13" ht="16.5" x14ac:dyDescent="0.25">
      <c r="A16" s="21" t="s">
        <v>17</v>
      </c>
      <c r="B16" s="32"/>
      <c r="C16" s="94">
        <f>SUM(C10:C14)</f>
        <v>168883</v>
      </c>
      <c r="D16" s="78">
        <f>SUM(D10:D14)</f>
        <v>100.00000000000001</v>
      </c>
      <c r="E16" s="79" t="s">
        <v>10</v>
      </c>
      <c r="F16" s="25">
        <f>SUM(F10:F14)</f>
        <v>1463491009</v>
      </c>
      <c r="G16" s="78">
        <f>SUM(G10:G14)</f>
        <v>99.999999999999986</v>
      </c>
      <c r="H16" s="80" t="s">
        <v>10</v>
      </c>
      <c r="I16" s="42"/>
    </row>
    <row r="17" spans="1:9" x14ac:dyDescent="0.2">
      <c r="C17" s="38"/>
      <c r="D17" s="38"/>
      <c r="E17" s="38"/>
      <c r="F17" s="38"/>
      <c r="G17" s="38"/>
    </row>
    <row r="18" spans="1:9" x14ac:dyDescent="0.2">
      <c r="A18" s="184" t="s">
        <v>263</v>
      </c>
    </row>
    <row r="19" spans="1:9" x14ac:dyDescent="0.2">
      <c r="A19" s="184" t="s">
        <v>264</v>
      </c>
    </row>
    <row r="21" spans="1:9" x14ac:dyDescent="0.2">
      <c r="B21" s="38"/>
      <c r="C21" s="38"/>
      <c r="E21" s="38"/>
      <c r="F21" s="38"/>
      <c r="G21" s="38"/>
      <c r="H21" s="38"/>
      <c r="I21" s="38"/>
    </row>
    <row r="22" spans="1:9" x14ac:dyDescent="0.2">
      <c r="B22" s="38"/>
      <c r="C22" s="38"/>
      <c r="D22" s="38"/>
      <c r="E22" s="38"/>
      <c r="F22" s="38"/>
      <c r="G22" s="38"/>
      <c r="H22" s="38"/>
      <c r="I22" s="38"/>
    </row>
  </sheetData>
  <mergeCells count="6">
    <mergeCell ref="A9:B9"/>
    <mergeCell ref="A1:H1"/>
    <mergeCell ref="A2:H2"/>
    <mergeCell ref="A4:H4"/>
    <mergeCell ref="A5:H5"/>
    <mergeCell ref="A6:H6"/>
  </mergeCells>
  <printOptions horizontalCentered="1"/>
  <pageMargins left="0.7" right="0.7" top="0.75" bottom="0.75" header="0.3" footer="0.3"/>
  <pageSetup scale="76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4C0DC-F5F2-4081-83E5-A540F253A1D6}">
  <dimension ref="A1:T36"/>
  <sheetViews>
    <sheetView showGridLines="0" zoomScaleNormal="100" workbookViewId="0">
      <selection sqref="A1:J1"/>
    </sheetView>
  </sheetViews>
  <sheetFormatPr defaultRowHeight="12.75" x14ac:dyDescent="0.2"/>
  <cols>
    <col min="1" max="1" width="11.42578125" customWidth="1"/>
    <col min="2" max="2" width="12.5703125" customWidth="1"/>
    <col min="3" max="3" width="9.7109375" customWidth="1"/>
    <col min="4" max="4" width="14" customWidth="1"/>
    <col min="5" max="5" width="9.7109375" customWidth="1"/>
    <col min="6" max="6" width="14" customWidth="1"/>
    <col min="7" max="7" width="9.7109375" customWidth="1"/>
    <col min="8" max="8" width="14" customWidth="1"/>
    <col min="9" max="9" width="9.7109375" customWidth="1"/>
    <col min="10" max="10" width="14" customWidth="1"/>
  </cols>
  <sheetData>
    <row r="1" spans="1:17" ht="20.25" x14ac:dyDescent="0.3">
      <c r="A1" s="212" t="s">
        <v>136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7" ht="20.25" x14ac:dyDescent="0.3">
      <c r="A2" s="212" t="s">
        <v>240</v>
      </c>
      <c r="B2" s="212"/>
      <c r="C2" s="212"/>
      <c r="D2" s="212"/>
      <c r="E2" s="212"/>
      <c r="F2" s="212"/>
      <c r="G2" s="212"/>
      <c r="H2" s="212"/>
      <c r="I2" s="212"/>
      <c r="J2" s="212"/>
    </row>
    <row r="4" spans="1:17" ht="18" x14ac:dyDescent="0.25">
      <c r="A4" s="213" t="s">
        <v>183</v>
      </c>
      <c r="B4" s="213"/>
      <c r="C4" s="213"/>
      <c r="D4" s="213"/>
      <c r="E4" s="213"/>
      <c r="F4" s="213"/>
      <c r="G4" s="213"/>
      <c r="H4" s="213"/>
      <c r="I4" s="213"/>
      <c r="J4" s="213"/>
    </row>
    <row r="5" spans="1:17" ht="18" x14ac:dyDescent="0.25">
      <c r="A5" s="213" t="s">
        <v>98</v>
      </c>
      <c r="B5" s="213"/>
      <c r="C5" s="213"/>
      <c r="D5" s="213"/>
      <c r="E5" s="213"/>
      <c r="F5" s="213"/>
      <c r="G5" s="213"/>
      <c r="H5" s="213"/>
      <c r="I5" s="213"/>
      <c r="J5" s="213"/>
    </row>
    <row r="6" spans="1:17" ht="15" x14ac:dyDescent="0.2">
      <c r="A6" s="214" t="s">
        <v>3</v>
      </c>
      <c r="B6" s="214"/>
      <c r="C6" s="214"/>
      <c r="D6" s="214"/>
      <c r="E6" s="214"/>
      <c r="F6" s="214"/>
      <c r="G6" s="214"/>
      <c r="H6" s="214"/>
      <c r="I6" s="214"/>
      <c r="J6" s="214"/>
    </row>
    <row r="8" spans="1:17" ht="22.5" customHeight="1" x14ac:dyDescent="0.25">
      <c r="A8" s="83"/>
      <c r="B8" s="84"/>
      <c r="C8" s="217" t="s">
        <v>259</v>
      </c>
      <c r="D8" s="218"/>
      <c r="E8" s="218"/>
      <c r="F8" s="218"/>
      <c r="G8" s="218"/>
      <c r="H8" s="218"/>
      <c r="I8" s="218"/>
      <c r="J8" s="219"/>
    </row>
    <row r="9" spans="1:17" ht="35.25" customHeight="1" x14ac:dyDescent="0.25">
      <c r="A9" s="241"/>
      <c r="B9" s="85"/>
      <c r="C9" s="217" t="s">
        <v>94</v>
      </c>
      <c r="D9" s="219"/>
      <c r="E9" s="230" t="s">
        <v>142</v>
      </c>
      <c r="F9" s="231"/>
      <c r="G9" s="217" t="s">
        <v>95</v>
      </c>
      <c r="H9" s="219"/>
      <c r="I9" s="217" t="s">
        <v>262</v>
      </c>
      <c r="J9" s="219"/>
    </row>
    <row r="10" spans="1:17" ht="15.75" x14ac:dyDescent="0.25">
      <c r="A10" s="221" t="s">
        <v>5</v>
      </c>
      <c r="B10" s="222"/>
      <c r="C10" s="7" t="s">
        <v>6</v>
      </c>
      <c r="D10" s="8" t="s">
        <v>8</v>
      </c>
      <c r="E10" s="7" t="s">
        <v>6</v>
      </c>
      <c r="F10" s="8" t="s">
        <v>8</v>
      </c>
      <c r="G10" s="7" t="s">
        <v>6</v>
      </c>
      <c r="H10" s="8" t="s">
        <v>8</v>
      </c>
      <c r="I10" s="7" t="s">
        <v>6</v>
      </c>
      <c r="J10" s="62" t="s">
        <v>8</v>
      </c>
    </row>
    <row r="11" spans="1:17" ht="28.5" customHeight="1" x14ac:dyDescent="0.25">
      <c r="A11" s="11" t="s">
        <v>9</v>
      </c>
      <c r="B11" s="85"/>
      <c r="C11" s="12">
        <v>1703</v>
      </c>
      <c r="D11" s="86">
        <v>76338878</v>
      </c>
      <c r="E11" s="12">
        <v>191</v>
      </c>
      <c r="F11" s="86">
        <v>1606755</v>
      </c>
      <c r="G11" s="73">
        <v>211</v>
      </c>
      <c r="H11" s="86">
        <v>2052240</v>
      </c>
      <c r="I11" s="12">
        <v>1990</v>
      </c>
      <c r="J11" s="86">
        <v>312101</v>
      </c>
      <c r="M11" s="87"/>
      <c r="Q11" s="88"/>
    </row>
    <row r="12" spans="1:17" ht="28.5" customHeight="1" x14ac:dyDescent="0.25">
      <c r="A12" s="11" t="s">
        <v>11</v>
      </c>
      <c r="B12" s="85"/>
      <c r="C12" s="12">
        <v>11628</v>
      </c>
      <c r="D12" s="89">
        <v>242567875</v>
      </c>
      <c r="E12" s="12">
        <v>280</v>
      </c>
      <c r="F12" s="89">
        <v>1357230</v>
      </c>
      <c r="G12" s="73">
        <v>2332</v>
      </c>
      <c r="H12" s="89">
        <v>11860102</v>
      </c>
      <c r="I12" s="12">
        <v>10247</v>
      </c>
      <c r="J12" s="89">
        <v>1296714</v>
      </c>
      <c r="M12" s="90"/>
      <c r="Q12" s="91"/>
    </row>
    <row r="13" spans="1:17" ht="28.5" customHeight="1" x14ac:dyDescent="0.25">
      <c r="A13" s="11" t="s">
        <v>15</v>
      </c>
      <c r="B13" s="85"/>
      <c r="C13" s="12">
        <v>1521</v>
      </c>
      <c r="D13" s="89">
        <v>42167284</v>
      </c>
      <c r="E13" s="12">
        <v>176</v>
      </c>
      <c r="F13" s="89">
        <v>595771</v>
      </c>
      <c r="G13" s="73">
        <v>124</v>
      </c>
      <c r="H13" s="89">
        <v>575904</v>
      </c>
      <c r="I13" s="12">
        <v>1978</v>
      </c>
      <c r="J13" s="89">
        <v>817908</v>
      </c>
      <c r="M13" s="87"/>
      <c r="Q13" s="88"/>
    </row>
    <row r="14" spans="1:17" ht="28.5" customHeight="1" x14ac:dyDescent="0.25">
      <c r="A14" s="11" t="s">
        <v>47</v>
      </c>
      <c r="B14" s="85"/>
      <c r="C14" s="12">
        <v>14610</v>
      </c>
      <c r="D14" s="89">
        <v>227575740</v>
      </c>
      <c r="E14" s="12">
        <v>1958</v>
      </c>
      <c r="F14" s="89">
        <v>9120843</v>
      </c>
      <c r="G14" s="73">
        <v>524</v>
      </c>
      <c r="H14" s="89">
        <v>1279101</v>
      </c>
      <c r="I14" s="12">
        <v>14408</v>
      </c>
      <c r="J14" s="89">
        <v>2179297</v>
      </c>
      <c r="M14" s="87"/>
      <c r="Q14" s="88"/>
    </row>
    <row r="15" spans="1:17" ht="28.5" customHeight="1" x14ac:dyDescent="0.25">
      <c r="A15" s="11" t="s">
        <v>57</v>
      </c>
      <c r="B15" s="85"/>
      <c r="C15" s="12">
        <v>22144</v>
      </c>
      <c r="D15" s="89">
        <v>317069929</v>
      </c>
      <c r="E15" s="12">
        <v>3339</v>
      </c>
      <c r="F15" s="89">
        <v>17194379</v>
      </c>
      <c r="G15" s="73">
        <v>1172</v>
      </c>
      <c r="H15" s="89">
        <v>1702624</v>
      </c>
      <c r="I15" s="12">
        <v>24385</v>
      </c>
      <c r="J15" s="89">
        <v>6341608</v>
      </c>
      <c r="M15" s="87"/>
      <c r="Q15" s="88"/>
    </row>
    <row r="16" spans="1:17" ht="28.5" customHeight="1" x14ac:dyDescent="0.25">
      <c r="A16" s="11" t="s">
        <v>13</v>
      </c>
      <c r="B16" s="85"/>
      <c r="C16" s="12">
        <v>1696</v>
      </c>
      <c r="D16" s="89">
        <v>61742727</v>
      </c>
      <c r="E16" s="12">
        <v>211</v>
      </c>
      <c r="F16" s="89">
        <v>2524823</v>
      </c>
      <c r="G16" s="73">
        <v>86</v>
      </c>
      <c r="H16" s="89">
        <v>150701</v>
      </c>
      <c r="I16" s="12">
        <v>2226</v>
      </c>
      <c r="J16" s="89">
        <v>293781</v>
      </c>
      <c r="M16" s="87"/>
      <c r="Q16" s="88"/>
    </row>
    <row r="17" spans="1:20" ht="28.5" customHeight="1" x14ac:dyDescent="0.25">
      <c r="A17" s="11" t="s">
        <v>14</v>
      </c>
      <c r="B17" s="85"/>
      <c r="C17" s="12">
        <v>10315</v>
      </c>
      <c r="D17" s="89">
        <v>209856784</v>
      </c>
      <c r="E17" s="12">
        <v>652</v>
      </c>
      <c r="F17" s="89">
        <v>1989495</v>
      </c>
      <c r="G17" s="73">
        <v>646</v>
      </c>
      <c r="H17" s="89">
        <v>1530787</v>
      </c>
      <c r="I17" s="12">
        <v>12816</v>
      </c>
      <c r="J17" s="89">
        <v>6444405</v>
      </c>
      <c r="M17" s="87"/>
      <c r="Q17" s="88"/>
    </row>
    <row r="18" spans="1:20" ht="28.5" customHeight="1" x14ac:dyDescent="0.25">
      <c r="A18" s="11" t="s">
        <v>16</v>
      </c>
      <c r="B18" s="85"/>
      <c r="C18" s="12">
        <v>10272</v>
      </c>
      <c r="D18" s="89">
        <v>198242009</v>
      </c>
      <c r="E18" s="12">
        <v>816</v>
      </c>
      <c r="F18" s="89">
        <v>3018778</v>
      </c>
      <c r="G18" s="73">
        <v>714</v>
      </c>
      <c r="H18" s="89">
        <v>1956466</v>
      </c>
      <c r="I18" s="12">
        <v>12357</v>
      </c>
      <c r="J18" s="89">
        <v>4281553</v>
      </c>
      <c r="M18" s="87"/>
      <c r="Q18" s="88"/>
    </row>
    <row r="19" spans="1:20" ht="15.75" x14ac:dyDescent="0.25">
      <c r="A19" s="11"/>
      <c r="B19" s="85"/>
      <c r="C19" s="35"/>
      <c r="D19" s="59"/>
      <c r="E19" s="35"/>
      <c r="F19" s="2"/>
      <c r="G19" s="35"/>
      <c r="H19" s="2"/>
      <c r="I19" s="35"/>
      <c r="J19" s="15"/>
      <c r="M19" s="90"/>
      <c r="Q19" s="91"/>
    </row>
    <row r="20" spans="1:20" ht="15.75" x14ac:dyDescent="0.25">
      <c r="A20" s="21" t="s">
        <v>17</v>
      </c>
      <c r="B20" s="92"/>
      <c r="C20" s="22">
        <f t="shared" ref="C20:J20" si="0">SUM(C11:C18)</f>
        <v>73889</v>
      </c>
      <c r="D20" s="93">
        <f t="shared" si="0"/>
        <v>1375561226</v>
      </c>
      <c r="E20" s="22">
        <f t="shared" si="0"/>
        <v>7623</v>
      </c>
      <c r="F20" s="93">
        <f t="shared" si="0"/>
        <v>37408074</v>
      </c>
      <c r="G20" s="94">
        <f t="shared" si="0"/>
        <v>5809</v>
      </c>
      <c r="H20" s="93">
        <f t="shared" si="0"/>
        <v>21107925</v>
      </c>
      <c r="I20" s="22">
        <f>SUM(I11:I18)</f>
        <v>80407</v>
      </c>
      <c r="J20" s="93">
        <f t="shared" si="0"/>
        <v>21967367</v>
      </c>
      <c r="M20" s="87"/>
      <c r="Q20" s="88"/>
    </row>
    <row r="21" spans="1:20" x14ac:dyDescent="0.2">
      <c r="C21" s="38"/>
      <c r="D21" s="38"/>
      <c r="E21" s="38"/>
      <c r="F21" s="38"/>
      <c r="H21" s="38"/>
      <c r="I21" s="38"/>
      <c r="J21" s="38"/>
    </row>
    <row r="22" spans="1:20" x14ac:dyDescent="0.2">
      <c r="A22" s="184" t="s">
        <v>265</v>
      </c>
    </row>
    <row r="23" spans="1:20" x14ac:dyDescent="0.2">
      <c r="A23" s="184" t="s">
        <v>266</v>
      </c>
    </row>
    <row r="28" spans="1:20" x14ac:dyDescent="0.2">
      <c r="B28" s="38"/>
      <c r="D28" s="38"/>
      <c r="H28" s="38"/>
      <c r="L28" s="38"/>
      <c r="N28" s="38"/>
      <c r="P28" s="38"/>
      <c r="T28" s="38"/>
    </row>
    <row r="29" spans="1:20" x14ac:dyDescent="0.2">
      <c r="B29" s="38"/>
      <c r="D29" s="38"/>
      <c r="H29" s="38"/>
      <c r="J29" s="38"/>
      <c r="L29" s="38"/>
      <c r="N29" s="38"/>
      <c r="P29" s="38"/>
      <c r="T29" s="38"/>
    </row>
    <row r="30" spans="1:20" x14ac:dyDescent="0.2">
      <c r="B30" s="38"/>
      <c r="D30" s="38"/>
      <c r="H30" s="38"/>
      <c r="L30" s="38"/>
      <c r="N30" s="38"/>
      <c r="P30" s="38"/>
      <c r="T30" s="38"/>
    </row>
    <row r="31" spans="1:20" x14ac:dyDescent="0.2">
      <c r="B31" s="38"/>
      <c r="D31" s="38"/>
      <c r="F31" s="38"/>
      <c r="H31" s="38"/>
      <c r="L31" s="38"/>
      <c r="N31" s="38"/>
      <c r="P31" s="38"/>
      <c r="T31" s="38"/>
    </row>
    <row r="32" spans="1:20" x14ac:dyDescent="0.2">
      <c r="B32" s="38"/>
      <c r="D32" s="38"/>
      <c r="F32" s="38"/>
      <c r="H32" s="38"/>
      <c r="L32" s="38"/>
      <c r="N32" s="38"/>
      <c r="P32" s="38"/>
      <c r="T32" s="38"/>
    </row>
    <row r="33" spans="2:20" x14ac:dyDescent="0.2">
      <c r="B33" s="38"/>
      <c r="D33" s="38"/>
      <c r="H33" s="38"/>
      <c r="L33" s="38"/>
      <c r="N33" s="38"/>
      <c r="P33" s="38"/>
      <c r="T33" s="38"/>
    </row>
    <row r="34" spans="2:20" x14ac:dyDescent="0.2">
      <c r="B34" s="38"/>
      <c r="D34" s="38"/>
      <c r="H34" s="38"/>
      <c r="L34" s="38"/>
      <c r="N34" s="38"/>
      <c r="P34" s="38"/>
      <c r="T34" s="38"/>
    </row>
    <row r="35" spans="2:20" x14ac:dyDescent="0.2">
      <c r="B35" s="38"/>
      <c r="D35" s="38"/>
      <c r="H35" s="38"/>
      <c r="L35" s="38"/>
      <c r="N35" s="38"/>
      <c r="P35" s="38"/>
      <c r="T35" s="38"/>
    </row>
    <row r="36" spans="2:20" x14ac:dyDescent="0.2">
      <c r="B36" s="38"/>
      <c r="D36" s="38"/>
      <c r="F36" s="38"/>
      <c r="H36" s="38"/>
      <c r="J36" s="38"/>
      <c r="L36" s="38"/>
      <c r="N36" s="38"/>
      <c r="P36" s="38"/>
      <c r="R36" s="38"/>
      <c r="T36" s="38"/>
    </row>
  </sheetData>
  <mergeCells count="11">
    <mergeCell ref="A10:B10"/>
    <mergeCell ref="C8:J8"/>
    <mergeCell ref="C9:D9"/>
    <mergeCell ref="E9:F9"/>
    <mergeCell ref="G9:H9"/>
    <mergeCell ref="I9:J9"/>
    <mergeCell ref="A1:J1"/>
    <mergeCell ref="A2:J2"/>
    <mergeCell ref="A4:J4"/>
    <mergeCell ref="A5:J5"/>
    <mergeCell ref="A6:J6"/>
  </mergeCells>
  <printOptions horizontalCentered="1"/>
  <pageMargins left="0.7" right="0.7" top="0.75" bottom="0.75" header="0.3" footer="0.3"/>
  <pageSetup scale="72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4BC9-DF94-4041-B693-53FF1A85162B}">
  <dimension ref="A1:H16"/>
  <sheetViews>
    <sheetView showGridLines="0" zoomScaleNormal="100" workbookViewId="0">
      <selection sqref="A1:H1"/>
    </sheetView>
  </sheetViews>
  <sheetFormatPr defaultRowHeight="12.75" x14ac:dyDescent="0.2"/>
  <cols>
    <col min="1" max="1" width="21.5703125" customWidth="1"/>
    <col min="2" max="2" width="16.140625" customWidth="1"/>
    <col min="3" max="3" width="13" customWidth="1"/>
    <col min="4" max="4" width="13.5703125" customWidth="1"/>
    <col min="5" max="5" width="3.28515625" customWidth="1"/>
    <col min="6" max="6" width="14.28515625" customWidth="1"/>
    <col min="7" max="7" width="11" customWidth="1"/>
    <col min="8" max="8" width="3.140625" customWidth="1"/>
  </cols>
  <sheetData>
    <row r="1" spans="1:8" ht="20.25" x14ac:dyDescent="0.3">
      <c r="A1" s="212" t="s">
        <v>136</v>
      </c>
      <c r="B1" s="212"/>
      <c r="C1" s="212"/>
      <c r="D1" s="212"/>
      <c r="E1" s="212"/>
      <c r="F1" s="212"/>
      <c r="G1" s="212"/>
      <c r="H1" s="212"/>
    </row>
    <row r="2" spans="1:8" ht="20.25" x14ac:dyDescent="0.3">
      <c r="A2" s="212" t="s">
        <v>240</v>
      </c>
      <c r="B2" s="212"/>
      <c r="C2" s="212"/>
      <c r="D2" s="212"/>
      <c r="E2" s="212"/>
      <c r="F2" s="212"/>
      <c r="G2" s="212"/>
      <c r="H2" s="212"/>
    </row>
    <row r="4" spans="1:8" ht="18" x14ac:dyDescent="0.25">
      <c r="A4" s="213" t="s">
        <v>137</v>
      </c>
      <c r="B4" s="213"/>
      <c r="C4" s="213"/>
      <c r="D4" s="213"/>
      <c r="E4" s="213"/>
      <c r="F4" s="213"/>
      <c r="G4" s="213"/>
      <c r="H4" s="213"/>
    </row>
    <row r="5" spans="1:8" ht="18" x14ac:dyDescent="0.25">
      <c r="A5" s="213" t="s">
        <v>100</v>
      </c>
      <c r="B5" s="213"/>
      <c r="C5" s="213"/>
      <c r="D5" s="213"/>
      <c r="E5" s="213"/>
      <c r="F5" s="213"/>
      <c r="G5" s="213"/>
      <c r="H5" s="213"/>
    </row>
    <row r="6" spans="1:8" ht="15" x14ac:dyDescent="0.2">
      <c r="A6" s="214" t="s">
        <v>3</v>
      </c>
      <c r="B6" s="214"/>
      <c r="C6" s="214"/>
      <c r="D6" s="214"/>
      <c r="E6" s="214"/>
      <c r="F6" s="214"/>
      <c r="G6" s="214"/>
      <c r="H6" s="214"/>
    </row>
    <row r="8" spans="1:8" ht="15.75" x14ac:dyDescent="0.25">
      <c r="A8" s="28"/>
      <c r="B8" s="29"/>
      <c r="C8" s="30"/>
      <c r="D8" s="4" t="s">
        <v>4</v>
      </c>
      <c r="E8" s="71"/>
      <c r="F8" s="30"/>
      <c r="G8" s="4" t="s">
        <v>4</v>
      </c>
      <c r="H8" s="31"/>
    </row>
    <row r="9" spans="1:8" ht="15.75" x14ac:dyDescent="0.25">
      <c r="A9" s="221" t="s">
        <v>101</v>
      </c>
      <c r="B9" s="222"/>
      <c r="C9" s="7" t="s">
        <v>6</v>
      </c>
      <c r="D9" s="8" t="s">
        <v>7</v>
      </c>
      <c r="E9" s="52"/>
      <c r="F9" s="7" t="s">
        <v>8</v>
      </c>
      <c r="G9" s="8" t="s">
        <v>7</v>
      </c>
      <c r="H9" s="34"/>
    </row>
    <row r="10" spans="1:8" ht="28.9" customHeight="1" x14ac:dyDescent="0.25">
      <c r="A10" s="11" t="s">
        <v>145</v>
      </c>
      <c r="C10" s="73">
        <v>28774</v>
      </c>
      <c r="D10" s="95">
        <f>(C10/C$16)*100</f>
        <v>17.037830924367757</v>
      </c>
      <c r="E10" s="2" t="s">
        <v>10</v>
      </c>
      <c r="F10" s="14">
        <v>17347888</v>
      </c>
      <c r="G10" s="95">
        <f>(F10/F$16)*100</f>
        <v>1.1853771491123659</v>
      </c>
      <c r="H10" s="15" t="s">
        <v>10</v>
      </c>
    </row>
    <row r="11" spans="1:8" ht="28.9" customHeight="1" x14ac:dyDescent="0.25">
      <c r="A11" s="11" t="s">
        <v>146</v>
      </c>
      <c r="C11" s="73">
        <v>38369</v>
      </c>
      <c r="D11" s="95">
        <f>(C11/C$16)*100</f>
        <v>22.719279027492405</v>
      </c>
      <c r="E11" s="2"/>
      <c r="F11" s="16">
        <v>246418932</v>
      </c>
      <c r="G11" s="95">
        <f>(F11/F$16)*100</f>
        <v>16.837748266617471</v>
      </c>
      <c r="H11" s="15"/>
    </row>
    <row r="12" spans="1:8" ht="28.9" customHeight="1" x14ac:dyDescent="0.25">
      <c r="A12" s="11" t="s">
        <v>147</v>
      </c>
      <c r="C12" s="73">
        <v>98053</v>
      </c>
      <c r="D12" s="95">
        <f>(C12/C$16)*100</f>
        <v>58.059721819247642</v>
      </c>
      <c r="E12" s="2"/>
      <c r="F12" s="16">
        <v>1125966611</v>
      </c>
      <c r="G12" s="95">
        <f>(F12/F$16)*100</f>
        <v>76.937036447485269</v>
      </c>
      <c r="H12" s="15"/>
    </row>
    <row r="13" spans="1:8" ht="28.9" customHeight="1" x14ac:dyDescent="0.25">
      <c r="A13" s="11" t="s">
        <v>148</v>
      </c>
      <c r="C13" s="73">
        <v>234</v>
      </c>
      <c r="D13" s="95">
        <f>(C13/C$16)*100</f>
        <v>0.1385574628589023</v>
      </c>
      <c r="E13" s="2"/>
      <c r="F13" s="16">
        <v>65841088</v>
      </c>
      <c r="G13" s="95">
        <f>(F13/F$16)*100</f>
        <v>4.4989062177422641</v>
      </c>
      <c r="H13" s="15"/>
    </row>
    <row r="14" spans="1:8" ht="28.9" customHeight="1" x14ac:dyDescent="0.25">
      <c r="A14" s="11" t="s">
        <v>96</v>
      </c>
      <c r="C14" s="73">
        <v>3453</v>
      </c>
      <c r="D14" s="95">
        <f>(C14/C$16)*100</f>
        <v>2.0446107660332893</v>
      </c>
      <c r="E14" s="2"/>
      <c r="F14" s="16">
        <v>7916490</v>
      </c>
      <c r="G14" s="95">
        <f>(F14/F$16)*100</f>
        <v>0.54093191904262672</v>
      </c>
      <c r="H14" s="15"/>
    </row>
    <row r="15" spans="1:8" ht="15.75" x14ac:dyDescent="0.25">
      <c r="A15" s="11"/>
      <c r="C15" s="35"/>
      <c r="D15" s="96"/>
      <c r="E15" s="2"/>
      <c r="F15" s="35"/>
      <c r="G15" s="13"/>
      <c r="H15" s="15"/>
    </row>
    <row r="16" spans="1:8" ht="15.75" x14ac:dyDescent="0.25">
      <c r="A16" s="21" t="s">
        <v>17</v>
      </c>
      <c r="B16" s="32"/>
      <c r="C16" s="94">
        <f>SUM(C10:C14)</f>
        <v>168883</v>
      </c>
      <c r="D16" s="97">
        <f>SUM(D10:D14)</f>
        <v>99.999999999999986</v>
      </c>
      <c r="E16" s="37" t="s">
        <v>10</v>
      </c>
      <c r="F16" s="25">
        <f>SUM(F10:F14)</f>
        <v>1463491009</v>
      </c>
      <c r="G16" s="97">
        <f>SUM(G10:G14)</f>
        <v>99.999999999999986</v>
      </c>
      <c r="H16" s="26" t="s">
        <v>10</v>
      </c>
    </row>
  </sheetData>
  <mergeCells count="6">
    <mergeCell ref="A9:B9"/>
    <mergeCell ref="A1:H1"/>
    <mergeCell ref="A2:H2"/>
    <mergeCell ref="A4:H4"/>
    <mergeCell ref="A5:H5"/>
    <mergeCell ref="A6:H6"/>
  </mergeCells>
  <printOptions horizontalCentered="1"/>
  <pageMargins left="0.7" right="0.7" top="0.75" bottom="0.75" header="0.3" footer="0.3"/>
  <pageSetup scale="85" orientation="portrait" horizontalDpi="4294967295" verticalDpi="4294967295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84C3A-3A05-4B17-889E-FE2107298DB4}">
  <dimension ref="A1:AF21"/>
  <sheetViews>
    <sheetView showGridLines="0" zoomScaleNormal="100" workbookViewId="0">
      <selection sqref="A1:G1"/>
    </sheetView>
  </sheetViews>
  <sheetFormatPr defaultRowHeight="12.75" x14ac:dyDescent="0.2"/>
  <cols>
    <col min="1" max="1" width="30.140625" style="1" customWidth="1"/>
    <col min="2" max="2" width="15.7109375" style="1" customWidth="1"/>
    <col min="3" max="3" width="16.85546875" style="1" customWidth="1"/>
    <col min="4" max="4" width="3.42578125" style="1" customWidth="1"/>
    <col min="5" max="5" width="17.140625" style="1" customWidth="1"/>
    <col min="6" max="6" width="15.42578125" style="1" customWidth="1"/>
    <col min="7" max="7" width="3.42578125" style="1" customWidth="1"/>
    <col min="8" max="16384" width="9.140625" style="1"/>
  </cols>
  <sheetData>
    <row r="1" spans="1:32" ht="20.25" x14ac:dyDescent="0.3">
      <c r="A1" s="212" t="s">
        <v>0</v>
      </c>
      <c r="B1" s="212"/>
      <c r="C1" s="212"/>
      <c r="D1" s="212"/>
      <c r="E1" s="212"/>
      <c r="F1" s="212"/>
      <c r="G1" s="212"/>
    </row>
    <row r="2" spans="1:32" ht="20.25" x14ac:dyDescent="0.3">
      <c r="A2" s="212" t="s">
        <v>240</v>
      </c>
      <c r="B2" s="212"/>
      <c r="C2" s="212"/>
      <c r="D2" s="212"/>
      <c r="E2" s="212"/>
      <c r="F2" s="212"/>
      <c r="G2" s="212"/>
    </row>
    <row r="4" spans="1:32" ht="18" x14ac:dyDescent="0.25">
      <c r="A4" s="213" t="s">
        <v>176</v>
      </c>
      <c r="B4" s="213"/>
      <c r="C4" s="213"/>
      <c r="D4" s="213"/>
      <c r="E4" s="213"/>
      <c r="F4" s="213"/>
      <c r="G4" s="213"/>
    </row>
    <row r="5" spans="1:32" ht="18" x14ac:dyDescent="0.25">
      <c r="A5" s="213" t="s">
        <v>2</v>
      </c>
      <c r="B5" s="213"/>
      <c r="C5" s="213"/>
      <c r="D5" s="213"/>
      <c r="E5" s="213"/>
      <c r="F5" s="213"/>
      <c r="G5" s="213"/>
    </row>
    <row r="6" spans="1:32" ht="15" x14ac:dyDescent="0.2">
      <c r="A6" s="214" t="s">
        <v>3</v>
      </c>
      <c r="B6" s="214"/>
      <c r="C6" s="214"/>
      <c r="D6" s="214"/>
      <c r="E6" s="214"/>
      <c r="F6" s="214"/>
      <c r="G6" s="21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" x14ac:dyDescent="0.2">
      <c r="A7" s="2"/>
      <c r="B7" s="2"/>
      <c r="C7" s="2"/>
      <c r="D7" s="2"/>
      <c r="E7" s="2"/>
      <c r="F7" s="2"/>
      <c r="G7" s="2"/>
    </row>
    <row r="8" spans="1:32" ht="15.75" x14ac:dyDescent="0.25">
      <c r="A8" s="3"/>
      <c r="B8" s="3"/>
      <c r="C8" s="4" t="s">
        <v>4</v>
      </c>
      <c r="D8" s="5"/>
      <c r="E8" s="3"/>
      <c r="F8" s="4" t="s">
        <v>4</v>
      </c>
      <c r="G8" s="6"/>
    </row>
    <row r="9" spans="1:32" ht="15.75" x14ac:dyDescent="0.25">
      <c r="A9" s="72" t="s">
        <v>226</v>
      </c>
      <c r="B9" s="7" t="s">
        <v>6</v>
      </c>
      <c r="C9" s="8" t="s">
        <v>7</v>
      </c>
      <c r="D9" s="9"/>
      <c r="E9" s="7" t="s">
        <v>8</v>
      </c>
      <c r="F9" s="8" t="s">
        <v>7</v>
      </c>
      <c r="G9" s="10"/>
    </row>
    <row r="10" spans="1:32" ht="28.5" customHeight="1" x14ac:dyDescent="0.25">
      <c r="A10" s="11" t="s">
        <v>9</v>
      </c>
      <c r="B10" s="12">
        <v>21308</v>
      </c>
      <c r="C10" s="13">
        <f t="shared" ref="C10:C16" si="0">(B10/B$18)*100</f>
        <v>5.4387944192884747</v>
      </c>
      <c r="D10" s="2" t="s">
        <v>10</v>
      </c>
      <c r="E10" s="14">
        <v>3319281020</v>
      </c>
      <c r="F10" s="13">
        <f t="shared" ref="F10:F16" si="1">(E10/E$18)*100</f>
        <v>38.654387103166279</v>
      </c>
      <c r="G10" s="15" t="s">
        <v>10</v>
      </c>
    </row>
    <row r="11" spans="1:32" ht="28.5" customHeight="1" x14ac:dyDescent="0.25">
      <c r="A11" s="11" t="s">
        <v>11</v>
      </c>
      <c r="B11" s="12">
        <v>57544</v>
      </c>
      <c r="C11" s="13">
        <f t="shared" si="0"/>
        <v>14.687909989841186</v>
      </c>
      <c r="D11" s="2"/>
      <c r="E11" s="16">
        <v>516265778</v>
      </c>
      <c r="F11" s="13">
        <f t="shared" si="1"/>
        <v>6.0121264547011171</v>
      </c>
      <c r="G11" s="15"/>
    </row>
    <row r="12" spans="1:32" ht="28.5" customHeight="1" x14ac:dyDescent="0.25">
      <c r="A12" s="11" t="s">
        <v>12</v>
      </c>
      <c r="B12" s="12">
        <v>171675</v>
      </c>
      <c r="C12" s="13">
        <f t="shared" si="0"/>
        <v>43.819458979319919</v>
      </c>
      <c r="E12" s="16">
        <v>2462933073</v>
      </c>
      <c r="F12" s="13">
        <f t="shared" si="1"/>
        <v>28.681864487910367</v>
      </c>
      <c r="G12" s="17"/>
    </row>
    <row r="13" spans="1:32" ht="28.5" customHeight="1" x14ac:dyDescent="0.25">
      <c r="A13" s="11" t="s">
        <v>13</v>
      </c>
      <c r="B13" s="12">
        <v>10703</v>
      </c>
      <c r="C13" s="13">
        <f t="shared" si="0"/>
        <v>2.7319042927372137</v>
      </c>
      <c r="E13" s="16">
        <v>734709737</v>
      </c>
      <c r="F13" s="13">
        <f t="shared" si="1"/>
        <v>8.5559958350448717</v>
      </c>
      <c r="G13" s="17"/>
    </row>
    <row r="14" spans="1:32" ht="28.5" customHeight="1" x14ac:dyDescent="0.25">
      <c r="A14" s="11" t="s">
        <v>14</v>
      </c>
      <c r="B14" s="12">
        <v>64143</v>
      </c>
      <c r="C14" s="13">
        <f t="shared" si="0"/>
        <v>16.372282261893215</v>
      </c>
      <c r="D14" s="2"/>
      <c r="E14" s="16">
        <v>793889379</v>
      </c>
      <c r="F14" s="13">
        <f t="shared" si="1"/>
        <v>9.2451670069677583</v>
      </c>
      <c r="G14" s="15"/>
    </row>
    <row r="15" spans="1:32" ht="28.5" customHeight="1" x14ac:dyDescent="0.25">
      <c r="A15" s="11" t="s">
        <v>15</v>
      </c>
      <c r="B15" s="12">
        <v>8855</v>
      </c>
      <c r="C15" s="13">
        <f t="shared" si="0"/>
        <v>2.2602085875163995</v>
      </c>
      <c r="E15" s="16">
        <v>376735026</v>
      </c>
      <c r="F15" s="13">
        <f t="shared" si="1"/>
        <v>4.387233693857417</v>
      </c>
      <c r="G15" s="17"/>
    </row>
    <row r="16" spans="1:32" ht="28.5" customHeight="1" x14ac:dyDescent="0.25">
      <c r="A16" s="11" t="s">
        <v>16</v>
      </c>
      <c r="B16" s="12">
        <v>57550</v>
      </c>
      <c r="C16" s="13">
        <f t="shared" si="0"/>
        <v>14.689441469403592</v>
      </c>
      <c r="E16" s="16">
        <v>383260492</v>
      </c>
      <c r="F16" s="13">
        <f t="shared" si="1"/>
        <v>4.4632254183521836</v>
      </c>
      <c r="G16" s="17"/>
    </row>
    <row r="17" spans="1:27" ht="15.75" x14ac:dyDescent="0.25">
      <c r="A17" s="11"/>
      <c r="B17" s="18"/>
      <c r="C17" s="19"/>
      <c r="E17" s="20"/>
      <c r="F17" s="19"/>
      <c r="G17" s="17"/>
    </row>
    <row r="18" spans="1:27" ht="15.75" x14ac:dyDescent="0.25">
      <c r="A18" s="21" t="s">
        <v>17</v>
      </c>
      <c r="B18" s="22">
        <f>SUM(B10:B16)</f>
        <v>391778</v>
      </c>
      <c r="C18" s="23">
        <f>SUM(C10:C16)</f>
        <v>100</v>
      </c>
      <c r="D18" s="24" t="s">
        <v>10</v>
      </c>
      <c r="E18" s="25">
        <f>SUM(E10:E16)</f>
        <v>8587074505</v>
      </c>
      <c r="F18" s="23">
        <f>SUM(F10:F16)</f>
        <v>99.999999999999986</v>
      </c>
      <c r="G18" s="26" t="s">
        <v>10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2.75" customHeight="1" x14ac:dyDescent="0.2"/>
    <row r="20" spans="1:27" x14ac:dyDescent="0.2">
      <c r="A20" s="1" t="s">
        <v>256</v>
      </c>
    </row>
    <row r="21" spans="1:27" x14ac:dyDescent="0.2">
      <c r="A21" s="1" t="s">
        <v>257</v>
      </c>
    </row>
  </sheetData>
  <mergeCells count="5">
    <mergeCell ref="A1:G1"/>
    <mergeCell ref="A2:G2"/>
    <mergeCell ref="A4:G4"/>
    <mergeCell ref="A5:G5"/>
    <mergeCell ref="A6:G6"/>
  </mergeCells>
  <pageMargins left="0.7" right="0.7" top="0.75" bottom="0.75" header="0.3" footer="0.3"/>
  <pageSetup scale="9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86C20-0F4F-43DA-8C5F-E4AE94B38632}">
  <dimension ref="A1:S27"/>
  <sheetViews>
    <sheetView showGridLines="0" topLeftCell="B1" zoomScaleNormal="100" workbookViewId="0">
      <selection sqref="A1:L1"/>
    </sheetView>
  </sheetViews>
  <sheetFormatPr defaultRowHeight="12.75" x14ac:dyDescent="0.2"/>
  <cols>
    <col min="1" max="1" width="4.5703125" customWidth="1"/>
    <col min="2" max="2" width="20.28515625" customWidth="1"/>
    <col min="3" max="3" width="9.7109375" customWidth="1"/>
    <col min="4" max="4" width="12.7109375" customWidth="1"/>
    <col min="5" max="5" width="9.7109375" customWidth="1"/>
    <col min="6" max="6" width="12.7109375" customWidth="1"/>
    <col min="7" max="7" width="9.7109375" customWidth="1"/>
    <col min="8" max="8" width="12.7109375" customWidth="1"/>
    <col min="9" max="9" width="9.7109375" customWidth="1"/>
    <col min="10" max="10" width="12.7109375" customWidth="1"/>
    <col min="11" max="11" width="9.7109375" customWidth="1"/>
    <col min="12" max="12" width="12.7109375" customWidth="1"/>
  </cols>
  <sheetData>
    <row r="1" spans="1:19" ht="20.25" x14ac:dyDescent="0.3">
      <c r="A1" s="212" t="s">
        <v>136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</row>
    <row r="2" spans="1:19" ht="20.25" x14ac:dyDescent="0.3">
      <c r="A2" s="212" t="s">
        <v>240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</row>
    <row r="4" spans="1:19" ht="18" x14ac:dyDescent="0.25">
      <c r="A4" s="213" t="s">
        <v>139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</row>
    <row r="5" spans="1:19" ht="18" x14ac:dyDescent="0.25">
      <c r="A5" s="213" t="s">
        <v>106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</row>
    <row r="6" spans="1:19" ht="15" x14ac:dyDescent="0.2">
      <c r="A6" s="214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</row>
    <row r="8" spans="1:19" ht="15.75" x14ac:dyDescent="0.25">
      <c r="A8" s="225"/>
      <c r="B8" s="226"/>
      <c r="C8" s="225" t="s">
        <v>109</v>
      </c>
      <c r="D8" s="232"/>
      <c r="E8" s="225" t="s">
        <v>109</v>
      </c>
      <c r="F8" s="226"/>
      <c r="G8" s="225" t="s">
        <v>107</v>
      </c>
      <c r="H8" s="226"/>
      <c r="I8" s="225" t="s">
        <v>108</v>
      </c>
      <c r="J8" s="226"/>
      <c r="K8" s="225"/>
      <c r="L8" s="226"/>
    </row>
    <row r="9" spans="1:19" ht="15.75" x14ac:dyDescent="0.25">
      <c r="A9" s="223"/>
      <c r="B9" s="224"/>
      <c r="C9" s="227" t="s">
        <v>150</v>
      </c>
      <c r="D9" s="228"/>
      <c r="E9" s="227" t="s">
        <v>151</v>
      </c>
      <c r="F9" s="228"/>
      <c r="G9" s="227" t="s">
        <v>152</v>
      </c>
      <c r="H9" s="228"/>
      <c r="I9" s="227" t="s">
        <v>153</v>
      </c>
      <c r="J9" s="228"/>
      <c r="K9" s="227" t="s">
        <v>96</v>
      </c>
      <c r="L9" s="228"/>
    </row>
    <row r="10" spans="1:19" ht="15.75" x14ac:dyDescent="0.25">
      <c r="A10" s="201"/>
      <c r="B10" s="204"/>
      <c r="C10" s="98"/>
      <c r="D10" s="4" t="s">
        <v>8</v>
      </c>
      <c r="E10" s="98"/>
      <c r="F10" s="4" t="s">
        <v>8</v>
      </c>
      <c r="G10" s="98"/>
      <c r="H10" s="4" t="s">
        <v>8</v>
      </c>
      <c r="I10" s="98"/>
      <c r="J10" s="4" t="s">
        <v>8</v>
      </c>
      <c r="K10" s="98"/>
      <c r="L10" s="100" t="s">
        <v>8</v>
      </c>
    </row>
    <row r="11" spans="1:19" ht="28.9" customHeight="1" x14ac:dyDescent="0.25">
      <c r="A11" s="72" t="s">
        <v>20</v>
      </c>
      <c r="B11" s="101"/>
      <c r="C11" s="7" t="s">
        <v>6</v>
      </c>
      <c r="D11" s="102" t="s">
        <v>21</v>
      </c>
      <c r="E11" s="7" t="s">
        <v>6</v>
      </c>
      <c r="F11" s="102" t="s">
        <v>21</v>
      </c>
      <c r="G11" s="7" t="s">
        <v>6</v>
      </c>
      <c r="H11" s="102" t="s">
        <v>21</v>
      </c>
      <c r="I11" s="7" t="s">
        <v>6</v>
      </c>
      <c r="J11" s="102" t="s">
        <v>21</v>
      </c>
      <c r="K11" s="7" t="s">
        <v>6</v>
      </c>
      <c r="L11" s="103" t="s">
        <v>21</v>
      </c>
    </row>
    <row r="12" spans="1:19" ht="28.9" customHeight="1" x14ac:dyDescent="0.25">
      <c r="A12" s="11" t="s">
        <v>22</v>
      </c>
      <c r="C12" s="73">
        <v>22064</v>
      </c>
      <c r="D12" s="86">
        <v>1021534</v>
      </c>
      <c r="E12" s="12">
        <v>13007</v>
      </c>
      <c r="F12" s="86">
        <v>1044709</v>
      </c>
      <c r="G12" s="12">
        <v>42600</v>
      </c>
      <c r="H12" s="86">
        <v>1255471</v>
      </c>
      <c r="I12" s="115">
        <v>23</v>
      </c>
      <c r="J12" s="86">
        <v>2770</v>
      </c>
      <c r="K12" s="73">
        <v>2417</v>
      </c>
      <c r="L12" s="86">
        <v>128902</v>
      </c>
      <c r="O12" s="87"/>
      <c r="S12" s="88"/>
    </row>
    <row r="13" spans="1:19" ht="28.9" customHeight="1" x14ac:dyDescent="0.25">
      <c r="A13" s="11" t="s">
        <v>23</v>
      </c>
      <c r="C13" s="73">
        <v>2727</v>
      </c>
      <c r="D13" s="89">
        <v>1619633</v>
      </c>
      <c r="E13" s="12">
        <v>5833</v>
      </c>
      <c r="F13" s="89">
        <v>3374575</v>
      </c>
      <c r="G13" s="12">
        <v>11081</v>
      </c>
      <c r="H13" s="89">
        <v>6500831</v>
      </c>
      <c r="I13" s="115">
        <v>11</v>
      </c>
      <c r="J13" s="89">
        <v>7246</v>
      </c>
      <c r="K13" s="73">
        <v>349</v>
      </c>
      <c r="L13" s="89">
        <v>210846</v>
      </c>
      <c r="O13" s="87"/>
      <c r="S13" s="88"/>
    </row>
    <row r="14" spans="1:19" ht="28.9" customHeight="1" x14ac:dyDescent="0.25">
      <c r="A14" s="11" t="s">
        <v>24</v>
      </c>
      <c r="C14" s="73">
        <v>3101</v>
      </c>
      <c r="D14" s="89">
        <v>7343068</v>
      </c>
      <c r="E14" s="12">
        <v>11246</v>
      </c>
      <c r="F14" s="89">
        <v>26332835</v>
      </c>
      <c r="G14" s="12">
        <v>22905</v>
      </c>
      <c r="H14" s="89">
        <v>56075831</v>
      </c>
      <c r="I14" s="115">
        <v>35</v>
      </c>
      <c r="J14" s="89">
        <v>100188</v>
      </c>
      <c r="K14" s="73">
        <v>458</v>
      </c>
      <c r="L14" s="89">
        <v>1076136</v>
      </c>
      <c r="O14" s="87"/>
      <c r="S14" s="88"/>
    </row>
    <row r="15" spans="1:19" ht="28.9" customHeight="1" x14ac:dyDescent="0.25">
      <c r="A15" s="11" t="s">
        <v>25</v>
      </c>
      <c r="C15" s="73">
        <v>706</v>
      </c>
      <c r="D15" s="89">
        <v>4801067</v>
      </c>
      <c r="E15" s="12">
        <v>3301</v>
      </c>
      <c r="F15" s="89">
        <v>23535033</v>
      </c>
      <c r="G15" s="12">
        <v>7525</v>
      </c>
      <c r="H15" s="89">
        <v>53517751</v>
      </c>
      <c r="I15" s="115">
        <v>22</v>
      </c>
      <c r="J15" s="89">
        <v>157685</v>
      </c>
      <c r="K15" s="73">
        <v>104</v>
      </c>
      <c r="L15" s="89">
        <v>758912</v>
      </c>
      <c r="O15" s="87"/>
      <c r="S15" s="88"/>
    </row>
    <row r="16" spans="1:19" ht="28.9" customHeight="1" x14ac:dyDescent="0.25">
      <c r="A16" s="11" t="s">
        <v>26</v>
      </c>
      <c r="C16" s="73" t="s">
        <v>113</v>
      </c>
      <c r="D16" s="104" t="s">
        <v>113</v>
      </c>
      <c r="E16" s="12">
        <v>4203</v>
      </c>
      <c r="F16" s="89">
        <v>85812470</v>
      </c>
      <c r="G16" s="12">
        <v>10185</v>
      </c>
      <c r="H16" s="89">
        <v>221276088</v>
      </c>
      <c r="I16" s="115">
        <v>71</v>
      </c>
      <c r="J16" s="89">
        <v>1906385</v>
      </c>
      <c r="K16" s="73" t="s">
        <v>113</v>
      </c>
      <c r="L16" s="104" t="s">
        <v>113</v>
      </c>
      <c r="O16" s="87"/>
      <c r="S16" s="88"/>
    </row>
    <row r="17" spans="1:19" ht="28.9" customHeight="1" x14ac:dyDescent="0.25">
      <c r="A17" s="11" t="s">
        <v>27</v>
      </c>
      <c r="C17" s="73" t="s">
        <v>113</v>
      </c>
      <c r="D17" s="104" t="s">
        <v>113</v>
      </c>
      <c r="E17" s="73">
        <v>759</v>
      </c>
      <c r="F17" s="104">
        <v>84380995</v>
      </c>
      <c r="G17" s="12">
        <v>3486</v>
      </c>
      <c r="H17" s="89">
        <v>454751339</v>
      </c>
      <c r="I17" s="73">
        <v>58</v>
      </c>
      <c r="J17" s="104">
        <v>11524055</v>
      </c>
      <c r="K17" s="73" t="s">
        <v>113</v>
      </c>
      <c r="L17" s="104" t="s">
        <v>113</v>
      </c>
      <c r="O17" s="87"/>
      <c r="S17" s="88"/>
    </row>
    <row r="18" spans="1:19" ht="28.9" customHeight="1" x14ac:dyDescent="0.25">
      <c r="A18" s="11" t="s">
        <v>28</v>
      </c>
      <c r="C18" s="73" t="s">
        <v>113</v>
      </c>
      <c r="D18" s="104" t="s">
        <v>113</v>
      </c>
      <c r="E18" s="73" t="s">
        <v>113</v>
      </c>
      <c r="F18" s="104" t="s">
        <v>113</v>
      </c>
      <c r="G18" s="12">
        <v>167</v>
      </c>
      <c r="H18" s="89">
        <v>115401191</v>
      </c>
      <c r="I18" s="73" t="s">
        <v>113</v>
      </c>
      <c r="J18" s="104" t="s">
        <v>113</v>
      </c>
      <c r="K18" s="73" t="s">
        <v>113</v>
      </c>
      <c r="L18" s="104" t="s">
        <v>113</v>
      </c>
      <c r="O18" s="87"/>
      <c r="S18" s="88"/>
    </row>
    <row r="19" spans="1:19" ht="28.9" customHeight="1" x14ac:dyDescent="0.25">
      <c r="A19" s="11" t="s">
        <v>252</v>
      </c>
      <c r="C19" s="73" t="s">
        <v>113</v>
      </c>
      <c r="D19" s="104" t="s">
        <v>113</v>
      </c>
      <c r="E19" s="73" t="s">
        <v>113</v>
      </c>
      <c r="F19" s="104" t="s">
        <v>113</v>
      </c>
      <c r="G19" s="12">
        <v>104</v>
      </c>
      <c r="H19" s="89">
        <v>217188108</v>
      </c>
      <c r="I19" s="73" t="s">
        <v>113</v>
      </c>
      <c r="J19" s="104" t="s">
        <v>113</v>
      </c>
      <c r="K19" s="73" t="s">
        <v>113</v>
      </c>
      <c r="L19" s="104" t="s">
        <v>113</v>
      </c>
      <c r="O19" s="87"/>
      <c r="S19" s="88"/>
    </row>
    <row r="20" spans="1:19" ht="15.75" x14ac:dyDescent="0.25">
      <c r="A20" s="11"/>
      <c r="C20" s="35"/>
      <c r="D20" s="59"/>
      <c r="E20" s="35"/>
      <c r="F20" s="59"/>
      <c r="G20" s="35"/>
      <c r="H20" s="2"/>
      <c r="I20" s="35"/>
      <c r="J20" s="2"/>
      <c r="K20" s="35"/>
      <c r="L20" s="105"/>
      <c r="O20" s="90"/>
      <c r="S20" s="91"/>
    </row>
    <row r="21" spans="1:19" ht="15.75" x14ac:dyDescent="0.25">
      <c r="A21" s="21" t="s">
        <v>17</v>
      </c>
      <c r="B21" s="32"/>
      <c r="C21" s="22">
        <v>28774</v>
      </c>
      <c r="D21" s="93">
        <v>17347888</v>
      </c>
      <c r="E21" s="22">
        <v>38369</v>
      </c>
      <c r="F21" s="93">
        <v>246418932</v>
      </c>
      <c r="G21" s="22">
        <f>SUM(G12:G19)</f>
        <v>98053</v>
      </c>
      <c r="H21" s="93">
        <f>SUM(H12:H19)</f>
        <v>1125966610</v>
      </c>
      <c r="I21" s="22">
        <v>234</v>
      </c>
      <c r="J21" s="93">
        <v>65841088</v>
      </c>
      <c r="K21" s="22">
        <v>3453</v>
      </c>
      <c r="L21" s="93">
        <v>7916490</v>
      </c>
      <c r="O21" s="87"/>
      <c r="S21" s="88"/>
    </row>
    <row r="22" spans="1:19" ht="13.15" customHeight="1" x14ac:dyDescent="0.2">
      <c r="E22" s="38"/>
      <c r="F22" s="38"/>
      <c r="G22" s="38"/>
      <c r="H22" s="38"/>
      <c r="I22" s="38"/>
      <c r="J22" s="38"/>
      <c r="K22" s="38"/>
      <c r="L22" s="38"/>
    </row>
    <row r="23" spans="1:19" x14ac:dyDescent="0.2">
      <c r="A23" s="1" t="s">
        <v>114</v>
      </c>
      <c r="B23" s="1"/>
      <c r="C23" s="1"/>
      <c r="D23" s="1"/>
      <c r="E23" s="1"/>
      <c r="F23" s="1"/>
      <c r="G23" s="1"/>
      <c r="H23" s="60"/>
      <c r="I23" s="1"/>
      <c r="J23" s="1"/>
      <c r="K23" s="1"/>
      <c r="L23" s="1"/>
    </row>
    <row r="27" spans="1:19" x14ac:dyDescent="0.2">
      <c r="A27" s="106"/>
    </row>
  </sheetData>
  <mergeCells count="17">
    <mergeCell ref="A1:L1"/>
    <mergeCell ref="A2:L2"/>
    <mergeCell ref="A4:L4"/>
    <mergeCell ref="A5:L5"/>
    <mergeCell ref="A6:L6"/>
    <mergeCell ref="E8:F8"/>
    <mergeCell ref="G8:H8"/>
    <mergeCell ref="I8:J8"/>
    <mergeCell ref="K8:L8"/>
    <mergeCell ref="A9:B9"/>
    <mergeCell ref="A8:B8"/>
    <mergeCell ref="C8:D8"/>
    <mergeCell ref="C9:D9"/>
    <mergeCell ref="E9:F9"/>
    <mergeCell ref="G9:H9"/>
    <mergeCell ref="I9:J9"/>
    <mergeCell ref="K9:L9"/>
  </mergeCells>
  <pageMargins left="0.7" right="0.7" top="0.75" bottom="0.75" header="0.3" footer="0.3"/>
  <pageSetup scale="62" orientation="portrait" horizontalDpi="4294967295" verticalDpi="4294967295" r:id="rId1"/>
  <rowBreaks count="1" manualBreakCount="1">
    <brk id="48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35D68-3DE3-4E4D-9F3C-BC1EB5E50E68}">
  <dimension ref="A1:S26"/>
  <sheetViews>
    <sheetView showGridLines="0" zoomScaleNormal="100" workbookViewId="0">
      <selection sqref="A1:L1"/>
    </sheetView>
  </sheetViews>
  <sheetFormatPr defaultRowHeight="12.75" x14ac:dyDescent="0.2"/>
  <cols>
    <col min="1" max="1" width="4.5703125" customWidth="1"/>
    <col min="2" max="2" width="20.28515625" customWidth="1"/>
    <col min="3" max="3" width="9.7109375" customWidth="1"/>
    <col min="4" max="4" width="12.7109375" customWidth="1"/>
    <col min="5" max="5" width="9.7109375" customWidth="1"/>
    <col min="6" max="6" width="12.7109375" customWidth="1"/>
    <col min="7" max="7" width="9.7109375" customWidth="1"/>
    <col min="8" max="8" width="12.7109375" customWidth="1"/>
    <col min="9" max="9" width="9.7109375" customWidth="1"/>
    <col min="10" max="10" width="12.7109375" customWidth="1"/>
    <col min="11" max="11" width="9.7109375" customWidth="1"/>
    <col min="12" max="12" width="12.7109375" customWidth="1"/>
  </cols>
  <sheetData>
    <row r="1" spans="1:19" ht="20.25" x14ac:dyDescent="0.3">
      <c r="A1" s="212" t="s">
        <v>136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</row>
    <row r="2" spans="1:19" ht="20.25" x14ac:dyDescent="0.3">
      <c r="A2" s="212" t="s">
        <v>240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</row>
    <row r="4" spans="1:19" ht="18" x14ac:dyDescent="0.25">
      <c r="A4" s="213" t="s">
        <v>140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</row>
    <row r="5" spans="1:19" ht="18" x14ac:dyDescent="0.25">
      <c r="A5" s="213" t="s">
        <v>234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</row>
    <row r="6" spans="1:19" ht="15" x14ac:dyDescent="0.2">
      <c r="A6" s="214" t="s">
        <v>3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</row>
    <row r="8" spans="1:19" ht="15.75" x14ac:dyDescent="0.25">
      <c r="A8" s="225"/>
      <c r="B8" s="226"/>
      <c r="C8" s="225" t="s">
        <v>109</v>
      </c>
      <c r="D8" s="232"/>
      <c r="E8" s="225" t="s">
        <v>109</v>
      </c>
      <c r="F8" s="226"/>
      <c r="G8" s="225" t="s">
        <v>107</v>
      </c>
      <c r="H8" s="226"/>
      <c r="I8" s="225" t="s">
        <v>108</v>
      </c>
      <c r="J8" s="226"/>
      <c r="K8" s="225"/>
      <c r="L8" s="226"/>
    </row>
    <row r="9" spans="1:19" ht="15.75" x14ac:dyDescent="0.25">
      <c r="A9" s="223"/>
      <c r="B9" s="224"/>
      <c r="C9" s="227" t="s">
        <v>150</v>
      </c>
      <c r="D9" s="228"/>
      <c r="E9" s="227" t="s">
        <v>151</v>
      </c>
      <c r="F9" s="228"/>
      <c r="G9" s="227" t="s">
        <v>152</v>
      </c>
      <c r="H9" s="228"/>
      <c r="I9" s="227" t="s">
        <v>153</v>
      </c>
      <c r="J9" s="228"/>
      <c r="K9" s="227" t="s">
        <v>96</v>
      </c>
      <c r="L9" s="228"/>
    </row>
    <row r="10" spans="1:19" ht="15.75" x14ac:dyDescent="0.25">
      <c r="A10" s="72" t="s">
        <v>5</v>
      </c>
      <c r="B10" s="101"/>
      <c r="C10" s="7" t="s">
        <v>6</v>
      </c>
      <c r="D10" s="198" t="s">
        <v>8</v>
      </c>
      <c r="E10" s="7" t="s">
        <v>6</v>
      </c>
      <c r="F10" s="198" t="s">
        <v>8</v>
      </c>
      <c r="G10" s="7" t="s">
        <v>6</v>
      </c>
      <c r="H10" s="198" t="s">
        <v>8</v>
      </c>
      <c r="I10" s="199" t="s">
        <v>6</v>
      </c>
      <c r="J10" s="200" t="s">
        <v>8</v>
      </c>
      <c r="K10" s="199" t="s">
        <v>6</v>
      </c>
      <c r="L10" s="200" t="s">
        <v>8</v>
      </c>
    </row>
    <row r="11" spans="1:19" ht="28.5" customHeight="1" x14ac:dyDescent="0.25">
      <c r="A11" s="11" t="s">
        <v>9</v>
      </c>
      <c r="C11" s="73">
        <v>623</v>
      </c>
      <c r="D11" s="86">
        <v>373372</v>
      </c>
      <c r="E11" s="12">
        <v>668</v>
      </c>
      <c r="F11" s="86">
        <v>4881656</v>
      </c>
      <c r="G11" s="12">
        <v>2731</v>
      </c>
      <c r="H11" s="86">
        <v>73852778</v>
      </c>
      <c r="I11" s="115">
        <v>15</v>
      </c>
      <c r="J11" s="86">
        <v>1192094</v>
      </c>
      <c r="K11" s="73">
        <v>84</v>
      </c>
      <c r="L11" s="86">
        <v>232522</v>
      </c>
      <c r="O11" s="87"/>
      <c r="S11" s="88"/>
    </row>
    <row r="12" spans="1:19" ht="28.5" customHeight="1" x14ac:dyDescent="0.25">
      <c r="A12" s="11" t="s">
        <v>11</v>
      </c>
      <c r="C12" s="73">
        <v>4794</v>
      </c>
      <c r="D12" s="89">
        <v>5123529</v>
      </c>
      <c r="E12" s="12">
        <v>5929</v>
      </c>
      <c r="F12" s="89">
        <v>69691614</v>
      </c>
      <c r="G12" s="12">
        <v>13460</v>
      </c>
      <c r="H12" s="89">
        <v>176392892</v>
      </c>
      <c r="I12" s="115">
        <v>29</v>
      </c>
      <c r="J12" s="89">
        <v>5826137</v>
      </c>
      <c r="K12" s="73">
        <v>418</v>
      </c>
      <c r="L12" s="89">
        <v>867714</v>
      </c>
      <c r="O12" s="87"/>
      <c r="S12" s="88"/>
    </row>
    <row r="13" spans="1:19" ht="28.5" customHeight="1" x14ac:dyDescent="0.25">
      <c r="A13" s="11" t="s">
        <v>15</v>
      </c>
      <c r="C13" s="73">
        <v>540</v>
      </c>
      <c r="D13" s="89">
        <v>145404</v>
      </c>
      <c r="E13" s="12">
        <v>668</v>
      </c>
      <c r="F13" s="89">
        <v>2997646</v>
      </c>
      <c r="G13" s="12">
        <v>2502</v>
      </c>
      <c r="H13" s="89">
        <v>38321450</v>
      </c>
      <c r="I13" s="115">
        <v>28</v>
      </c>
      <c r="J13" s="89">
        <v>2665442</v>
      </c>
      <c r="K13" s="73">
        <v>81</v>
      </c>
      <c r="L13" s="89">
        <v>133323</v>
      </c>
      <c r="O13" s="87"/>
      <c r="S13" s="88"/>
    </row>
    <row r="14" spans="1:19" ht="28.5" customHeight="1" x14ac:dyDescent="0.25">
      <c r="A14" s="11" t="s">
        <v>47</v>
      </c>
      <c r="C14" s="73">
        <v>6108</v>
      </c>
      <c r="D14" s="89">
        <v>4060785</v>
      </c>
      <c r="E14" s="12">
        <v>5500</v>
      </c>
      <c r="F14" s="89">
        <v>32580828</v>
      </c>
      <c r="G14" s="12">
        <v>19394</v>
      </c>
      <c r="H14" s="89">
        <v>202379285</v>
      </c>
      <c r="I14" s="115">
        <v>26</v>
      </c>
      <c r="J14" s="89">
        <v>1061758</v>
      </c>
      <c r="K14" s="73">
        <v>690</v>
      </c>
      <c r="L14" s="89">
        <v>831543</v>
      </c>
      <c r="O14" s="87"/>
      <c r="S14" s="88"/>
    </row>
    <row r="15" spans="1:19" ht="28.5" customHeight="1" x14ac:dyDescent="0.25">
      <c r="A15" s="11" t="s">
        <v>57</v>
      </c>
      <c r="C15" s="73">
        <v>8403</v>
      </c>
      <c r="D15" s="104">
        <v>4625020</v>
      </c>
      <c r="E15" s="12">
        <v>12355</v>
      </c>
      <c r="F15" s="89">
        <v>68309562</v>
      </c>
      <c r="G15" s="12">
        <v>29555</v>
      </c>
      <c r="H15" s="89">
        <v>264447402</v>
      </c>
      <c r="I15" s="115">
        <v>39</v>
      </c>
      <c r="J15" s="89">
        <v>4807181</v>
      </c>
      <c r="K15" s="73">
        <v>1003</v>
      </c>
      <c r="L15" s="104">
        <v>3184777</v>
      </c>
      <c r="O15" s="87"/>
      <c r="S15" s="88"/>
    </row>
    <row r="16" spans="1:19" ht="28.5" customHeight="1" x14ac:dyDescent="0.25">
      <c r="A16" s="11" t="s">
        <v>13</v>
      </c>
      <c r="C16" s="73">
        <v>883</v>
      </c>
      <c r="D16" s="104">
        <v>470330</v>
      </c>
      <c r="E16" s="12">
        <v>583</v>
      </c>
      <c r="F16" s="89">
        <v>2773635</v>
      </c>
      <c r="G16" s="12">
        <v>2667</v>
      </c>
      <c r="H16" s="89">
        <v>21862575</v>
      </c>
      <c r="I16" s="73" t="s">
        <v>113</v>
      </c>
      <c r="J16" s="104" t="s">
        <v>113</v>
      </c>
      <c r="K16" s="73" t="s">
        <v>113</v>
      </c>
      <c r="L16" s="104" t="s">
        <v>113</v>
      </c>
      <c r="O16" s="87"/>
      <c r="S16" s="88"/>
    </row>
    <row r="17" spans="1:19" ht="28.5" customHeight="1" x14ac:dyDescent="0.25">
      <c r="A17" s="11" t="s">
        <v>14</v>
      </c>
      <c r="C17" s="73">
        <v>3176</v>
      </c>
      <c r="D17" s="104">
        <v>978922</v>
      </c>
      <c r="E17" s="73">
        <v>6535</v>
      </c>
      <c r="F17" s="104">
        <v>39523105</v>
      </c>
      <c r="G17" s="12">
        <v>14324</v>
      </c>
      <c r="H17" s="89">
        <v>170805984</v>
      </c>
      <c r="I17" s="73">
        <v>62</v>
      </c>
      <c r="J17" s="104">
        <v>8394935</v>
      </c>
      <c r="K17" s="73">
        <v>525</v>
      </c>
      <c r="L17" s="104">
        <v>1184071</v>
      </c>
      <c r="O17" s="87"/>
      <c r="S17" s="88"/>
    </row>
    <row r="18" spans="1:19" ht="28.5" customHeight="1" x14ac:dyDescent="0.25">
      <c r="A18" s="11" t="s">
        <v>16</v>
      </c>
      <c r="C18" s="73">
        <v>4247</v>
      </c>
      <c r="D18" s="104">
        <v>1570527</v>
      </c>
      <c r="E18" s="73">
        <v>6131</v>
      </c>
      <c r="F18" s="104">
        <v>25660885</v>
      </c>
      <c r="G18" s="12">
        <v>13420</v>
      </c>
      <c r="H18" s="89">
        <v>177904246</v>
      </c>
      <c r="I18" s="73" t="s">
        <v>113</v>
      </c>
      <c r="J18" s="104" t="s">
        <v>113</v>
      </c>
      <c r="K18" s="73" t="s">
        <v>113</v>
      </c>
      <c r="L18" s="104" t="s">
        <v>113</v>
      </c>
      <c r="O18" s="87"/>
      <c r="S18" s="88"/>
    </row>
    <row r="19" spans="1:19" ht="15.75" x14ac:dyDescent="0.25">
      <c r="A19" s="11"/>
      <c r="C19" s="35"/>
      <c r="D19" s="59"/>
      <c r="E19" s="35"/>
      <c r="F19" s="59"/>
      <c r="G19" s="35"/>
      <c r="H19" s="2"/>
      <c r="I19" s="35"/>
      <c r="J19" s="2"/>
      <c r="K19" s="35"/>
      <c r="L19" s="105"/>
      <c r="O19" s="90"/>
      <c r="S19" s="91"/>
    </row>
    <row r="20" spans="1:19" ht="15.75" x14ac:dyDescent="0.25">
      <c r="A20" s="21" t="s">
        <v>17</v>
      </c>
      <c r="B20" s="32"/>
      <c r="C20" s="22">
        <f t="shared" ref="C20:H20" si="0">SUM(C11:C18)</f>
        <v>28774</v>
      </c>
      <c r="D20" s="93">
        <f t="shared" si="0"/>
        <v>17347889</v>
      </c>
      <c r="E20" s="22">
        <f>SUM(E11:E18)</f>
        <v>38369</v>
      </c>
      <c r="F20" s="93">
        <f t="shared" si="0"/>
        <v>246418931</v>
      </c>
      <c r="G20" s="22">
        <f t="shared" si="0"/>
        <v>98053</v>
      </c>
      <c r="H20" s="93">
        <f t="shared" si="0"/>
        <v>1125966612</v>
      </c>
      <c r="I20" s="22">
        <v>234</v>
      </c>
      <c r="J20" s="93">
        <v>65841088</v>
      </c>
      <c r="K20" s="22">
        <v>3453</v>
      </c>
      <c r="L20" s="93">
        <v>7916490</v>
      </c>
      <c r="O20" s="87"/>
      <c r="S20" s="88"/>
    </row>
    <row r="21" spans="1:19" x14ac:dyDescent="0.2">
      <c r="E21" s="38"/>
      <c r="F21" s="38"/>
      <c r="G21" s="38"/>
      <c r="H21" s="38"/>
      <c r="I21" s="38"/>
      <c r="J21" s="38"/>
      <c r="K21" s="38"/>
      <c r="L21" s="38"/>
    </row>
    <row r="22" spans="1:19" ht="13.15" customHeight="1" x14ac:dyDescent="0.2">
      <c r="A22" s="1" t="s">
        <v>114</v>
      </c>
      <c r="B22" s="1"/>
      <c r="C22" s="1"/>
      <c r="D22" s="1"/>
      <c r="E22" s="1"/>
      <c r="F22" s="1"/>
      <c r="G22" s="1"/>
      <c r="H22" s="60"/>
      <c r="I22" s="1"/>
      <c r="J22" s="1"/>
      <c r="K22" s="1"/>
      <c r="L22" s="1"/>
    </row>
    <row r="26" spans="1:19" x14ac:dyDescent="0.2">
      <c r="A26" s="106"/>
    </row>
  </sheetData>
  <mergeCells count="17">
    <mergeCell ref="K8:L8"/>
    <mergeCell ref="A9:B9"/>
    <mergeCell ref="C9:D9"/>
    <mergeCell ref="E9:F9"/>
    <mergeCell ref="G9:H9"/>
    <mergeCell ref="I9:J9"/>
    <mergeCell ref="K9:L9"/>
    <mergeCell ref="A8:B8"/>
    <mergeCell ref="C8:D8"/>
    <mergeCell ref="E8:F8"/>
    <mergeCell ref="G8:H8"/>
    <mergeCell ref="I8:J8"/>
    <mergeCell ref="A1:L1"/>
    <mergeCell ref="A2:L2"/>
    <mergeCell ref="A4:L4"/>
    <mergeCell ref="A5:L5"/>
    <mergeCell ref="A6:L6"/>
  </mergeCells>
  <pageMargins left="0.7" right="0.7" top="0.75" bottom="0.75" header="0.3" footer="0.3"/>
  <pageSetup scale="6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8A5D1-B018-42C3-B79D-FCA81954CC0D}">
  <dimension ref="A1:N43"/>
  <sheetViews>
    <sheetView showGridLines="0" zoomScaleNormal="100" workbookViewId="0">
      <selection sqref="A1:G1"/>
    </sheetView>
  </sheetViews>
  <sheetFormatPr defaultRowHeight="12.75" x14ac:dyDescent="0.2"/>
  <cols>
    <col min="1" max="1" width="28.85546875" customWidth="1"/>
    <col min="2" max="2" width="14.140625" customWidth="1"/>
    <col min="3" max="3" width="12.28515625" customWidth="1"/>
    <col min="4" max="4" width="3.42578125" customWidth="1"/>
    <col min="5" max="5" width="17.140625" customWidth="1"/>
    <col min="6" max="6" width="12.28515625" customWidth="1"/>
    <col min="7" max="7" width="3.42578125" customWidth="1"/>
    <col min="8" max="8" width="11.42578125" customWidth="1"/>
    <col min="9" max="9" width="9.7109375" style="107" bestFit="1" customWidth="1"/>
  </cols>
  <sheetData>
    <row r="1" spans="1:14" ht="20.25" x14ac:dyDescent="0.3">
      <c r="A1" s="212" t="s">
        <v>136</v>
      </c>
      <c r="B1" s="212"/>
      <c r="C1" s="212"/>
      <c r="D1" s="212"/>
      <c r="E1" s="212"/>
      <c r="F1" s="212"/>
      <c r="G1" s="212"/>
      <c r="H1" s="70"/>
    </row>
    <row r="2" spans="1:14" ht="20.25" x14ac:dyDescent="0.3">
      <c r="A2" s="212" t="s">
        <v>240</v>
      </c>
      <c r="B2" s="212"/>
      <c r="C2" s="212"/>
      <c r="D2" s="212"/>
      <c r="E2" s="212"/>
      <c r="F2" s="212"/>
      <c r="G2" s="212"/>
      <c r="H2" s="70"/>
    </row>
    <row r="3" spans="1:14" ht="20.25" x14ac:dyDescent="0.3">
      <c r="A3" s="70"/>
      <c r="B3" s="70"/>
      <c r="C3" s="70"/>
      <c r="D3" s="70"/>
      <c r="E3" s="70"/>
      <c r="F3" s="70"/>
      <c r="G3" s="70"/>
      <c r="H3" s="70"/>
    </row>
    <row r="4" spans="1:14" ht="18" customHeight="1" x14ac:dyDescent="0.25">
      <c r="A4" s="213" t="s">
        <v>141</v>
      </c>
      <c r="B4" s="213"/>
      <c r="C4" s="213"/>
      <c r="D4" s="213"/>
      <c r="E4" s="213"/>
      <c r="F4" s="213"/>
      <c r="G4" s="213"/>
    </row>
    <row r="5" spans="1:14" ht="18" customHeight="1" x14ac:dyDescent="0.25">
      <c r="A5" s="213" t="s">
        <v>116</v>
      </c>
      <c r="B5" s="213"/>
      <c r="C5" s="213"/>
      <c r="D5" s="213"/>
      <c r="E5" s="213"/>
      <c r="F5" s="213"/>
      <c r="G5" s="213"/>
    </row>
    <row r="6" spans="1:14" ht="15" customHeight="1" x14ac:dyDescent="0.2">
      <c r="A6" s="214" t="s">
        <v>3</v>
      </c>
      <c r="B6" s="214"/>
      <c r="C6" s="214"/>
      <c r="D6" s="214"/>
      <c r="E6" s="214"/>
      <c r="F6" s="214"/>
      <c r="G6" s="214"/>
    </row>
    <row r="8" spans="1:14" ht="15.75" customHeight="1" x14ac:dyDescent="0.25">
      <c r="A8" s="27" t="s">
        <v>236</v>
      </c>
      <c r="B8" s="30"/>
      <c r="C8" s="4" t="s">
        <v>4</v>
      </c>
      <c r="D8" s="71"/>
      <c r="E8" s="30"/>
      <c r="F8" s="4" t="s">
        <v>4</v>
      </c>
      <c r="G8" s="31"/>
    </row>
    <row r="9" spans="1:14" ht="15" customHeight="1" x14ac:dyDescent="0.25">
      <c r="A9" s="72" t="s">
        <v>5</v>
      </c>
      <c r="B9" s="7" t="s">
        <v>6</v>
      </c>
      <c r="C9" s="8" t="s">
        <v>7</v>
      </c>
      <c r="D9" s="52"/>
      <c r="E9" s="7" t="s">
        <v>8</v>
      </c>
      <c r="F9" s="8" t="s">
        <v>7</v>
      </c>
      <c r="G9" s="34"/>
    </row>
    <row r="10" spans="1:14" ht="15" customHeight="1" x14ac:dyDescent="0.2">
      <c r="A10" s="28"/>
      <c r="B10" s="108"/>
      <c r="E10" s="67"/>
      <c r="G10" s="66"/>
    </row>
    <row r="11" spans="1:14" ht="15" customHeight="1" x14ac:dyDescent="0.25">
      <c r="A11" s="11" t="s">
        <v>117</v>
      </c>
      <c r="B11" s="109">
        <f>SUM(B12:B19)</f>
        <v>24010</v>
      </c>
      <c r="C11" s="110">
        <f>(B11/B$41)*100</f>
        <v>14.216943090778821</v>
      </c>
      <c r="D11" s="42" t="s">
        <v>10</v>
      </c>
      <c r="E11" s="43">
        <f>SUM(E12:E19)</f>
        <v>620759662</v>
      </c>
      <c r="F11" s="19">
        <f>(E11/E$41)*100</f>
        <v>42.416363215252254</v>
      </c>
      <c r="G11" s="44" t="s">
        <v>10</v>
      </c>
    </row>
    <row r="12" spans="1:14" ht="15" x14ac:dyDescent="0.2">
      <c r="A12" s="35" t="s">
        <v>9</v>
      </c>
      <c r="B12" s="73">
        <v>826</v>
      </c>
      <c r="C12" s="95">
        <f>(B12/B$41)*100</f>
        <v>0.4890960013737321</v>
      </c>
      <c r="D12" s="2"/>
      <c r="E12" s="16">
        <v>58347954</v>
      </c>
      <c r="F12" s="13">
        <f>(E12/E$41)*100</f>
        <v>3.9869021156384838</v>
      </c>
      <c r="G12" s="15"/>
      <c r="H12" s="38"/>
      <c r="I12" s="183"/>
      <c r="J12" s="38"/>
      <c r="K12" s="107"/>
      <c r="L12" s="38"/>
      <c r="M12" s="38"/>
      <c r="N12" s="38"/>
    </row>
    <row r="13" spans="1:14" ht="15" x14ac:dyDescent="0.2">
      <c r="A13" s="35" t="s">
        <v>11</v>
      </c>
      <c r="B13" s="73">
        <v>1068</v>
      </c>
      <c r="C13" s="95">
        <f t="shared" ref="C13:C19" si="0">(B13/B$41)*100</f>
        <v>0.63239047150986183</v>
      </c>
      <c r="D13" s="2"/>
      <c r="E13" s="16">
        <v>25177138</v>
      </c>
      <c r="F13" s="13">
        <f t="shared" ref="F13:F19" si="1">(E13/E$41)*100</f>
        <v>1.7203479792611422</v>
      </c>
      <c r="G13" s="15"/>
      <c r="I13" s="183"/>
      <c r="K13" s="107"/>
    </row>
    <row r="14" spans="1:14" ht="15" x14ac:dyDescent="0.2">
      <c r="A14" s="35" t="s">
        <v>15</v>
      </c>
      <c r="B14" s="73">
        <v>1103</v>
      </c>
      <c r="C14" s="95">
        <f t="shared" si="0"/>
        <v>0.65311487834773185</v>
      </c>
      <c r="D14" s="2"/>
      <c r="E14" s="16">
        <v>29416713</v>
      </c>
      <c r="F14" s="13">
        <f t="shared" si="1"/>
        <v>2.0100371521995459</v>
      </c>
      <c r="G14" s="15"/>
      <c r="I14" s="183"/>
      <c r="K14" s="107"/>
    </row>
    <row r="15" spans="1:14" ht="15" x14ac:dyDescent="0.2">
      <c r="A15" s="35" t="s">
        <v>47</v>
      </c>
      <c r="B15" s="73">
        <v>6191</v>
      </c>
      <c r="C15" s="95">
        <f t="shared" si="0"/>
        <v>3.6658515066643771</v>
      </c>
      <c r="D15" s="2"/>
      <c r="E15" s="16">
        <v>137779709</v>
      </c>
      <c r="F15" s="13">
        <f t="shared" si="1"/>
        <v>9.4144554461010692</v>
      </c>
      <c r="G15" s="15"/>
      <c r="I15" s="183"/>
      <c r="K15" s="107"/>
    </row>
    <row r="16" spans="1:14" ht="15" x14ac:dyDescent="0.2">
      <c r="A16" s="35" t="s">
        <v>57</v>
      </c>
      <c r="B16" s="73">
        <v>6396</v>
      </c>
      <c r="C16" s="95">
        <f t="shared" si="0"/>
        <v>3.7872373181433301</v>
      </c>
      <c r="D16" s="2"/>
      <c r="E16" s="16">
        <v>115764866</v>
      </c>
      <c r="F16" s="13">
        <f t="shared" si="1"/>
        <v>7.9101863481280867</v>
      </c>
      <c r="G16" s="15"/>
      <c r="I16" s="183"/>
      <c r="K16" s="107"/>
    </row>
    <row r="17" spans="1:14" ht="15" x14ac:dyDescent="0.2">
      <c r="A17" s="35" t="s">
        <v>13</v>
      </c>
      <c r="B17" s="73">
        <v>873</v>
      </c>
      <c r="C17" s="95">
        <f t="shared" si="0"/>
        <v>0.51692591912744323</v>
      </c>
      <c r="D17" s="2"/>
      <c r="E17" s="16">
        <v>53269719</v>
      </c>
      <c r="F17" s="13">
        <f t="shared" si="1"/>
        <v>3.6399075001081882</v>
      </c>
      <c r="G17" s="15"/>
      <c r="I17" s="183"/>
      <c r="K17" s="107"/>
    </row>
    <row r="18" spans="1:14" ht="15" x14ac:dyDescent="0.2">
      <c r="A18" s="35" t="s">
        <v>14</v>
      </c>
      <c r="B18" s="73">
        <v>4383</v>
      </c>
      <c r="C18" s="95">
        <f t="shared" si="0"/>
        <v>2.5952878620109781</v>
      </c>
      <c r="D18" s="2"/>
      <c r="E18" s="16">
        <v>104909609</v>
      </c>
      <c r="F18" s="13">
        <f t="shared" si="1"/>
        <v>7.1684491640084964</v>
      </c>
      <c r="G18" s="15"/>
      <c r="I18" s="183"/>
      <c r="K18" s="107"/>
    </row>
    <row r="19" spans="1:14" ht="15" x14ac:dyDescent="0.2">
      <c r="A19" s="35" t="s">
        <v>16</v>
      </c>
      <c r="B19" s="73">
        <v>3170</v>
      </c>
      <c r="C19" s="95">
        <f t="shared" si="0"/>
        <v>1.877039133601369</v>
      </c>
      <c r="D19" s="2"/>
      <c r="E19" s="16">
        <v>96093954</v>
      </c>
      <c r="F19" s="13">
        <f t="shared" si="1"/>
        <v>6.5660775098072364</v>
      </c>
      <c r="G19" s="15"/>
      <c r="I19" s="183"/>
      <c r="K19" s="107"/>
    </row>
    <row r="20" spans="1:14" ht="15.75" x14ac:dyDescent="0.25">
      <c r="A20" s="11"/>
      <c r="B20" s="12"/>
      <c r="C20" s="13"/>
      <c r="D20" s="2"/>
      <c r="E20" s="16"/>
      <c r="F20" s="13"/>
      <c r="G20" s="15"/>
      <c r="I20" s="183"/>
    </row>
    <row r="21" spans="1:14" ht="15.75" x14ac:dyDescent="0.25">
      <c r="A21" s="11" t="s">
        <v>118</v>
      </c>
      <c r="B21" s="109">
        <f>SUM(B22:B29)</f>
        <v>141420</v>
      </c>
      <c r="C21" s="110">
        <f>(B21/B$41)*100</f>
        <v>83.738446143187886</v>
      </c>
      <c r="D21" s="42"/>
      <c r="E21" s="49">
        <f>SUM(E22:E29)</f>
        <v>834814857</v>
      </c>
      <c r="F21" s="19">
        <f>(E21/E$41)*100</f>
        <v>57.042704865705119</v>
      </c>
      <c r="G21" s="44"/>
      <c r="I21" s="183"/>
    </row>
    <row r="22" spans="1:14" ht="15" x14ac:dyDescent="0.2">
      <c r="A22" s="35" t="s">
        <v>9</v>
      </c>
      <c r="B22" s="73">
        <v>3211</v>
      </c>
      <c r="C22" s="95">
        <f t="shared" ref="C22:C29" si="2">(B22/B$41)*100</f>
        <v>1.9013162958971597</v>
      </c>
      <c r="D22" s="2"/>
      <c r="E22" s="16">
        <v>21951945</v>
      </c>
      <c r="F22" s="13">
        <f>(E22/E$41)*100</f>
        <v>1.4999712922732416</v>
      </c>
      <c r="G22" s="15"/>
      <c r="H22" s="38"/>
      <c r="I22" s="183"/>
      <c r="J22" s="38"/>
      <c r="L22" s="38"/>
      <c r="M22" s="38"/>
      <c r="N22" s="38"/>
    </row>
    <row r="23" spans="1:14" ht="15" x14ac:dyDescent="0.2">
      <c r="A23" s="35" t="s">
        <v>11</v>
      </c>
      <c r="B23" s="73">
        <v>23144</v>
      </c>
      <c r="C23" s="95">
        <f t="shared" si="2"/>
        <v>13.704162053018953</v>
      </c>
      <c r="D23" s="2"/>
      <c r="E23" s="16">
        <v>231857033</v>
      </c>
      <c r="F23" s="13">
        <f t="shared" ref="F23:F29" si="3">(E23/E$41)*100</f>
        <v>15.842737097402967</v>
      </c>
      <c r="G23" s="15"/>
      <c r="I23" s="183"/>
    </row>
    <row r="24" spans="1:14" ht="15" x14ac:dyDescent="0.2">
      <c r="A24" s="35" t="s">
        <v>15</v>
      </c>
      <c r="B24" s="73">
        <v>2635</v>
      </c>
      <c r="C24" s="95">
        <f t="shared" si="2"/>
        <v>1.5602517719367845</v>
      </c>
      <c r="D24" s="2"/>
      <c r="E24" s="16">
        <v>14713229</v>
      </c>
      <c r="F24" s="13">
        <f t="shared" si="3"/>
        <v>1.0053515128906405</v>
      </c>
      <c r="G24" s="15"/>
      <c r="I24" s="183"/>
    </row>
    <row r="25" spans="1:14" ht="15" x14ac:dyDescent="0.2">
      <c r="A25" s="35" t="s">
        <v>47</v>
      </c>
      <c r="B25" s="73">
        <v>24837</v>
      </c>
      <c r="C25" s="95">
        <f t="shared" si="2"/>
        <v>14.706631218062208</v>
      </c>
      <c r="D25" s="2"/>
      <c r="E25" s="16">
        <v>102302947</v>
      </c>
      <c r="F25" s="13">
        <f t="shared" si="3"/>
        <v>6.9903365562801358</v>
      </c>
      <c r="G25" s="15"/>
      <c r="I25" s="183"/>
    </row>
    <row r="26" spans="1:14" ht="15" x14ac:dyDescent="0.2">
      <c r="A26" s="35" t="s">
        <v>57</v>
      </c>
      <c r="B26" s="73">
        <v>43956</v>
      </c>
      <c r="C26" s="95">
        <f t="shared" si="2"/>
        <v>26.027486484726115</v>
      </c>
      <c r="D26" s="2"/>
      <c r="E26" s="16">
        <v>226424299</v>
      </c>
      <c r="F26" s="13">
        <f t="shared" si="3"/>
        <v>15.471519647716537</v>
      </c>
      <c r="G26" s="15"/>
      <c r="I26" s="183"/>
    </row>
    <row r="27" spans="1:14" ht="15" x14ac:dyDescent="0.2">
      <c r="A27" s="35" t="s">
        <v>13</v>
      </c>
      <c r="B27" s="73">
        <v>3269</v>
      </c>
      <c r="C27" s="95">
        <f t="shared" si="2"/>
        <v>1.9356595986570584</v>
      </c>
      <c r="D27" s="2"/>
      <c r="E27" s="16">
        <v>11432789</v>
      </c>
      <c r="F27" s="13">
        <f t="shared" si="3"/>
        <v>0.78119981125213733</v>
      </c>
      <c r="G27" s="15"/>
      <c r="I27" s="183"/>
    </row>
    <row r="28" spans="1:14" ht="15" x14ac:dyDescent="0.2">
      <c r="A28" s="35" t="s">
        <v>14</v>
      </c>
      <c r="B28" s="73">
        <v>19714</v>
      </c>
      <c r="C28" s="95">
        <f t="shared" si="2"/>
        <v>11.673170182907693</v>
      </c>
      <c r="D28" s="2"/>
      <c r="E28" s="16">
        <v>114793337</v>
      </c>
      <c r="F28" s="13">
        <f t="shared" si="3"/>
        <v>7.8438019976930384</v>
      </c>
      <c r="G28" s="15"/>
      <c r="I28" s="183"/>
    </row>
    <row r="29" spans="1:14" ht="15" x14ac:dyDescent="0.2">
      <c r="A29" s="35" t="s">
        <v>16</v>
      </c>
      <c r="B29" s="73">
        <v>20654</v>
      </c>
      <c r="C29" s="95">
        <f t="shared" si="2"/>
        <v>12.229768537981917</v>
      </c>
      <c r="D29" s="2"/>
      <c r="E29" s="16">
        <v>111339278</v>
      </c>
      <c r="F29" s="13">
        <f t="shared" si="3"/>
        <v>7.6077869501964255</v>
      </c>
      <c r="G29" s="15"/>
      <c r="I29" s="183"/>
    </row>
    <row r="30" spans="1:14" ht="15" x14ac:dyDescent="0.2">
      <c r="A30" s="40"/>
      <c r="B30" s="73"/>
      <c r="C30" s="95"/>
      <c r="D30" s="2"/>
      <c r="E30" s="16"/>
      <c r="F30" s="13"/>
      <c r="G30" s="15"/>
      <c r="I30" s="183"/>
    </row>
    <row r="31" spans="1:14" ht="15.75" x14ac:dyDescent="0.25">
      <c r="A31" s="11" t="s">
        <v>84</v>
      </c>
      <c r="B31" s="109">
        <f>SUM(B32:B39)</f>
        <v>3453</v>
      </c>
      <c r="C31" s="110">
        <f>(B31/B$41)*100</f>
        <v>2.0446107660332893</v>
      </c>
      <c r="D31" s="42"/>
      <c r="E31" s="49">
        <f>SUM(E32:E39)</f>
        <v>7916490</v>
      </c>
      <c r="F31" s="19">
        <f>(E31/E$41)*100</f>
        <v>0.54093191904262672</v>
      </c>
      <c r="G31" s="15"/>
      <c r="I31" s="183"/>
    </row>
    <row r="32" spans="1:14" ht="15" customHeight="1" x14ac:dyDescent="0.2">
      <c r="A32" s="35" t="s">
        <v>9</v>
      </c>
      <c r="B32" s="73">
        <v>84</v>
      </c>
      <c r="C32" s="95">
        <f t="shared" ref="C32:C39" si="4">(B32/B$41)*100</f>
        <v>4.9738576410888018E-2</v>
      </c>
      <c r="D32" s="2"/>
      <c r="E32" s="16">
        <v>232522</v>
      </c>
      <c r="F32" s="13">
        <f>(E32/E$41)*100</f>
        <v>1.5888174137733975E-2</v>
      </c>
      <c r="G32" s="15"/>
      <c r="H32" s="38"/>
      <c r="I32" s="183"/>
      <c r="J32" s="38"/>
      <c r="L32" s="38"/>
      <c r="M32" s="38"/>
      <c r="N32" s="38"/>
    </row>
    <row r="33" spans="1:9" ht="15" customHeight="1" x14ac:dyDescent="0.2">
      <c r="A33" s="35" t="s">
        <v>11</v>
      </c>
      <c r="B33" s="73">
        <v>418</v>
      </c>
      <c r="C33" s="95">
        <f t="shared" si="4"/>
        <v>0.2475086302351332</v>
      </c>
      <c r="D33" s="2"/>
      <c r="E33" s="16">
        <v>867714</v>
      </c>
      <c r="F33" s="13">
        <f t="shared" ref="F33:F39" si="5">(E33/E$41)*100</f>
        <v>5.9290695649227593E-2</v>
      </c>
      <c r="G33" s="15"/>
      <c r="I33" s="183"/>
    </row>
    <row r="34" spans="1:9" ht="15" customHeight="1" x14ac:dyDescent="0.2">
      <c r="A34" s="35" t="s">
        <v>15</v>
      </c>
      <c r="B34" s="73">
        <v>81</v>
      </c>
      <c r="C34" s="95">
        <f t="shared" si="4"/>
        <v>4.796219868192772E-2</v>
      </c>
      <c r="D34" s="2"/>
      <c r="E34" s="16">
        <v>133323</v>
      </c>
      <c r="F34" s="13">
        <f t="shared" si="5"/>
        <v>9.1099295574831925E-3</v>
      </c>
      <c r="G34" s="15"/>
      <c r="I34" s="183"/>
    </row>
    <row r="35" spans="1:9" ht="15" customHeight="1" x14ac:dyDescent="0.2">
      <c r="A35" s="35" t="s">
        <v>47</v>
      </c>
      <c r="B35" s="73">
        <v>690</v>
      </c>
      <c r="C35" s="95">
        <f t="shared" si="4"/>
        <v>0.4085668776608658</v>
      </c>
      <c r="D35" s="2"/>
      <c r="E35" s="16">
        <v>831543</v>
      </c>
      <c r="F35" s="13">
        <f t="shared" si="5"/>
        <v>5.6819139638458825E-2</v>
      </c>
      <c r="G35" s="15"/>
    </row>
    <row r="36" spans="1:9" ht="15" customHeight="1" x14ac:dyDescent="0.2">
      <c r="A36" s="35" t="s">
        <v>57</v>
      </c>
      <c r="B36" s="73">
        <v>1003</v>
      </c>
      <c r="C36" s="95">
        <f t="shared" si="4"/>
        <v>0.59390228738238893</v>
      </c>
      <c r="D36" s="2"/>
      <c r="E36" s="16">
        <v>3184777</v>
      </c>
      <c r="F36" s="13">
        <f t="shared" si="5"/>
        <v>0.21761507111520631</v>
      </c>
      <c r="G36" s="15"/>
    </row>
    <row r="37" spans="1:9" ht="15" customHeight="1" x14ac:dyDescent="0.2">
      <c r="A37" s="35" t="s">
        <v>13</v>
      </c>
      <c r="B37" s="73">
        <v>98</v>
      </c>
      <c r="C37" s="95">
        <f t="shared" si="4"/>
        <v>5.8028339146036015E-2</v>
      </c>
      <c r="D37" s="2"/>
      <c r="E37" s="16">
        <v>73047</v>
      </c>
      <c r="F37" s="13">
        <f t="shared" si="5"/>
        <v>4.9912845074403869E-3</v>
      </c>
      <c r="G37" s="15"/>
    </row>
    <row r="38" spans="1:9" ht="15" customHeight="1" x14ac:dyDescent="0.2">
      <c r="A38" s="35" t="s">
        <v>14</v>
      </c>
      <c r="B38" s="73">
        <v>525</v>
      </c>
      <c r="C38" s="95">
        <f t="shared" si="4"/>
        <v>0.31086610256805008</v>
      </c>
      <c r="D38" s="2"/>
      <c r="E38" s="16">
        <v>1184071</v>
      </c>
      <c r="F38" s="13">
        <f t="shared" si="5"/>
        <v>8.0907295823366421E-2</v>
      </c>
      <c r="G38" s="15"/>
    </row>
    <row r="39" spans="1:9" ht="15" customHeight="1" x14ac:dyDescent="0.2">
      <c r="A39" s="35" t="s">
        <v>16</v>
      </c>
      <c r="B39" s="73">
        <v>554</v>
      </c>
      <c r="C39" s="95">
        <f t="shared" si="4"/>
        <v>0.3280377539479995</v>
      </c>
      <c r="D39" s="2"/>
      <c r="E39" s="16">
        <v>1409493</v>
      </c>
      <c r="F39" s="13">
        <f t="shared" si="5"/>
        <v>9.6310328613709986E-2</v>
      </c>
      <c r="G39" s="15"/>
    </row>
    <row r="40" spans="1:9" ht="15" x14ac:dyDescent="0.2">
      <c r="A40" s="40"/>
      <c r="B40" s="73"/>
      <c r="C40" s="95"/>
      <c r="D40" s="2"/>
      <c r="E40" s="12"/>
      <c r="F40" s="13"/>
      <c r="G40" s="15"/>
    </row>
    <row r="41" spans="1:9" ht="16.5" x14ac:dyDescent="0.25">
      <c r="A41" s="21" t="s">
        <v>17</v>
      </c>
      <c r="B41" s="94">
        <f>B11+B21+B31</f>
        <v>168883</v>
      </c>
      <c r="C41" s="97">
        <f>C11+C21+C31</f>
        <v>100</v>
      </c>
      <c r="D41" s="79" t="s">
        <v>10</v>
      </c>
      <c r="E41" s="25">
        <f>E11+E21+E31</f>
        <v>1463491009</v>
      </c>
      <c r="F41" s="97">
        <f>F11+F21+F31</f>
        <v>99.999999999999986</v>
      </c>
      <c r="G41" s="80" t="s">
        <v>10</v>
      </c>
      <c r="H41" s="42"/>
    </row>
    <row r="42" spans="1:9" x14ac:dyDescent="0.2">
      <c r="C42" s="111"/>
      <c r="E42" s="38"/>
      <c r="F42" s="111"/>
    </row>
    <row r="43" spans="1:9" x14ac:dyDescent="0.2">
      <c r="A43" t="s">
        <v>267</v>
      </c>
      <c r="B43" s="112"/>
    </row>
  </sheetData>
  <mergeCells count="5">
    <mergeCell ref="A1:G1"/>
    <mergeCell ref="A2:G2"/>
    <mergeCell ref="A4:G4"/>
    <mergeCell ref="A5:G5"/>
    <mergeCell ref="A6:G6"/>
  </mergeCells>
  <printOptions horizontalCentered="1"/>
  <pageMargins left="0.7" right="0.7" top="0.75" bottom="0.75" header="0.3" footer="0.3"/>
  <pageSetup scale="90"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F3728-F1D2-400F-99E3-2CAD13AB97DD}">
  <dimension ref="A1:AF83"/>
  <sheetViews>
    <sheetView showGridLines="0" zoomScaleNormal="100" workbookViewId="0">
      <selection sqref="A1:G1"/>
    </sheetView>
  </sheetViews>
  <sheetFormatPr defaultRowHeight="15" x14ac:dyDescent="0.2"/>
  <cols>
    <col min="1" max="1" width="48.140625" style="2" customWidth="1"/>
    <col min="2" max="2" width="15.7109375" customWidth="1"/>
    <col min="3" max="3" width="16.85546875" customWidth="1"/>
    <col min="4" max="4" width="3.42578125" customWidth="1"/>
    <col min="5" max="5" width="17.140625" customWidth="1"/>
    <col min="6" max="6" width="15.42578125" customWidth="1"/>
    <col min="7" max="7" width="3.42578125" customWidth="1"/>
  </cols>
  <sheetData>
    <row r="1" spans="1:32" ht="20.25" x14ac:dyDescent="0.3">
      <c r="A1" s="212" t="s">
        <v>155</v>
      </c>
      <c r="B1" s="212"/>
      <c r="C1" s="212"/>
      <c r="D1" s="212"/>
      <c r="E1" s="212"/>
      <c r="F1" s="212"/>
      <c r="G1" s="212"/>
    </row>
    <row r="2" spans="1:32" ht="20.25" x14ac:dyDescent="0.3">
      <c r="A2" s="212" t="s">
        <v>156</v>
      </c>
      <c r="B2" s="212"/>
      <c r="C2" s="212"/>
      <c r="D2" s="212"/>
      <c r="E2" s="212"/>
      <c r="F2" s="212"/>
      <c r="G2" s="212"/>
    </row>
    <row r="3" spans="1:32" ht="20.25" x14ac:dyDescent="0.3">
      <c r="A3" s="212" t="s">
        <v>240</v>
      </c>
      <c r="B3" s="212"/>
      <c r="C3" s="212"/>
      <c r="D3" s="212"/>
      <c r="E3" s="212"/>
      <c r="F3" s="212"/>
      <c r="G3" s="212"/>
    </row>
    <row r="4" spans="1:32" x14ac:dyDescent="0.2">
      <c r="A4" s="116"/>
    </row>
    <row r="5" spans="1:32" ht="18" x14ac:dyDescent="0.25">
      <c r="A5" s="213" t="s">
        <v>143</v>
      </c>
      <c r="B5" s="213"/>
      <c r="C5" s="213"/>
      <c r="D5" s="213"/>
      <c r="E5" s="213"/>
      <c r="F5" s="213"/>
      <c r="G5" s="213"/>
    </row>
    <row r="6" spans="1:32" ht="18" x14ac:dyDescent="0.25">
      <c r="A6" s="213" t="s">
        <v>2</v>
      </c>
      <c r="B6" s="213"/>
      <c r="C6" s="213"/>
      <c r="D6" s="213"/>
      <c r="E6" s="213"/>
      <c r="F6" s="213"/>
      <c r="G6" s="213"/>
    </row>
    <row r="7" spans="1:32" x14ac:dyDescent="0.2">
      <c r="A7" s="214" t="s">
        <v>3</v>
      </c>
      <c r="B7" s="214"/>
      <c r="C7" s="214"/>
      <c r="D7" s="214"/>
      <c r="E7" s="214"/>
      <c r="F7" s="214"/>
      <c r="G7" s="21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2">
      <c r="B8" s="2"/>
      <c r="C8" s="2"/>
      <c r="D8" s="2"/>
      <c r="E8" s="2"/>
      <c r="F8" s="2"/>
      <c r="G8" s="2"/>
    </row>
    <row r="9" spans="1:32" ht="15.75" x14ac:dyDescent="0.25">
      <c r="A9" s="117"/>
      <c r="B9" s="117"/>
      <c r="C9" s="4" t="s">
        <v>4</v>
      </c>
      <c r="D9" s="71"/>
      <c r="E9" s="117"/>
      <c r="F9" s="4" t="s">
        <v>4</v>
      </c>
      <c r="G9" s="118"/>
    </row>
    <row r="10" spans="1:32" ht="15.75" customHeight="1" x14ac:dyDescent="0.25">
      <c r="A10" s="72" t="s">
        <v>241</v>
      </c>
      <c r="B10" s="7" t="s">
        <v>6</v>
      </c>
      <c r="C10" s="8" t="s">
        <v>7</v>
      </c>
      <c r="D10" s="52"/>
      <c r="E10" s="7" t="s">
        <v>8</v>
      </c>
      <c r="F10" s="8" t="s">
        <v>7</v>
      </c>
      <c r="G10" s="119"/>
    </row>
    <row r="11" spans="1:32" x14ac:dyDescent="0.2">
      <c r="A11" s="35"/>
      <c r="B11" s="35"/>
      <c r="C11" s="2"/>
      <c r="D11" s="2"/>
      <c r="E11" s="35"/>
      <c r="F11" s="2"/>
      <c r="G11" s="15"/>
    </row>
    <row r="12" spans="1:32" ht="15.75" x14ac:dyDescent="0.25">
      <c r="A12" s="11" t="s">
        <v>157</v>
      </c>
      <c r="B12" s="18">
        <v>1411</v>
      </c>
      <c r="C12" s="185">
        <f>(B12/B$80)*100</f>
        <v>8.9672704162694625</v>
      </c>
      <c r="D12" s="42" t="s">
        <v>10</v>
      </c>
      <c r="E12" s="43">
        <v>666680717</v>
      </c>
      <c r="F12" s="185">
        <f>(E12/E$80)*100</f>
        <v>28.040712134430322</v>
      </c>
      <c r="G12" s="44" t="s">
        <v>10</v>
      </c>
    </row>
    <row r="13" spans="1:32" ht="15.75" x14ac:dyDescent="0.25">
      <c r="A13" s="11"/>
      <c r="B13" s="18"/>
      <c r="C13" s="19"/>
      <c r="D13" s="42"/>
      <c r="E13" s="120"/>
      <c r="F13" s="19"/>
      <c r="G13" s="44"/>
    </row>
    <row r="14" spans="1:32" ht="15.75" x14ac:dyDescent="0.25">
      <c r="A14" s="11" t="s">
        <v>9</v>
      </c>
      <c r="B14" s="18">
        <f>SUM(B15:B18)</f>
        <v>3253</v>
      </c>
      <c r="C14" s="185">
        <f>(B14/B$80)*100</f>
        <v>20.67365745154115</v>
      </c>
      <c r="D14" s="42"/>
      <c r="E14" s="49">
        <f>SUM(E15:E18)</f>
        <v>981646337</v>
      </c>
      <c r="F14" s="185">
        <f>(E14/E$80)*100</f>
        <v>41.288223360501036</v>
      </c>
      <c r="G14" s="44"/>
    </row>
    <row r="15" spans="1:32" ht="15.75" x14ac:dyDescent="0.25">
      <c r="A15" s="57" t="s">
        <v>193</v>
      </c>
      <c r="B15" s="12">
        <v>267</v>
      </c>
      <c r="C15" s="13">
        <f>(B15/B$80)*100</f>
        <v>1.6968541468064824</v>
      </c>
      <c r="D15" s="2"/>
      <c r="E15" s="16">
        <v>45570216</v>
      </c>
      <c r="F15" s="13">
        <f>(E15/E$80)*100</f>
        <v>1.9166915679065768</v>
      </c>
      <c r="G15" s="15"/>
    </row>
    <row r="16" spans="1:32" x14ac:dyDescent="0.2">
      <c r="A16" s="35" t="s">
        <v>32</v>
      </c>
      <c r="B16" s="12">
        <v>176</v>
      </c>
      <c r="C16" s="13">
        <f>(B16/B$80)*100</f>
        <v>1.1185255799173817</v>
      </c>
      <c r="D16" s="2"/>
      <c r="E16" s="16">
        <v>24535069</v>
      </c>
      <c r="F16" s="13">
        <f>(E16/E$80)*100</f>
        <v>1.0319494616901981</v>
      </c>
      <c r="G16" s="15"/>
    </row>
    <row r="17" spans="1:7" x14ac:dyDescent="0.2">
      <c r="A17" s="35" t="s">
        <v>158</v>
      </c>
      <c r="B17" s="12">
        <v>2699</v>
      </c>
      <c r="C17" s="13">
        <f>(B17/B$80)*100</f>
        <v>17.15284397839212</v>
      </c>
      <c r="D17" s="2"/>
      <c r="E17" s="16">
        <v>894278440</v>
      </c>
      <c r="F17" s="13">
        <f>(E17/E$80)*100</f>
        <v>37.613513732492457</v>
      </c>
      <c r="G17" s="15"/>
    </row>
    <row r="18" spans="1:7" x14ac:dyDescent="0.2">
      <c r="A18" s="35" t="s">
        <v>194</v>
      </c>
      <c r="B18" s="12">
        <v>111</v>
      </c>
      <c r="C18" s="13">
        <f>(B18/B$80)*100</f>
        <v>0.70543374642516687</v>
      </c>
      <c r="D18" s="2"/>
      <c r="E18" s="16">
        <v>17262612</v>
      </c>
      <c r="F18" s="13">
        <f>(E18/E$80)*100</f>
        <v>0.72606859841179794</v>
      </c>
      <c r="G18" s="15"/>
    </row>
    <row r="19" spans="1:7" x14ac:dyDescent="0.2">
      <c r="A19" s="35"/>
      <c r="B19" s="12"/>
      <c r="C19" s="13"/>
      <c r="D19" s="2"/>
      <c r="E19" s="12"/>
      <c r="F19" s="13"/>
      <c r="G19" s="15"/>
    </row>
    <row r="20" spans="1:7" ht="15.75" x14ac:dyDescent="0.25">
      <c r="A20" s="11" t="s">
        <v>13</v>
      </c>
      <c r="B20" s="18">
        <f>SUM(B21:B25)</f>
        <v>417</v>
      </c>
      <c r="C20" s="185">
        <f t="shared" ref="C20:C25" si="0">(B20/B$80)*100</f>
        <v>2.6501429933269782</v>
      </c>
      <c r="D20" s="42"/>
      <c r="E20" s="49">
        <f>SUM(E21:E25)</f>
        <v>73208387</v>
      </c>
      <c r="F20" s="185">
        <f t="shared" ref="F20:F25" si="1">(E20/E$80)*100</f>
        <v>3.0791580637436842</v>
      </c>
      <c r="G20" s="44"/>
    </row>
    <row r="21" spans="1:7" x14ac:dyDescent="0.2">
      <c r="A21" s="35" t="s">
        <v>71</v>
      </c>
      <c r="B21" s="12">
        <v>180</v>
      </c>
      <c r="C21" s="13">
        <f t="shared" si="0"/>
        <v>1.1439466158245948</v>
      </c>
      <c r="D21" s="2"/>
      <c r="E21" s="16">
        <v>7761272</v>
      </c>
      <c r="F21" s="13">
        <f t="shared" si="1"/>
        <v>0.32644051102653132</v>
      </c>
      <c r="G21" s="15"/>
    </row>
    <row r="22" spans="1:7" x14ac:dyDescent="0.2">
      <c r="A22" s="35" t="s">
        <v>72</v>
      </c>
      <c r="B22" s="12">
        <v>58</v>
      </c>
      <c r="C22" s="13">
        <f t="shared" si="0"/>
        <v>0.36860502065459166</v>
      </c>
      <c r="D22" s="2"/>
      <c r="E22" s="16">
        <v>5185124</v>
      </c>
      <c r="F22" s="13">
        <f t="shared" si="1"/>
        <v>0.21808725789998498</v>
      </c>
      <c r="G22" s="15"/>
    </row>
    <row r="23" spans="1:7" x14ac:dyDescent="0.2">
      <c r="A23" s="35" t="s">
        <v>227</v>
      </c>
      <c r="B23" s="12">
        <v>47</v>
      </c>
      <c r="C23" s="13">
        <f t="shared" si="0"/>
        <v>0.29869717190975531</v>
      </c>
      <c r="D23" s="2"/>
      <c r="E23" s="16">
        <v>54904388</v>
      </c>
      <c r="F23" s="13">
        <f t="shared" si="1"/>
        <v>2.3092885388270057</v>
      </c>
      <c r="G23" s="15"/>
    </row>
    <row r="24" spans="1:7" x14ac:dyDescent="0.2">
      <c r="A24" s="35" t="s">
        <v>228</v>
      </c>
      <c r="B24" s="12">
        <v>27</v>
      </c>
      <c r="C24" s="13">
        <f t="shared" si="0"/>
        <v>0.17159199237368922</v>
      </c>
      <c r="D24" s="2"/>
      <c r="E24" s="16">
        <v>1672612</v>
      </c>
      <c r="F24" s="13">
        <f t="shared" si="1"/>
        <v>7.0350364737778628E-2</v>
      </c>
      <c r="G24" s="15"/>
    </row>
    <row r="25" spans="1:7" x14ac:dyDescent="0.2">
      <c r="A25" s="35" t="s">
        <v>70</v>
      </c>
      <c r="B25" s="12">
        <v>105</v>
      </c>
      <c r="C25" s="13">
        <f t="shared" si="0"/>
        <v>0.66730219256434697</v>
      </c>
      <c r="D25" s="2"/>
      <c r="E25" s="16">
        <v>3684991</v>
      </c>
      <c r="F25" s="13">
        <f t="shared" si="1"/>
        <v>0.15499139125238348</v>
      </c>
      <c r="G25" s="15"/>
    </row>
    <row r="26" spans="1:7" x14ac:dyDescent="0.2">
      <c r="A26" s="35"/>
      <c r="B26" s="12"/>
      <c r="C26" s="13"/>
      <c r="D26" s="2"/>
      <c r="E26" s="12"/>
      <c r="F26" s="13"/>
      <c r="G26" s="15"/>
    </row>
    <row r="27" spans="1:7" ht="15.75" x14ac:dyDescent="0.25">
      <c r="A27" s="11" t="s">
        <v>47</v>
      </c>
      <c r="B27" s="18">
        <f>SUM(B28:B34)</f>
        <v>2996</v>
      </c>
      <c r="C27" s="185">
        <f t="shared" ref="C27:C34" si="2">(B27/B$80)*100</f>
        <v>19.040355894502699</v>
      </c>
      <c r="D27" s="42"/>
      <c r="E27" s="49">
        <f>SUM(E28:E34)</f>
        <v>258488073</v>
      </c>
      <c r="F27" s="185">
        <f t="shared" ref="F27:F34" si="3">(E27/E$80)*100</f>
        <v>10.872055333762729</v>
      </c>
      <c r="G27" s="44"/>
    </row>
    <row r="28" spans="1:7" ht="15" customHeight="1" x14ac:dyDescent="0.25">
      <c r="A28" s="35" t="s">
        <v>50</v>
      </c>
      <c r="B28" s="12">
        <v>325</v>
      </c>
      <c r="C28" s="13">
        <f t="shared" si="2"/>
        <v>2.0654591674610741</v>
      </c>
      <c r="D28" s="2"/>
      <c r="E28" s="16">
        <v>90496301</v>
      </c>
      <c r="F28" s="13">
        <f t="shared" si="3"/>
        <v>3.8062908688744317</v>
      </c>
      <c r="G28" s="44"/>
    </row>
    <row r="29" spans="1:7" ht="15" customHeight="1" x14ac:dyDescent="0.25">
      <c r="A29" s="35" t="s">
        <v>48</v>
      </c>
      <c r="B29" s="12">
        <v>155</v>
      </c>
      <c r="C29" s="13">
        <f t="shared" si="2"/>
        <v>0.98506514140451229</v>
      </c>
      <c r="D29" s="2"/>
      <c r="E29" s="16">
        <v>5590886</v>
      </c>
      <c r="F29" s="13">
        <f t="shared" si="3"/>
        <v>0.23515368137221318</v>
      </c>
      <c r="G29" s="44"/>
    </row>
    <row r="30" spans="1:7" ht="15" customHeight="1" x14ac:dyDescent="0.25">
      <c r="A30" s="35" t="s">
        <v>51</v>
      </c>
      <c r="B30" s="12">
        <v>467</v>
      </c>
      <c r="C30" s="13">
        <f t="shared" si="2"/>
        <v>2.9679059421671434</v>
      </c>
      <c r="D30" s="2"/>
      <c r="E30" s="16">
        <v>15033095</v>
      </c>
      <c r="F30" s="13">
        <f t="shared" si="3"/>
        <v>0.63229470814969413</v>
      </c>
      <c r="G30" s="44"/>
    </row>
    <row r="31" spans="1:7" ht="15" customHeight="1" x14ac:dyDescent="0.25">
      <c r="A31" s="35" t="s">
        <v>52</v>
      </c>
      <c r="B31" s="12">
        <v>225</v>
      </c>
      <c r="C31" s="13">
        <f t="shared" si="2"/>
        <v>1.4299332697807436</v>
      </c>
      <c r="D31" s="2"/>
      <c r="E31" s="16">
        <v>8205742</v>
      </c>
      <c r="F31" s="13">
        <f t="shared" si="3"/>
        <v>0.345135000014414</v>
      </c>
      <c r="G31" s="44"/>
    </row>
    <row r="32" spans="1:7" ht="15" customHeight="1" x14ac:dyDescent="0.25">
      <c r="A32" s="35" t="s">
        <v>53</v>
      </c>
      <c r="B32" s="12">
        <v>558</v>
      </c>
      <c r="C32" s="13">
        <f t="shared" si="2"/>
        <v>3.5462345090562439</v>
      </c>
      <c r="D32" s="2"/>
      <c r="E32" s="16">
        <v>51276455</v>
      </c>
      <c r="F32" s="13">
        <f t="shared" si="3"/>
        <v>2.156697017425615</v>
      </c>
      <c r="G32" s="44"/>
    </row>
    <row r="33" spans="1:7" ht="15" customHeight="1" x14ac:dyDescent="0.25">
      <c r="A33" s="35" t="s">
        <v>159</v>
      </c>
      <c r="B33" s="12">
        <v>429</v>
      </c>
      <c r="C33" s="13">
        <f t="shared" si="2"/>
        <v>2.7264061010486178</v>
      </c>
      <c r="D33" s="2"/>
      <c r="E33" s="16">
        <v>29888933</v>
      </c>
      <c r="F33" s="13">
        <f t="shared" si="3"/>
        <v>1.257133954660751</v>
      </c>
      <c r="G33" s="44"/>
    </row>
    <row r="34" spans="1:7" ht="15" customHeight="1" x14ac:dyDescent="0.2">
      <c r="A34" s="35" t="s">
        <v>55</v>
      </c>
      <c r="B34" s="12">
        <v>837</v>
      </c>
      <c r="C34" s="13">
        <f t="shared" si="2"/>
        <v>5.3193517635843657</v>
      </c>
      <c r="D34" s="2"/>
      <c r="E34" s="16">
        <v>57996661</v>
      </c>
      <c r="F34" s="13">
        <f t="shared" si="3"/>
        <v>2.4393501032656117</v>
      </c>
      <c r="G34" s="15"/>
    </row>
    <row r="35" spans="1:7" x14ac:dyDescent="0.2">
      <c r="A35" s="35"/>
      <c r="B35" s="12"/>
      <c r="C35" s="13"/>
      <c r="D35" s="2"/>
      <c r="E35" s="12"/>
      <c r="F35" s="13"/>
      <c r="G35" s="15"/>
    </row>
    <row r="36" spans="1:7" ht="15.75" x14ac:dyDescent="0.25">
      <c r="A36" s="11" t="s">
        <v>160</v>
      </c>
      <c r="B36" s="18">
        <f>SUM(B37:B40)</f>
        <v>1478</v>
      </c>
      <c r="C36" s="185">
        <f>(B36/B$80)*100</f>
        <v>9.3930727677152834</v>
      </c>
      <c r="D36" s="42"/>
      <c r="E36" s="49">
        <f>SUM(E37:E40)</f>
        <v>59344094</v>
      </c>
      <c r="F36" s="185">
        <f>(E36/E$80)*100</f>
        <v>2.4960233801581122</v>
      </c>
      <c r="G36" s="15"/>
    </row>
    <row r="37" spans="1:7" x14ac:dyDescent="0.2">
      <c r="A37" s="35" t="s">
        <v>161</v>
      </c>
      <c r="B37" s="12">
        <v>153</v>
      </c>
      <c r="C37" s="13">
        <f>(B37/B$80)*100</f>
        <v>0.97235462345090562</v>
      </c>
      <c r="D37" s="2"/>
      <c r="E37" s="16">
        <v>5284737</v>
      </c>
      <c r="F37" s="13">
        <f>(E37/E$80)*100</f>
        <v>0.22227699878587143</v>
      </c>
      <c r="G37" s="15"/>
    </row>
    <row r="38" spans="1:7" x14ac:dyDescent="0.2">
      <c r="A38" s="35" t="s">
        <v>162</v>
      </c>
      <c r="B38" s="12">
        <v>84</v>
      </c>
      <c r="C38" s="13">
        <f>(B38/B$80)*100</f>
        <v>0.5338417540514776</v>
      </c>
      <c r="D38" s="2"/>
      <c r="E38" s="16">
        <v>2838772</v>
      </c>
      <c r="F38" s="13">
        <f>(E38/E$80)*100</f>
        <v>0.11939926630168461</v>
      </c>
      <c r="G38" s="15"/>
    </row>
    <row r="39" spans="1:7" x14ac:dyDescent="0.2">
      <c r="A39" s="35" t="s">
        <v>163</v>
      </c>
      <c r="B39" s="12">
        <v>840</v>
      </c>
      <c r="C39" s="13">
        <f>(B39/B$80)*100</f>
        <v>5.3384175405147758</v>
      </c>
      <c r="D39" s="2"/>
      <c r="E39" s="16">
        <v>22659611</v>
      </c>
      <c r="F39" s="13">
        <f>(E39/E$80)*100</f>
        <v>0.9530673573226669</v>
      </c>
      <c r="G39" s="15"/>
    </row>
    <row r="40" spans="1:7" x14ac:dyDescent="0.2">
      <c r="A40" s="51" t="s">
        <v>164</v>
      </c>
      <c r="B40" s="12">
        <v>401</v>
      </c>
      <c r="C40" s="13">
        <f>(B40/B$80)*100</f>
        <v>2.5484588496981249</v>
      </c>
      <c r="D40" s="2"/>
      <c r="E40" s="16">
        <v>28560974</v>
      </c>
      <c r="F40" s="53">
        <f>(E40/E$80)*100</f>
        <v>1.2012797577478889</v>
      </c>
      <c r="G40" s="119"/>
    </row>
    <row r="41" spans="1:7" ht="12.75" x14ac:dyDescent="0.2">
      <c r="A41" s="216" t="s">
        <v>56</v>
      </c>
      <c r="B41" s="216"/>
      <c r="C41" s="216"/>
      <c r="D41" s="216"/>
      <c r="E41" s="216"/>
      <c r="F41" s="216"/>
      <c r="G41" s="216"/>
    </row>
    <row r="42" spans="1:7" ht="12.75" x14ac:dyDescent="0.2">
      <c r="A42" s="54"/>
      <c r="B42" s="54"/>
      <c r="C42" s="54"/>
      <c r="D42" s="54"/>
      <c r="E42" s="54"/>
      <c r="F42" s="54"/>
      <c r="G42" s="54"/>
    </row>
    <row r="43" spans="1:7" x14ac:dyDescent="0.2">
      <c r="B43" s="55"/>
      <c r="C43" s="13"/>
      <c r="D43" s="2"/>
      <c r="E43" s="56"/>
      <c r="F43" s="13"/>
      <c r="G43" s="2"/>
    </row>
    <row r="44" spans="1:7" ht="20.25" x14ac:dyDescent="0.3">
      <c r="A44" s="212" t="s">
        <v>155</v>
      </c>
      <c r="B44" s="212"/>
      <c r="C44" s="212"/>
      <c r="D44" s="212"/>
      <c r="E44" s="212"/>
      <c r="F44" s="212"/>
      <c r="G44" s="212"/>
    </row>
    <row r="45" spans="1:7" ht="20.25" x14ac:dyDescent="0.3">
      <c r="A45" s="212" t="s">
        <v>156</v>
      </c>
      <c r="B45" s="212"/>
      <c r="C45" s="212"/>
      <c r="D45" s="212"/>
      <c r="E45" s="212"/>
      <c r="F45" s="212"/>
      <c r="G45" s="212"/>
    </row>
    <row r="46" spans="1:7" ht="20.25" x14ac:dyDescent="0.3">
      <c r="A46" s="212" t="s">
        <v>240</v>
      </c>
      <c r="B46" s="212"/>
      <c r="C46" s="212"/>
      <c r="D46" s="212"/>
      <c r="E46" s="212"/>
      <c r="F46" s="212"/>
      <c r="G46" s="212"/>
    </row>
    <row r="47" spans="1:7" x14ac:dyDescent="0.2">
      <c r="A47" s="116"/>
    </row>
    <row r="48" spans="1:7" ht="18.75" x14ac:dyDescent="0.3">
      <c r="A48" s="213" t="s">
        <v>233</v>
      </c>
      <c r="B48" s="213"/>
      <c r="C48" s="213"/>
      <c r="D48" s="213"/>
      <c r="E48" s="213"/>
      <c r="F48" s="213"/>
      <c r="G48" s="213"/>
    </row>
    <row r="49" spans="1:7" ht="18" x14ac:dyDescent="0.25">
      <c r="A49" s="213" t="s">
        <v>2</v>
      </c>
      <c r="B49" s="213"/>
      <c r="C49" s="213"/>
      <c r="D49" s="213"/>
      <c r="E49" s="213"/>
      <c r="F49" s="213"/>
      <c r="G49" s="213"/>
    </row>
    <row r="50" spans="1:7" x14ac:dyDescent="0.2">
      <c r="A50" s="214" t="s">
        <v>3</v>
      </c>
      <c r="B50" s="214"/>
      <c r="C50" s="214"/>
      <c r="D50" s="214"/>
      <c r="E50" s="214"/>
      <c r="F50" s="214"/>
      <c r="G50" s="214"/>
    </row>
    <row r="51" spans="1:7" x14ac:dyDescent="0.2">
      <c r="A51" s="52"/>
      <c r="B51" s="121"/>
      <c r="C51" s="53"/>
      <c r="D51" s="52"/>
      <c r="E51" s="122"/>
      <c r="F51" s="53"/>
      <c r="G51" s="52"/>
    </row>
    <row r="52" spans="1:7" ht="15.75" x14ac:dyDescent="0.25">
      <c r="A52" s="117"/>
      <c r="B52" s="117"/>
      <c r="C52" s="4" t="s">
        <v>4</v>
      </c>
      <c r="D52" s="71"/>
      <c r="E52" s="117"/>
      <c r="F52" s="4" t="s">
        <v>4</v>
      </c>
      <c r="G52" s="118"/>
    </row>
    <row r="53" spans="1:7" ht="15.75" customHeight="1" x14ac:dyDescent="0.25">
      <c r="A53" s="72" t="s">
        <v>241</v>
      </c>
      <c r="B53" s="7" t="s">
        <v>6</v>
      </c>
      <c r="C53" s="8" t="s">
        <v>7</v>
      </c>
      <c r="D53" s="52"/>
      <c r="E53" s="7" t="s">
        <v>8</v>
      </c>
      <c r="F53" s="8" t="s">
        <v>7</v>
      </c>
      <c r="G53" s="119"/>
    </row>
    <row r="54" spans="1:7" x14ac:dyDescent="0.2">
      <c r="A54" s="35"/>
      <c r="B54" s="35"/>
      <c r="C54" s="2"/>
      <c r="D54" s="2"/>
      <c r="E54" s="35"/>
      <c r="F54" s="2"/>
      <c r="G54" s="15"/>
    </row>
    <row r="55" spans="1:7" ht="15.75" x14ac:dyDescent="0.25">
      <c r="A55" s="11" t="s">
        <v>57</v>
      </c>
      <c r="B55" s="18">
        <f>SUM(B56:B63)</f>
        <v>1971</v>
      </c>
      <c r="C55" s="185">
        <f t="shared" ref="C55:C63" si="4">(B55/B$80)*100</f>
        <v>12.526215443279314</v>
      </c>
      <c r="D55" s="42" t="s">
        <v>10</v>
      </c>
      <c r="E55" s="43">
        <f>SUM(E56:E63)</f>
        <v>97840176</v>
      </c>
      <c r="F55" s="185">
        <f t="shared" ref="F55:F63" si="5">(E55/E$80)*100</f>
        <v>4.1151755862139305</v>
      </c>
      <c r="G55" s="44" t="s">
        <v>10</v>
      </c>
    </row>
    <row r="56" spans="1:7" x14ac:dyDescent="0.2">
      <c r="A56" s="35" t="s">
        <v>59</v>
      </c>
      <c r="B56" s="35">
        <v>442</v>
      </c>
      <c r="C56" s="13">
        <f t="shared" si="4"/>
        <v>2.8090244677470606</v>
      </c>
      <c r="D56" s="59"/>
      <c r="E56" s="16">
        <v>23164575</v>
      </c>
      <c r="F56" s="13">
        <f t="shared" si="5"/>
        <v>0.97430623494607727</v>
      </c>
      <c r="G56" s="15"/>
    </row>
    <row r="57" spans="1:7" x14ac:dyDescent="0.2">
      <c r="A57" s="35" t="s">
        <v>61</v>
      </c>
      <c r="B57" s="35">
        <v>115</v>
      </c>
      <c r="C57" s="13">
        <f t="shared" si="4"/>
        <v>0.73085478233237999</v>
      </c>
      <c r="D57" s="59"/>
      <c r="E57" s="16">
        <v>3253813</v>
      </c>
      <c r="F57" s="13">
        <f t="shared" si="5"/>
        <v>0.13685596620048504</v>
      </c>
      <c r="G57" s="15"/>
    </row>
    <row r="58" spans="1:7" x14ac:dyDescent="0.2">
      <c r="A58" s="35" t="s">
        <v>62</v>
      </c>
      <c r="B58" s="35">
        <v>816</v>
      </c>
      <c r="C58" s="13">
        <f t="shared" si="4"/>
        <v>5.1858913250714966</v>
      </c>
      <c r="D58" s="59"/>
      <c r="E58" s="16">
        <v>58070956</v>
      </c>
      <c r="F58" s="13">
        <f t="shared" si="5"/>
        <v>2.4424749644696404</v>
      </c>
      <c r="G58" s="15"/>
    </row>
    <row r="59" spans="1:7" x14ac:dyDescent="0.2">
      <c r="A59" s="35" t="s">
        <v>63</v>
      </c>
      <c r="B59" s="35">
        <v>385</v>
      </c>
      <c r="C59" s="13">
        <f t="shared" si="4"/>
        <v>2.4467747060692724</v>
      </c>
      <c r="D59" s="59"/>
      <c r="E59" s="16">
        <v>7035626</v>
      </c>
      <c r="F59" s="13">
        <f t="shared" si="5"/>
        <v>0.29591970837145648</v>
      </c>
      <c r="G59" s="15"/>
    </row>
    <row r="60" spans="1:7" x14ac:dyDescent="0.2">
      <c r="A60" s="35" t="s">
        <v>65</v>
      </c>
      <c r="B60" s="35">
        <v>89</v>
      </c>
      <c r="C60" s="13">
        <f t="shared" si="4"/>
        <v>0.56561804893549417</v>
      </c>
      <c r="D60" s="59"/>
      <c r="E60" s="16">
        <v>3320044</v>
      </c>
      <c r="F60" s="13">
        <f t="shared" si="5"/>
        <v>0.13964165409878293</v>
      </c>
      <c r="G60" s="15"/>
    </row>
    <row r="61" spans="1:7" x14ac:dyDescent="0.2">
      <c r="A61" s="35" t="s">
        <v>66</v>
      </c>
      <c r="B61" s="35">
        <v>44</v>
      </c>
      <c r="C61" s="13">
        <f t="shared" si="4"/>
        <v>0.27963139497934542</v>
      </c>
      <c r="D61" s="59"/>
      <c r="E61" s="16">
        <v>592920</v>
      </c>
      <c r="F61" s="13">
        <f t="shared" si="5"/>
        <v>2.4938322970493875E-2</v>
      </c>
      <c r="G61" s="15"/>
    </row>
    <row r="62" spans="1:7" x14ac:dyDescent="0.2">
      <c r="A62" s="35" t="s">
        <v>165</v>
      </c>
      <c r="B62" s="35">
        <v>55</v>
      </c>
      <c r="C62" s="13">
        <f t="shared" si="4"/>
        <v>0.34953924372418177</v>
      </c>
      <c r="D62" s="59"/>
      <c r="E62" s="16">
        <v>1296380</v>
      </c>
      <c r="F62" s="13">
        <f t="shared" si="5"/>
        <v>5.4525978432990709E-2</v>
      </c>
      <c r="G62" s="15"/>
    </row>
    <row r="63" spans="1:7" x14ac:dyDescent="0.2">
      <c r="A63" s="35" t="s">
        <v>69</v>
      </c>
      <c r="B63" s="35">
        <v>25</v>
      </c>
      <c r="C63" s="13">
        <f t="shared" si="4"/>
        <v>0.15888147442008263</v>
      </c>
      <c r="D63" s="2"/>
      <c r="E63" s="16">
        <v>1105862</v>
      </c>
      <c r="F63" s="13">
        <f t="shared" si="5"/>
        <v>4.6512756724003741E-2</v>
      </c>
      <c r="G63" s="15"/>
    </row>
    <row r="64" spans="1:7" x14ac:dyDescent="0.2">
      <c r="A64" s="35"/>
      <c r="B64" s="35"/>
      <c r="C64" s="13"/>
      <c r="D64" s="2"/>
      <c r="E64" s="12"/>
      <c r="F64" s="13"/>
      <c r="G64" s="15"/>
    </row>
    <row r="65" spans="1:27" ht="15.75" x14ac:dyDescent="0.25">
      <c r="A65" s="11" t="s">
        <v>14</v>
      </c>
      <c r="B65" s="18">
        <f>SUM(B66:B68)</f>
        <v>1305</v>
      </c>
      <c r="C65" s="185">
        <f>(B65/B$80)*100</f>
        <v>8.2936129647283128</v>
      </c>
      <c r="D65" s="42"/>
      <c r="E65" s="49">
        <f>SUM(E66:E68)</f>
        <v>49654963</v>
      </c>
      <c r="F65" s="185">
        <f>(E65/E$80)*100</f>
        <v>2.0884967691795242</v>
      </c>
      <c r="G65" s="15"/>
    </row>
    <row r="66" spans="1:27" ht="15.75" x14ac:dyDescent="0.25">
      <c r="A66" s="35" t="s">
        <v>74</v>
      </c>
      <c r="B66" s="12">
        <v>336</v>
      </c>
      <c r="C66" s="13">
        <f>(B66/B$80)*100</f>
        <v>2.1353670162059104</v>
      </c>
      <c r="D66" s="42"/>
      <c r="E66" s="16">
        <v>9067349</v>
      </c>
      <c r="F66" s="13">
        <f>(E66/E$80)*100</f>
        <v>0.3813743470420709</v>
      </c>
      <c r="G66" s="15"/>
    </row>
    <row r="67" spans="1:27" ht="15.75" x14ac:dyDescent="0.25">
      <c r="A67" s="35" t="s">
        <v>75</v>
      </c>
      <c r="B67" s="12">
        <v>267</v>
      </c>
      <c r="C67" s="13">
        <f>(B67/B$80)*100</f>
        <v>1.6968541468064824</v>
      </c>
      <c r="D67" s="42"/>
      <c r="E67" s="16">
        <v>12340195</v>
      </c>
      <c r="F67" s="13">
        <f>(E67/E$80)*100</f>
        <v>0.51903084468203753</v>
      </c>
      <c r="G67" s="15"/>
    </row>
    <row r="68" spans="1:27" ht="15.75" x14ac:dyDescent="0.25">
      <c r="A68" s="35" t="s">
        <v>166</v>
      </c>
      <c r="B68" s="12">
        <v>702</v>
      </c>
      <c r="C68" s="13">
        <f>(B68/B$80)*100</f>
        <v>4.4613918017159202</v>
      </c>
      <c r="D68" s="42"/>
      <c r="E68" s="16">
        <v>28247419</v>
      </c>
      <c r="F68" s="13">
        <f>(E68/E$80)*100</f>
        <v>1.1880915774554159</v>
      </c>
      <c r="G68" s="15"/>
    </row>
    <row r="69" spans="1:27" ht="15.75" x14ac:dyDescent="0.25">
      <c r="A69" s="35"/>
      <c r="B69" s="12"/>
      <c r="C69" s="13"/>
      <c r="D69" s="42"/>
      <c r="E69" s="16"/>
      <c r="F69" s="13"/>
      <c r="G69" s="15"/>
    </row>
    <row r="70" spans="1:27" ht="15.75" x14ac:dyDescent="0.25">
      <c r="A70" s="11" t="s">
        <v>11</v>
      </c>
      <c r="B70" s="18">
        <f>SUM(B71:B73)</f>
        <v>1921</v>
      </c>
      <c r="C70" s="185">
        <f>(B70/B$80)*100</f>
        <v>12.208452494439149</v>
      </c>
      <c r="D70" s="42"/>
      <c r="E70" s="49">
        <f>SUM(E71:E73)</f>
        <v>115577092</v>
      </c>
      <c r="F70" s="185">
        <f>(E70/E$80)*100</f>
        <v>4.8611934970763073</v>
      </c>
      <c r="G70" s="15"/>
    </row>
    <row r="71" spans="1:27" ht="15.75" x14ac:dyDescent="0.25">
      <c r="A71" s="35" t="s">
        <v>167</v>
      </c>
      <c r="B71" s="12">
        <v>600</v>
      </c>
      <c r="C71" s="13">
        <f>(B71/B$80)*100</f>
        <v>3.8131553860819829</v>
      </c>
      <c r="D71" s="42"/>
      <c r="E71" s="16">
        <v>20232900</v>
      </c>
      <c r="F71" s="13">
        <f>(E71/E$80)*100</f>
        <v>0.85099945157813117</v>
      </c>
      <c r="G71" s="15"/>
    </row>
    <row r="72" spans="1:27" ht="15.75" x14ac:dyDescent="0.25">
      <c r="A72" s="35" t="s">
        <v>168</v>
      </c>
      <c r="B72" s="12">
        <v>555</v>
      </c>
      <c r="C72" s="13">
        <f>(B72/B$80)*100</f>
        <v>3.5271687321258343</v>
      </c>
      <c r="D72" s="42"/>
      <c r="E72" s="16">
        <v>29642724</v>
      </c>
      <c r="F72" s="13">
        <f>(E72/E$80)*100</f>
        <v>1.2467783593692405</v>
      </c>
      <c r="G72" s="15"/>
    </row>
    <row r="73" spans="1:27" ht="15.75" x14ac:dyDescent="0.25">
      <c r="A73" s="35" t="s">
        <v>39</v>
      </c>
      <c r="B73" s="12">
        <v>766</v>
      </c>
      <c r="C73" s="13">
        <f>(B73/B$80)*100</f>
        <v>4.8681283762313319</v>
      </c>
      <c r="D73" s="42"/>
      <c r="E73" s="16">
        <v>65701468</v>
      </c>
      <c r="F73" s="13">
        <f>(E73/E$80)*100</f>
        <v>2.7634156861289352</v>
      </c>
      <c r="G73" s="15"/>
    </row>
    <row r="74" spans="1:27" ht="15.75" x14ac:dyDescent="0.25">
      <c r="A74" s="11"/>
      <c r="B74" s="18"/>
      <c r="C74" s="185"/>
      <c r="D74" s="42"/>
      <c r="E74" s="18"/>
      <c r="F74" s="185"/>
      <c r="G74" s="15"/>
    </row>
    <row r="75" spans="1:27" ht="15.75" x14ac:dyDescent="0.25">
      <c r="A75" s="11" t="s">
        <v>16</v>
      </c>
      <c r="B75" s="18">
        <f>SUM(B76:B78)</f>
        <v>983</v>
      </c>
      <c r="C75" s="185">
        <f>(B75/B$80)*100</f>
        <v>6.2472195741976488</v>
      </c>
      <c r="D75" s="42"/>
      <c r="E75" s="49">
        <f>SUM(E76:E78)</f>
        <v>75105759</v>
      </c>
      <c r="F75" s="185">
        <f>(E75/E$80)*100</f>
        <v>3.158961874934354</v>
      </c>
      <c r="G75" s="44"/>
    </row>
    <row r="76" spans="1:27" ht="15.75" x14ac:dyDescent="0.25">
      <c r="A76" s="35" t="s">
        <v>80</v>
      </c>
      <c r="B76" s="12">
        <v>591</v>
      </c>
      <c r="C76" s="13">
        <f>(B76/B$80)*100</f>
        <v>3.7559580552907534</v>
      </c>
      <c r="D76" s="42"/>
      <c r="E76" s="16">
        <v>36754708</v>
      </c>
      <c r="F76" s="13">
        <f>(E76/E$80)*100</f>
        <v>1.5459096990997017</v>
      </c>
      <c r="G76" s="15"/>
    </row>
    <row r="77" spans="1:27" ht="15.75" x14ac:dyDescent="0.25">
      <c r="A77" s="35" t="s">
        <v>15</v>
      </c>
      <c r="B77" s="12">
        <v>208</v>
      </c>
      <c r="C77" s="13">
        <f>(B77/B$80)*100</f>
        <v>1.3218938671750873</v>
      </c>
      <c r="D77" s="42"/>
      <c r="E77" s="16">
        <v>17170496</v>
      </c>
      <c r="F77" s="13">
        <f>(E77/E$80)*100</f>
        <v>0.72219418270858327</v>
      </c>
      <c r="G77" s="15"/>
    </row>
    <row r="78" spans="1:27" ht="15.75" x14ac:dyDescent="0.25">
      <c r="A78" s="35" t="s">
        <v>174</v>
      </c>
      <c r="B78" s="12">
        <v>184</v>
      </c>
      <c r="C78" s="13">
        <f>(B78/B$80)*100</f>
        <v>1.1693676517318081</v>
      </c>
      <c r="D78" s="42"/>
      <c r="E78" s="16">
        <v>21180555</v>
      </c>
      <c r="F78" s="13">
        <f>(E78/E$80)*100</f>
        <v>0.89085799312606917</v>
      </c>
      <c r="G78" s="15"/>
    </row>
    <row r="79" spans="1:27" ht="12.75" customHeight="1" x14ac:dyDescent="0.2">
      <c r="A79" s="35"/>
      <c r="B79" s="35"/>
      <c r="C79" s="13"/>
      <c r="D79" s="2"/>
      <c r="E79" s="12"/>
      <c r="F79" s="13"/>
      <c r="G79" s="15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7.25" customHeight="1" x14ac:dyDescent="0.25">
      <c r="A80" s="21" t="s">
        <v>17</v>
      </c>
      <c r="B80" s="22">
        <f>B12+B14+B20+B27+B36+B55+B65+B70+B75</f>
        <v>15735</v>
      </c>
      <c r="C80" s="23">
        <f>C12+C14+C20+C27+C36+C55+C65+C70+C75</f>
        <v>99.999999999999986</v>
      </c>
      <c r="D80" s="24" t="s">
        <v>10</v>
      </c>
      <c r="E80" s="25">
        <f>E12+E14+E20+E27+E36+E55+E65+E70+E75</f>
        <v>2377545598</v>
      </c>
      <c r="F80" s="23">
        <f>F12+F14+F20+F27+F36+F55+F65+F70+F75</f>
        <v>100.00000000000001</v>
      </c>
      <c r="G80" s="26" t="s">
        <v>10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7" ht="12.75" customHeight="1" x14ac:dyDescent="0.2"/>
    <row r="82" spans="1:7" ht="39" customHeight="1" x14ac:dyDescent="0.2">
      <c r="A82" s="233" t="s">
        <v>253</v>
      </c>
      <c r="B82" s="233"/>
      <c r="C82" s="233"/>
      <c r="D82" s="233"/>
      <c r="E82" s="233"/>
      <c r="F82" s="233"/>
      <c r="G82" s="233"/>
    </row>
    <row r="83" spans="1:7" ht="12.75" x14ac:dyDescent="0.2">
      <c r="A83" s="1"/>
    </row>
  </sheetData>
  <mergeCells count="14">
    <mergeCell ref="A41:G41"/>
    <mergeCell ref="A44:G44"/>
    <mergeCell ref="A48:G48"/>
    <mergeCell ref="A82:G82"/>
    <mergeCell ref="A1:G1"/>
    <mergeCell ref="A2:G2"/>
    <mergeCell ref="A5:G5"/>
    <mergeCell ref="A6:G6"/>
    <mergeCell ref="A7:G7"/>
    <mergeCell ref="A3:G3"/>
    <mergeCell ref="A50:G50"/>
    <mergeCell ref="A45:G45"/>
    <mergeCell ref="A46:G46"/>
    <mergeCell ref="A49:G49"/>
  </mergeCells>
  <pageMargins left="0.7" right="0.7" top="0.75" bottom="0.75" header="0.3" footer="0.3"/>
  <pageSetup scale="76" orientation="portrait" horizontalDpi="4294967295" verticalDpi="4294967295" r:id="rId1"/>
  <rowBreaks count="1" manualBreakCount="1">
    <brk id="43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FFC8A-F2A3-41AB-968E-A95FCA1BE336}">
  <dimension ref="A1:G19"/>
  <sheetViews>
    <sheetView showGridLines="0" zoomScaleNormal="100" workbookViewId="0">
      <selection sqref="A1:G1"/>
    </sheetView>
  </sheetViews>
  <sheetFormatPr defaultRowHeight="12.75" x14ac:dyDescent="0.2"/>
  <cols>
    <col min="1" max="1" width="32" style="1" customWidth="1"/>
    <col min="2" max="2" width="15.7109375" style="1" customWidth="1"/>
    <col min="3" max="3" width="16.85546875" style="1" customWidth="1"/>
    <col min="4" max="4" width="3.42578125" style="1" customWidth="1"/>
    <col min="5" max="5" width="17.140625" style="1" customWidth="1"/>
    <col min="6" max="6" width="15.42578125" style="1" customWidth="1"/>
    <col min="7" max="7" width="3.42578125" style="1" customWidth="1"/>
    <col min="8" max="16384" width="9.140625" style="1"/>
  </cols>
  <sheetData>
    <row r="1" spans="1:7" ht="20.25" x14ac:dyDescent="0.3">
      <c r="A1" s="212" t="s">
        <v>155</v>
      </c>
      <c r="B1" s="212"/>
      <c r="C1" s="212"/>
      <c r="D1" s="212"/>
      <c r="E1" s="212"/>
      <c r="F1" s="212"/>
      <c r="G1" s="212"/>
    </row>
    <row r="2" spans="1:7" ht="20.25" x14ac:dyDescent="0.3">
      <c r="A2" s="212" t="s">
        <v>156</v>
      </c>
      <c r="B2" s="212"/>
      <c r="C2" s="212"/>
      <c r="D2" s="212"/>
      <c r="E2" s="212"/>
      <c r="F2" s="212"/>
      <c r="G2" s="212"/>
    </row>
    <row r="3" spans="1:7" ht="20.25" x14ac:dyDescent="0.3">
      <c r="A3" s="212" t="s">
        <v>240</v>
      </c>
      <c r="B3" s="212"/>
      <c r="C3" s="212"/>
      <c r="D3" s="212"/>
      <c r="E3" s="212"/>
      <c r="F3" s="212"/>
      <c r="G3" s="212"/>
    </row>
    <row r="5" spans="1:7" ht="18" x14ac:dyDescent="0.25">
      <c r="A5" s="213" t="s">
        <v>144</v>
      </c>
      <c r="B5" s="213"/>
      <c r="C5" s="213"/>
      <c r="D5" s="213"/>
      <c r="E5" s="213"/>
      <c r="F5" s="213"/>
      <c r="G5" s="213"/>
    </row>
    <row r="6" spans="1:7" ht="18" x14ac:dyDescent="0.25">
      <c r="A6" s="213" t="s">
        <v>19</v>
      </c>
      <c r="B6" s="213"/>
      <c r="C6" s="213"/>
      <c r="D6" s="213"/>
      <c r="E6" s="213"/>
      <c r="F6" s="213"/>
      <c r="G6" s="213"/>
    </row>
    <row r="7" spans="1:7" ht="15" x14ac:dyDescent="0.2">
      <c r="A7" s="2"/>
      <c r="B7" s="2"/>
      <c r="C7" s="2"/>
      <c r="D7" s="2"/>
      <c r="E7" s="2"/>
      <c r="F7" s="2"/>
      <c r="G7" s="2"/>
    </row>
    <row r="8" spans="1:7" ht="15.75" x14ac:dyDescent="0.25">
      <c r="A8" s="98"/>
      <c r="B8" s="3"/>
      <c r="C8" s="4" t="s">
        <v>4</v>
      </c>
      <c r="D8" s="5"/>
      <c r="E8" s="30" t="s">
        <v>8</v>
      </c>
      <c r="F8" s="4" t="s">
        <v>4</v>
      </c>
      <c r="G8" s="6"/>
    </row>
    <row r="9" spans="1:7" ht="15.75" x14ac:dyDescent="0.25">
      <c r="A9" s="72" t="s">
        <v>20</v>
      </c>
      <c r="B9" s="7" t="s">
        <v>6</v>
      </c>
      <c r="C9" s="8" t="s">
        <v>7</v>
      </c>
      <c r="D9" s="9"/>
      <c r="E9" s="33" t="s">
        <v>21</v>
      </c>
      <c r="F9" s="8" t="s">
        <v>7</v>
      </c>
      <c r="G9" s="10"/>
    </row>
    <row r="10" spans="1:7" ht="28.5" customHeight="1" x14ac:dyDescent="0.25">
      <c r="A10" s="123" t="s">
        <v>22</v>
      </c>
      <c r="B10" s="12">
        <v>586</v>
      </c>
      <c r="C10" s="13">
        <f t="shared" ref="C10:C17" si="0">(B10/B$19)*100</f>
        <v>3.7241817604067369</v>
      </c>
      <c r="D10" s="2" t="s">
        <v>10</v>
      </c>
      <c r="E10" s="14">
        <v>-1423318</v>
      </c>
      <c r="F10" s="13">
        <f t="shared" ref="F10:F17" si="1">(E10/E$19)*100</f>
        <v>-5.9865013785531607E-2</v>
      </c>
      <c r="G10" s="15" t="s">
        <v>10</v>
      </c>
    </row>
    <row r="11" spans="1:7" ht="28.5" customHeight="1" x14ac:dyDescent="0.25">
      <c r="A11" s="11" t="s">
        <v>23</v>
      </c>
      <c r="B11" s="12">
        <v>677</v>
      </c>
      <c r="C11" s="13">
        <f t="shared" si="0"/>
        <v>4.3025103272958374</v>
      </c>
      <c r="D11" s="2"/>
      <c r="E11" s="16">
        <v>429498</v>
      </c>
      <c r="F11" s="13">
        <f t="shared" si="1"/>
        <v>1.8064763946537776E-2</v>
      </c>
      <c r="G11" s="15"/>
    </row>
    <row r="12" spans="1:7" ht="28.5" customHeight="1" x14ac:dyDescent="0.25">
      <c r="A12" s="11" t="s">
        <v>24</v>
      </c>
      <c r="B12" s="12">
        <v>1794</v>
      </c>
      <c r="C12" s="13">
        <f t="shared" si="0"/>
        <v>11.401334604385129</v>
      </c>
      <c r="D12" s="2"/>
      <c r="E12" s="16">
        <v>4790155</v>
      </c>
      <c r="F12" s="13">
        <f t="shared" si="1"/>
        <v>0.20147478996951712</v>
      </c>
      <c r="G12" s="15"/>
    </row>
    <row r="13" spans="1:7" ht="28.5" customHeight="1" x14ac:dyDescent="0.25">
      <c r="A13" s="11" t="s">
        <v>25</v>
      </c>
      <c r="B13" s="12">
        <v>3019</v>
      </c>
      <c r="C13" s="13">
        <f t="shared" si="0"/>
        <v>19.186526850969177</v>
      </c>
      <c r="D13" s="2"/>
      <c r="E13" s="16">
        <v>22251337</v>
      </c>
      <c r="F13" s="13">
        <f t="shared" si="1"/>
        <v>0.93589527867385203</v>
      </c>
      <c r="G13" s="15"/>
    </row>
    <row r="14" spans="1:7" ht="28.5" customHeight="1" x14ac:dyDescent="0.25">
      <c r="A14" s="11" t="s">
        <v>26</v>
      </c>
      <c r="B14" s="12">
        <v>5809</v>
      </c>
      <c r="C14" s="13">
        <f t="shared" si="0"/>
        <v>36.917699396250399</v>
      </c>
      <c r="D14" s="2"/>
      <c r="E14" s="16">
        <v>132951279</v>
      </c>
      <c r="F14" s="13">
        <f t="shared" si="1"/>
        <v>5.5919549602682324</v>
      </c>
      <c r="G14" s="15"/>
    </row>
    <row r="15" spans="1:7" ht="28.5" customHeight="1" x14ac:dyDescent="0.25">
      <c r="A15" s="11" t="s">
        <v>169</v>
      </c>
      <c r="B15" s="12">
        <v>3180</v>
      </c>
      <c r="C15" s="13">
        <f t="shared" si="0"/>
        <v>20.20972354623451</v>
      </c>
      <c r="D15" s="2"/>
      <c r="E15" s="16">
        <v>482112842</v>
      </c>
      <c r="F15" s="13">
        <f t="shared" si="1"/>
        <v>20.277753764451674</v>
      </c>
      <c r="G15" s="15"/>
    </row>
    <row r="16" spans="1:7" ht="28.5" customHeight="1" x14ac:dyDescent="0.25">
      <c r="A16" s="11" t="s">
        <v>28</v>
      </c>
      <c r="B16" s="12">
        <v>321</v>
      </c>
      <c r="C16" s="13">
        <f t="shared" si="0"/>
        <v>2.0400381315538607</v>
      </c>
      <c r="D16" s="2"/>
      <c r="E16" s="16">
        <v>222915946</v>
      </c>
      <c r="F16" s="13">
        <f t="shared" si="1"/>
        <v>9.3758852064716525</v>
      </c>
      <c r="G16" s="15"/>
    </row>
    <row r="17" spans="1:7" ht="28.5" customHeight="1" x14ac:dyDescent="0.25">
      <c r="A17" s="11" t="s">
        <v>29</v>
      </c>
      <c r="B17" s="12">
        <v>349</v>
      </c>
      <c r="C17" s="13">
        <f t="shared" si="0"/>
        <v>2.2179853829043537</v>
      </c>
      <c r="D17" s="2"/>
      <c r="E17" s="16">
        <v>1513517859</v>
      </c>
      <c r="F17" s="13">
        <f t="shared" si="1"/>
        <v>63.658836250004072</v>
      </c>
      <c r="G17" s="15"/>
    </row>
    <row r="18" spans="1:7" ht="15.75" x14ac:dyDescent="0.25">
      <c r="A18" s="11"/>
      <c r="B18" s="35"/>
      <c r="C18" s="13"/>
      <c r="D18" s="2"/>
      <c r="E18" s="16"/>
      <c r="F18" s="13"/>
      <c r="G18" s="15"/>
    </row>
    <row r="19" spans="1:7" ht="15.75" x14ac:dyDescent="0.25">
      <c r="A19" s="21" t="s">
        <v>17</v>
      </c>
      <c r="B19" s="22">
        <f>SUM(B10:B17)</f>
        <v>15735</v>
      </c>
      <c r="C19" s="36">
        <f>SUM(C10:C17)</f>
        <v>100.00000000000001</v>
      </c>
      <c r="D19" s="37" t="s">
        <v>10</v>
      </c>
      <c r="E19" s="25">
        <f>SUM(E10:E17)</f>
        <v>2377545598</v>
      </c>
      <c r="F19" s="36">
        <f>SUM(F10:F17)</f>
        <v>100</v>
      </c>
      <c r="G19" s="26" t="s">
        <v>10</v>
      </c>
    </row>
  </sheetData>
  <mergeCells count="5">
    <mergeCell ref="A1:G1"/>
    <mergeCell ref="A2:G2"/>
    <mergeCell ref="A3:G3"/>
    <mergeCell ref="A5:G5"/>
    <mergeCell ref="A6:G6"/>
  </mergeCells>
  <pageMargins left="0.7" right="0.7" top="0.75" bottom="0.75" header="0.3" footer="0.3"/>
  <pageSetup scale="88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FC166-885C-4459-AAAB-C77D31D13356}">
  <dimension ref="A1:G24"/>
  <sheetViews>
    <sheetView showGridLines="0" zoomScaleNormal="100" workbookViewId="0">
      <selection sqref="A1:G1"/>
    </sheetView>
  </sheetViews>
  <sheetFormatPr defaultRowHeight="12.75" x14ac:dyDescent="0.2"/>
  <cols>
    <col min="1" max="1" width="32" style="1" customWidth="1"/>
    <col min="2" max="2" width="15.7109375" style="1" customWidth="1"/>
    <col min="3" max="3" width="16.85546875" style="1" customWidth="1"/>
    <col min="4" max="4" width="3.42578125" style="1" customWidth="1"/>
    <col min="5" max="5" width="17.140625" style="1" customWidth="1"/>
    <col min="6" max="6" width="15.42578125" style="1" customWidth="1"/>
    <col min="7" max="7" width="3.42578125" style="1" customWidth="1"/>
    <col min="8" max="16384" width="9.140625" style="1"/>
  </cols>
  <sheetData>
    <row r="1" spans="1:7" ht="20.25" x14ac:dyDescent="0.3">
      <c r="A1" s="212" t="s">
        <v>155</v>
      </c>
      <c r="B1" s="212"/>
      <c r="C1" s="212"/>
      <c r="D1" s="212"/>
      <c r="E1" s="212"/>
      <c r="F1" s="212"/>
      <c r="G1" s="212"/>
    </row>
    <row r="2" spans="1:7" ht="20.25" x14ac:dyDescent="0.3">
      <c r="A2" s="212" t="s">
        <v>156</v>
      </c>
      <c r="B2" s="212"/>
      <c r="C2" s="212"/>
      <c r="D2" s="212"/>
      <c r="E2" s="212"/>
      <c r="F2" s="212"/>
      <c r="G2" s="212"/>
    </row>
    <row r="3" spans="1:7" ht="20.25" x14ac:dyDescent="0.3">
      <c r="A3" s="212" t="s">
        <v>240</v>
      </c>
      <c r="B3" s="212"/>
      <c r="C3" s="212"/>
      <c r="D3" s="212"/>
      <c r="E3" s="212"/>
      <c r="F3" s="212"/>
      <c r="G3" s="212"/>
    </row>
    <row r="5" spans="1:7" ht="18" x14ac:dyDescent="0.25">
      <c r="A5" s="213" t="s">
        <v>149</v>
      </c>
      <c r="B5" s="213"/>
      <c r="C5" s="213"/>
      <c r="D5" s="213"/>
      <c r="E5" s="213"/>
      <c r="F5" s="213"/>
      <c r="G5" s="213"/>
    </row>
    <row r="6" spans="1:7" ht="18" x14ac:dyDescent="0.25">
      <c r="A6" s="213" t="s">
        <v>88</v>
      </c>
      <c r="B6" s="213"/>
      <c r="C6" s="213"/>
      <c r="D6" s="213"/>
      <c r="E6" s="213"/>
      <c r="F6" s="213"/>
      <c r="G6" s="213"/>
    </row>
    <row r="7" spans="1:7" ht="18" x14ac:dyDescent="0.25">
      <c r="A7" s="213" t="s">
        <v>89</v>
      </c>
      <c r="B7" s="213"/>
      <c r="C7" s="213"/>
      <c r="D7" s="213"/>
      <c r="E7" s="213"/>
      <c r="F7" s="213"/>
      <c r="G7" s="213"/>
    </row>
    <row r="8" spans="1:7" ht="15" x14ac:dyDescent="0.2">
      <c r="A8" s="214" t="s">
        <v>3</v>
      </c>
      <c r="B8" s="214"/>
      <c r="C8" s="214"/>
      <c r="D8" s="214"/>
      <c r="E8" s="214"/>
      <c r="F8" s="214"/>
      <c r="G8" s="214"/>
    </row>
    <row r="9" spans="1:7" ht="15.75" customHeight="1" x14ac:dyDescent="0.2">
      <c r="A9" s="124"/>
      <c r="B9" s="124"/>
      <c r="C9" s="124"/>
      <c r="D9" s="124"/>
      <c r="E9" s="124"/>
      <c r="F9" s="124"/>
      <c r="G9" s="124"/>
    </row>
    <row r="10" spans="1:7" ht="15.75" x14ac:dyDescent="0.25">
      <c r="A10" s="98"/>
      <c r="B10" s="217" t="s">
        <v>90</v>
      </c>
      <c r="C10" s="218"/>
      <c r="D10" s="219"/>
      <c r="E10" s="217" t="s">
        <v>91</v>
      </c>
      <c r="F10" s="218"/>
      <c r="G10" s="219"/>
    </row>
    <row r="11" spans="1:7" ht="28.5" customHeight="1" x14ac:dyDescent="0.25">
      <c r="A11" s="72" t="s">
        <v>5</v>
      </c>
      <c r="B11" s="7" t="s">
        <v>6</v>
      </c>
      <c r="C11" s="8" t="s">
        <v>8</v>
      </c>
      <c r="D11" s="62"/>
      <c r="E11" s="7" t="s">
        <v>6</v>
      </c>
      <c r="F11" s="8" t="s">
        <v>8</v>
      </c>
      <c r="G11" s="62"/>
    </row>
    <row r="12" spans="1:7" ht="28.5" customHeight="1" x14ac:dyDescent="0.25">
      <c r="A12" s="11" t="s">
        <v>157</v>
      </c>
      <c r="B12" s="12">
        <v>277</v>
      </c>
      <c r="C12" s="63">
        <v>625213587</v>
      </c>
      <c r="D12" s="64"/>
      <c r="E12" s="35">
        <v>55</v>
      </c>
      <c r="F12" s="63">
        <v>491829891</v>
      </c>
      <c r="G12" s="125"/>
    </row>
    <row r="13" spans="1:7" ht="28.5" customHeight="1" x14ac:dyDescent="0.25">
      <c r="A13" s="11" t="s">
        <v>9</v>
      </c>
      <c r="B13" s="12">
        <v>708</v>
      </c>
      <c r="C13" s="56">
        <v>892354158</v>
      </c>
      <c r="D13" s="64"/>
      <c r="E13" s="35">
        <v>74</v>
      </c>
      <c r="F13" s="56">
        <v>512158917</v>
      </c>
      <c r="G13" s="17"/>
    </row>
    <row r="14" spans="1:7" ht="28.5" customHeight="1" x14ac:dyDescent="0.25">
      <c r="A14" s="11" t="s">
        <v>13</v>
      </c>
      <c r="B14" s="12">
        <v>29</v>
      </c>
      <c r="C14" s="56">
        <v>62703808</v>
      </c>
      <c r="D14" s="64"/>
      <c r="E14" s="115" t="s">
        <v>113</v>
      </c>
      <c r="F14" s="126" t="s">
        <v>113</v>
      </c>
      <c r="G14" s="125"/>
    </row>
    <row r="15" spans="1:7" ht="28.5" customHeight="1" x14ac:dyDescent="0.25">
      <c r="A15" s="11" t="s">
        <v>47</v>
      </c>
      <c r="B15" s="12">
        <v>175</v>
      </c>
      <c r="C15" s="56">
        <v>193311851</v>
      </c>
      <c r="D15" s="64"/>
      <c r="E15" s="115">
        <v>11</v>
      </c>
      <c r="F15" s="126">
        <v>112223519</v>
      </c>
      <c r="G15" s="17"/>
    </row>
    <row r="16" spans="1:7" ht="28.5" customHeight="1" x14ac:dyDescent="0.25">
      <c r="A16" s="11" t="s">
        <v>160</v>
      </c>
      <c r="B16" s="12">
        <v>45</v>
      </c>
      <c r="C16" s="56">
        <v>27225694</v>
      </c>
      <c r="D16" s="64"/>
      <c r="E16" s="115" t="s">
        <v>113</v>
      </c>
      <c r="F16" s="126" t="s">
        <v>113</v>
      </c>
      <c r="G16" s="17"/>
    </row>
    <row r="17" spans="1:7" ht="28.5" customHeight="1" x14ac:dyDescent="0.25">
      <c r="A17" s="11" t="s">
        <v>57</v>
      </c>
      <c r="B17" s="12">
        <v>103</v>
      </c>
      <c r="C17" s="56">
        <v>51553401</v>
      </c>
      <c r="D17" s="64"/>
      <c r="E17" s="115" t="s">
        <v>113</v>
      </c>
      <c r="F17" s="126" t="s">
        <v>113</v>
      </c>
      <c r="G17" s="17"/>
    </row>
    <row r="18" spans="1:7" ht="28.5" customHeight="1" x14ac:dyDescent="0.25">
      <c r="A18" s="11" t="s">
        <v>14</v>
      </c>
      <c r="B18" s="12">
        <v>57</v>
      </c>
      <c r="C18" s="56">
        <v>22574646</v>
      </c>
      <c r="D18" s="64"/>
      <c r="E18" s="115" t="s">
        <v>113</v>
      </c>
      <c r="F18" s="126" t="s">
        <v>113</v>
      </c>
      <c r="G18" s="17"/>
    </row>
    <row r="19" spans="1:7" ht="28.5" customHeight="1" x14ac:dyDescent="0.25">
      <c r="A19" s="11" t="s">
        <v>11</v>
      </c>
      <c r="B19" s="12">
        <v>106</v>
      </c>
      <c r="C19" s="56">
        <v>76687411</v>
      </c>
      <c r="D19" s="64"/>
      <c r="E19" s="115" t="s">
        <v>113</v>
      </c>
      <c r="F19" s="126" t="s">
        <v>113</v>
      </c>
      <c r="G19" s="17"/>
    </row>
    <row r="20" spans="1:7" ht="28.5" customHeight="1" x14ac:dyDescent="0.25">
      <c r="A20" s="11" t="s">
        <v>16</v>
      </c>
      <c r="B20" s="12">
        <v>74</v>
      </c>
      <c r="C20" s="56">
        <v>53208887</v>
      </c>
      <c r="D20" s="64"/>
      <c r="E20" s="115" t="s">
        <v>113</v>
      </c>
      <c r="F20" s="126" t="s">
        <v>113</v>
      </c>
      <c r="G20" s="17"/>
    </row>
    <row r="21" spans="1:7" ht="15.75" x14ac:dyDescent="0.25">
      <c r="A21" s="11"/>
      <c r="B21" s="40"/>
      <c r="C21" s="56"/>
      <c r="E21" s="115"/>
      <c r="F21" s="126"/>
      <c r="G21" s="17"/>
    </row>
    <row r="22" spans="1:7" ht="15.75" x14ac:dyDescent="0.25">
      <c r="A22" s="21" t="s">
        <v>17</v>
      </c>
      <c r="B22" s="22">
        <f>SUM(B12:B20)</f>
        <v>1574</v>
      </c>
      <c r="C22" s="68">
        <f>SUM(C12:C20)</f>
        <v>2004833443</v>
      </c>
      <c r="D22" s="69"/>
      <c r="E22" s="22">
        <v>157</v>
      </c>
      <c r="F22" s="68">
        <v>1223317933</v>
      </c>
      <c r="G22" s="69"/>
    </row>
    <row r="24" spans="1:7" x14ac:dyDescent="0.2">
      <c r="A24" s="1" t="s">
        <v>114</v>
      </c>
    </row>
  </sheetData>
  <mergeCells count="9">
    <mergeCell ref="B10:D10"/>
    <mergeCell ref="E10:G10"/>
    <mergeCell ref="A1:G1"/>
    <mergeCell ref="A2:G2"/>
    <mergeCell ref="A3:G3"/>
    <mergeCell ref="A5:G5"/>
    <mergeCell ref="A6:G6"/>
    <mergeCell ref="A8:G8"/>
    <mergeCell ref="A7:G7"/>
  </mergeCells>
  <printOptions horizontalCentered="1"/>
  <pageMargins left="0.7" right="0.7" top="0.75" bottom="0.75" header="0.3" footer="0.3"/>
  <pageSetup scale="77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BDC46-354A-4BB8-8520-F97BF2881DC5}">
  <dimension ref="A1:I38"/>
  <sheetViews>
    <sheetView showGridLines="0" zoomScaleNormal="100" workbookViewId="0">
      <selection sqref="A1:G1"/>
    </sheetView>
  </sheetViews>
  <sheetFormatPr defaultRowHeight="12.75" x14ac:dyDescent="0.2"/>
  <cols>
    <col min="1" max="1" width="32" style="127" customWidth="1"/>
    <col min="2" max="2" width="15.7109375" style="127" customWidth="1"/>
    <col min="3" max="3" width="16.85546875" style="127" customWidth="1"/>
    <col min="4" max="4" width="3.42578125" style="127" customWidth="1"/>
    <col min="5" max="5" width="17.140625" style="127" customWidth="1"/>
    <col min="6" max="6" width="15.42578125" style="127" customWidth="1"/>
    <col min="7" max="7" width="3.42578125" style="127" customWidth="1"/>
    <col min="8" max="16384" width="9.140625" style="127"/>
  </cols>
  <sheetData>
    <row r="1" spans="1:9" ht="20.25" x14ac:dyDescent="0.3">
      <c r="A1" s="235" t="s">
        <v>155</v>
      </c>
      <c r="B1" s="235"/>
      <c r="C1" s="235"/>
      <c r="D1" s="235"/>
      <c r="E1" s="235"/>
      <c r="F1" s="235"/>
      <c r="G1" s="235"/>
    </row>
    <row r="2" spans="1:9" ht="20.25" x14ac:dyDescent="0.3">
      <c r="A2" s="235" t="s">
        <v>156</v>
      </c>
      <c r="B2" s="235"/>
      <c r="C2" s="235"/>
      <c r="D2" s="235"/>
      <c r="E2" s="235"/>
      <c r="F2" s="235"/>
      <c r="G2" s="235"/>
    </row>
    <row r="3" spans="1:9" ht="20.25" x14ac:dyDescent="0.3">
      <c r="A3" s="235" t="s">
        <v>240</v>
      </c>
      <c r="B3" s="235"/>
      <c r="C3" s="235"/>
      <c r="D3" s="235"/>
      <c r="E3" s="235"/>
      <c r="F3" s="235"/>
      <c r="G3" s="235"/>
    </row>
    <row r="4" spans="1:9" ht="20.25" x14ac:dyDescent="0.3">
      <c r="A4" s="128"/>
      <c r="B4" s="128"/>
      <c r="C4" s="128"/>
      <c r="D4" s="128"/>
      <c r="E4" s="128"/>
      <c r="F4" s="128"/>
      <c r="G4" s="128"/>
    </row>
    <row r="5" spans="1:9" ht="18" customHeight="1" x14ac:dyDescent="0.25">
      <c r="A5" s="236" t="s">
        <v>154</v>
      </c>
      <c r="B5" s="236"/>
      <c r="C5" s="236"/>
      <c r="D5" s="236"/>
      <c r="E5" s="236"/>
      <c r="F5" s="236"/>
      <c r="G5" s="236"/>
    </row>
    <row r="6" spans="1:9" ht="18" customHeight="1" x14ac:dyDescent="0.25">
      <c r="A6" s="236" t="s">
        <v>116</v>
      </c>
      <c r="B6" s="236"/>
      <c r="C6" s="236"/>
      <c r="D6" s="236"/>
      <c r="E6" s="236"/>
      <c r="F6" s="236"/>
      <c r="G6" s="236"/>
    </row>
    <row r="7" spans="1:9" ht="15" customHeight="1" x14ac:dyDescent="0.2">
      <c r="A7" s="234" t="s">
        <v>3</v>
      </c>
      <c r="B7" s="234"/>
      <c r="C7" s="234"/>
      <c r="D7" s="234"/>
      <c r="E7" s="234"/>
      <c r="F7" s="234"/>
      <c r="G7" s="234"/>
    </row>
    <row r="9" spans="1:9" ht="18" x14ac:dyDescent="0.25">
      <c r="A9" s="27" t="s">
        <v>236</v>
      </c>
      <c r="B9" s="129"/>
      <c r="C9" s="130" t="s">
        <v>4</v>
      </c>
      <c r="D9" s="131"/>
      <c r="E9" s="129"/>
      <c r="F9" s="130" t="s">
        <v>4</v>
      </c>
      <c r="G9" s="132"/>
    </row>
    <row r="10" spans="1:9" ht="15" customHeight="1" x14ac:dyDescent="0.25">
      <c r="A10" s="202" t="s">
        <v>5</v>
      </c>
      <c r="B10" s="133" t="s">
        <v>6</v>
      </c>
      <c r="C10" s="134" t="s">
        <v>7</v>
      </c>
      <c r="D10" s="135"/>
      <c r="E10" s="133" t="s">
        <v>8</v>
      </c>
      <c r="F10" s="134" t="s">
        <v>7</v>
      </c>
      <c r="G10" s="136"/>
    </row>
    <row r="11" spans="1:9" ht="15" customHeight="1" x14ac:dyDescent="0.25">
      <c r="A11" s="209"/>
      <c r="B11" s="210"/>
      <c r="C11" s="211"/>
      <c r="D11" s="150"/>
      <c r="E11" s="210"/>
      <c r="F11" s="211"/>
      <c r="G11" s="140"/>
    </row>
    <row r="12" spans="1:9" ht="15.75" customHeight="1" x14ac:dyDescent="0.25">
      <c r="A12" s="141" t="s">
        <v>117</v>
      </c>
      <c r="B12" s="142">
        <f>SUM(B13:B21)</f>
        <v>5691</v>
      </c>
      <c r="C12" s="143">
        <f t="shared" ref="C12:C21" si="0">(B12/B$36)*100</f>
        <v>36.167778836987608</v>
      </c>
      <c r="D12" s="144" t="s">
        <v>10</v>
      </c>
      <c r="E12" s="43">
        <f>SUM(E13:E21)</f>
        <v>1808650022</v>
      </c>
      <c r="F12" s="145">
        <f t="shared" ref="F12:F21" si="1">(E12/E$36)*100</f>
        <v>76.072148669680317</v>
      </c>
      <c r="G12" s="146" t="s">
        <v>10</v>
      </c>
    </row>
    <row r="13" spans="1:9" ht="15" x14ac:dyDescent="0.2">
      <c r="A13" s="147" t="s">
        <v>157</v>
      </c>
      <c r="B13" s="148">
        <v>673</v>
      </c>
      <c r="C13" s="149">
        <f t="shared" si="0"/>
        <v>4.2770892913886245</v>
      </c>
      <c r="D13" s="150"/>
      <c r="E13" s="16">
        <v>613679821</v>
      </c>
      <c r="F13" s="151">
        <f t="shared" si="1"/>
        <v>25.811484815106372</v>
      </c>
      <c r="G13" s="152"/>
      <c r="H13" s="153"/>
      <c r="I13" s="153"/>
    </row>
    <row r="14" spans="1:9" ht="15" x14ac:dyDescent="0.2">
      <c r="A14" s="147" t="s">
        <v>9</v>
      </c>
      <c r="B14" s="148">
        <v>1639</v>
      </c>
      <c r="C14" s="149">
        <f t="shared" si="0"/>
        <v>10.416269462980617</v>
      </c>
      <c r="D14" s="150"/>
      <c r="E14" s="16">
        <v>759861376</v>
      </c>
      <c r="F14" s="151">
        <f t="shared" si="1"/>
        <v>31.959907588699799</v>
      </c>
      <c r="G14" s="152"/>
    </row>
    <row r="15" spans="1:9" ht="15" x14ac:dyDescent="0.2">
      <c r="A15" s="147" t="s">
        <v>13</v>
      </c>
      <c r="B15" s="148">
        <v>211</v>
      </c>
      <c r="C15" s="149">
        <f t="shared" si="0"/>
        <v>1.3409596441054974</v>
      </c>
      <c r="D15" s="150"/>
      <c r="E15" s="16">
        <v>64427790</v>
      </c>
      <c r="F15" s="151">
        <f t="shared" si="1"/>
        <v>2.7098445579423118</v>
      </c>
      <c r="G15" s="152"/>
    </row>
    <row r="16" spans="1:9" ht="15" x14ac:dyDescent="0.2">
      <c r="A16" s="147" t="s">
        <v>47</v>
      </c>
      <c r="B16" s="148">
        <v>1331</v>
      </c>
      <c r="C16" s="149">
        <f t="shared" si="0"/>
        <v>8.4588496981251975</v>
      </c>
      <c r="D16" s="150"/>
      <c r="E16" s="16">
        <v>211777165</v>
      </c>
      <c r="F16" s="151">
        <f t="shared" si="1"/>
        <v>8.9073860530013693</v>
      </c>
      <c r="G16" s="152"/>
    </row>
    <row r="17" spans="1:9" ht="15" x14ac:dyDescent="0.2">
      <c r="A17" s="147" t="s">
        <v>160</v>
      </c>
      <c r="B17" s="148">
        <v>285</v>
      </c>
      <c r="C17" s="149">
        <f t="shared" si="0"/>
        <v>1.811248808388942</v>
      </c>
      <c r="D17" s="150"/>
      <c r="E17" s="16">
        <v>27276126</v>
      </c>
      <c r="F17" s="151">
        <f t="shared" si="1"/>
        <v>1.1472388173309809</v>
      </c>
      <c r="G17" s="152"/>
    </row>
    <row r="18" spans="1:9" ht="15" x14ac:dyDescent="0.2">
      <c r="A18" s="147" t="s">
        <v>57</v>
      </c>
      <c r="B18" s="148">
        <v>487</v>
      </c>
      <c r="C18" s="149">
        <f t="shared" si="0"/>
        <v>3.0950111217032092</v>
      </c>
      <c r="D18" s="150"/>
      <c r="E18" s="16">
        <v>35145477</v>
      </c>
      <c r="F18" s="151">
        <f t="shared" si="1"/>
        <v>1.4782251507421982</v>
      </c>
      <c r="G18" s="152"/>
    </row>
    <row r="19" spans="1:9" ht="15" x14ac:dyDescent="0.2">
      <c r="A19" s="147" t="s">
        <v>14</v>
      </c>
      <c r="B19" s="148">
        <v>484</v>
      </c>
      <c r="C19" s="149">
        <f t="shared" si="0"/>
        <v>3.0759453447727996</v>
      </c>
      <c r="D19" s="150"/>
      <c r="E19" s="16">
        <v>24841070</v>
      </c>
      <c r="F19" s="151">
        <f t="shared" si="1"/>
        <v>1.0448199193696388</v>
      </c>
      <c r="G19" s="152"/>
    </row>
    <row r="20" spans="1:9" ht="15" x14ac:dyDescent="0.2">
      <c r="A20" s="147" t="s">
        <v>11</v>
      </c>
      <c r="B20" s="148">
        <v>229</v>
      </c>
      <c r="C20" s="149">
        <f t="shared" si="0"/>
        <v>1.4553543056879568</v>
      </c>
      <c r="D20" s="150"/>
      <c r="E20" s="16">
        <v>36551772</v>
      </c>
      <c r="F20" s="151">
        <f t="shared" si="1"/>
        <v>1.5373741740535904</v>
      </c>
      <c r="G20" s="152"/>
    </row>
    <row r="21" spans="1:9" ht="15" x14ac:dyDescent="0.2">
      <c r="A21" s="147" t="s">
        <v>16</v>
      </c>
      <c r="B21" s="148">
        <v>352</v>
      </c>
      <c r="C21" s="149">
        <f t="shared" si="0"/>
        <v>2.2370511598347633</v>
      </c>
      <c r="D21" s="150"/>
      <c r="E21" s="16">
        <v>35089425</v>
      </c>
      <c r="F21" s="151">
        <f t="shared" si="1"/>
        <v>1.4758675934340586</v>
      </c>
      <c r="G21" s="152"/>
    </row>
    <row r="22" spans="1:9" ht="15.75" x14ac:dyDescent="0.25">
      <c r="A22" s="141"/>
      <c r="B22" s="154"/>
      <c r="C22" s="151"/>
      <c r="D22" s="150"/>
      <c r="E22" s="154"/>
      <c r="F22" s="151"/>
      <c r="G22" s="152"/>
    </row>
    <row r="23" spans="1:9" ht="15.75" x14ac:dyDescent="0.25">
      <c r="A23" s="141" t="s">
        <v>118</v>
      </c>
      <c r="B23" s="142">
        <f>SUM(B24:B32)</f>
        <v>9856</v>
      </c>
      <c r="C23" s="143">
        <f t="shared" ref="C23:C32" si="2">(B23/B$36)*100</f>
        <v>62.637432475373366</v>
      </c>
      <c r="D23" s="144"/>
      <c r="E23" s="49">
        <f>SUM(E24:E32)</f>
        <v>558157095</v>
      </c>
      <c r="F23" s="145">
        <f>(E23/E$36)*100</f>
        <v>23.476188867608837</v>
      </c>
      <c r="G23" s="146"/>
    </row>
    <row r="24" spans="1:9" ht="15" x14ac:dyDescent="0.2">
      <c r="A24" s="147" t="s">
        <v>157</v>
      </c>
      <c r="B24" s="148">
        <v>721</v>
      </c>
      <c r="C24" s="149">
        <f t="shared" si="2"/>
        <v>4.5821417222751828</v>
      </c>
      <c r="D24" s="150"/>
      <c r="E24" s="16">
        <v>51901061</v>
      </c>
      <c r="F24" s="151">
        <f t="shared" ref="F24:F32" si="3">(E24/E$36)*100</f>
        <v>2.1829680593154288</v>
      </c>
      <c r="G24" s="152"/>
      <c r="H24" s="153"/>
      <c r="I24" s="153"/>
    </row>
    <row r="25" spans="1:9" ht="15" x14ac:dyDescent="0.2">
      <c r="A25" s="147" t="s">
        <v>9</v>
      </c>
      <c r="B25" s="148">
        <v>1599</v>
      </c>
      <c r="C25" s="149">
        <f t="shared" si="2"/>
        <v>10.162059103908485</v>
      </c>
      <c r="D25" s="150"/>
      <c r="E25" s="16">
        <v>221607987</v>
      </c>
      <c r="F25" s="151">
        <f t="shared" si="3"/>
        <v>9.3208722131940362</v>
      </c>
      <c r="G25" s="152"/>
    </row>
    <row r="26" spans="1:9" ht="15" x14ac:dyDescent="0.2">
      <c r="A26" s="147" t="s">
        <v>13</v>
      </c>
      <c r="B26" s="148">
        <v>200</v>
      </c>
      <c r="C26" s="149">
        <f t="shared" si="2"/>
        <v>1.271051795360661</v>
      </c>
      <c r="D26" s="150"/>
      <c r="E26" s="16">
        <v>8757211</v>
      </c>
      <c r="F26" s="151">
        <f t="shared" si="3"/>
        <v>0.36832988639067943</v>
      </c>
      <c r="G26" s="152"/>
    </row>
    <row r="27" spans="1:9" ht="15" x14ac:dyDescent="0.2">
      <c r="A27" s="147" t="s">
        <v>47</v>
      </c>
      <c r="B27" s="148">
        <v>1635</v>
      </c>
      <c r="C27" s="149">
        <f t="shared" si="2"/>
        <v>10.390848427073403</v>
      </c>
      <c r="D27" s="150"/>
      <c r="E27" s="16">
        <v>46225529</v>
      </c>
      <c r="F27" s="151">
        <f t="shared" si="3"/>
        <v>1.9442541517977652</v>
      </c>
      <c r="G27" s="152"/>
    </row>
    <row r="28" spans="1:9" ht="15" x14ac:dyDescent="0.2">
      <c r="A28" s="147" t="s">
        <v>160</v>
      </c>
      <c r="B28" s="148">
        <v>1181</v>
      </c>
      <c r="C28" s="149">
        <f t="shared" si="2"/>
        <v>7.5055608516047032</v>
      </c>
      <c r="D28" s="150"/>
      <c r="E28" s="16">
        <v>31636155</v>
      </c>
      <c r="F28" s="151">
        <f t="shared" si="3"/>
        <v>1.3306224295598137</v>
      </c>
      <c r="G28" s="152"/>
    </row>
    <row r="29" spans="1:9" ht="15" x14ac:dyDescent="0.2">
      <c r="A29" s="147" t="s">
        <v>57</v>
      </c>
      <c r="B29" s="148">
        <v>1461</v>
      </c>
      <c r="C29" s="149">
        <f t="shared" si="2"/>
        <v>9.2850333651096282</v>
      </c>
      <c r="D29" s="150"/>
      <c r="E29" s="16">
        <v>55647455</v>
      </c>
      <c r="F29" s="151">
        <f t="shared" si="3"/>
        <v>2.3405420719085619</v>
      </c>
      <c r="G29" s="152"/>
    </row>
    <row r="30" spans="1:9" ht="15" x14ac:dyDescent="0.2">
      <c r="A30" s="147" t="s">
        <v>14</v>
      </c>
      <c r="B30" s="148">
        <v>791</v>
      </c>
      <c r="C30" s="149">
        <f t="shared" si="2"/>
        <v>5.0270098506514138</v>
      </c>
      <c r="D30" s="150"/>
      <c r="E30" s="16">
        <v>24445811</v>
      </c>
      <c r="F30" s="151">
        <f t="shared" si="3"/>
        <v>1.0281952539864601</v>
      </c>
      <c r="G30" s="152"/>
    </row>
    <row r="31" spans="1:9" ht="15" x14ac:dyDescent="0.2">
      <c r="A31" s="147" t="s">
        <v>11</v>
      </c>
      <c r="B31" s="148">
        <v>1661</v>
      </c>
      <c r="C31" s="149">
        <f t="shared" si="2"/>
        <v>10.556085160470289</v>
      </c>
      <c r="D31" s="150"/>
      <c r="E31" s="16">
        <v>78155779</v>
      </c>
      <c r="F31" s="151">
        <f t="shared" si="3"/>
        <v>3.2872462705129579</v>
      </c>
      <c r="G31" s="152"/>
    </row>
    <row r="32" spans="1:9" ht="15" x14ac:dyDescent="0.2">
      <c r="A32" s="147" t="s">
        <v>16</v>
      </c>
      <c r="B32" s="148">
        <v>607</v>
      </c>
      <c r="C32" s="149">
        <f t="shared" si="2"/>
        <v>3.8576421989196059</v>
      </c>
      <c r="D32" s="150"/>
      <c r="E32" s="16">
        <v>39780107</v>
      </c>
      <c r="F32" s="151">
        <f t="shared" si="3"/>
        <v>1.6731585309431358</v>
      </c>
      <c r="G32" s="152"/>
    </row>
    <row r="33" spans="1:7" ht="15" x14ac:dyDescent="0.2">
      <c r="A33" s="155"/>
      <c r="B33" s="148"/>
      <c r="C33" s="149"/>
      <c r="D33" s="150"/>
      <c r="E33" s="154"/>
      <c r="F33" s="151"/>
      <c r="G33" s="152"/>
    </row>
    <row r="34" spans="1:7" ht="15.75" x14ac:dyDescent="0.25">
      <c r="A34" s="141" t="s">
        <v>84</v>
      </c>
      <c r="B34" s="142">
        <v>188</v>
      </c>
      <c r="C34" s="143">
        <f>(B34/B$36)*100</f>
        <v>1.1947886876390212</v>
      </c>
      <c r="D34" s="144"/>
      <c r="E34" s="49">
        <v>10738481</v>
      </c>
      <c r="F34" s="145">
        <f>(E34/E$36)*100</f>
        <v>0.45166246271084132</v>
      </c>
      <c r="G34" s="146"/>
    </row>
    <row r="35" spans="1:7" ht="15" x14ac:dyDescent="0.2">
      <c r="A35" s="147"/>
      <c r="B35" s="148"/>
      <c r="C35" s="149"/>
      <c r="D35" s="150"/>
      <c r="E35" s="154"/>
      <c r="F35" s="151"/>
      <c r="G35" s="152"/>
    </row>
    <row r="36" spans="1:7" ht="16.5" x14ac:dyDescent="0.25">
      <c r="A36" s="156" t="s">
        <v>17</v>
      </c>
      <c r="B36" s="157">
        <f>B12+B23+B34</f>
        <v>15735</v>
      </c>
      <c r="C36" s="206">
        <f>C12+C23+C34</f>
        <v>99.999999999999986</v>
      </c>
      <c r="D36" s="207" t="s">
        <v>10</v>
      </c>
      <c r="E36" s="25">
        <f>E12+E23+E34</f>
        <v>2377545598</v>
      </c>
      <c r="F36" s="206">
        <f>F12+F23+F34</f>
        <v>100</v>
      </c>
      <c r="G36" s="208" t="s">
        <v>10</v>
      </c>
    </row>
    <row r="37" spans="1:7" x14ac:dyDescent="0.2">
      <c r="C37" s="158"/>
      <c r="E37" s="153"/>
      <c r="F37" s="158"/>
    </row>
    <row r="38" spans="1:7" x14ac:dyDescent="0.2">
      <c r="A38" s="159" t="s">
        <v>268</v>
      </c>
      <c r="B38" s="160"/>
    </row>
  </sheetData>
  <mergeCells count="6">
    <mergeCell ref="A7:G7"/>
    <mergeCell ref="A1:G1"/>
    <mergeCell ref="A2:G2"/>
    <mergeCell ref="A3:G3"/>
    <mergeCell ref="A5:G5"/>
    <mergeCell ref="A6:G6"/>
  </mergeCells>
  <printOptions horizontalCentered="1"/>
  <pageMargins left="0.7" right="0.7" top="0.75" bottom="0.75" header="0.3" footer="0.3"/>
  <pageSetup scale="75" orientation="portrait" horizontalDpi="4294967295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C41D-F048-42A9-847F-0EED8561538D}">
  <dimension ref="A1:M80"/>
  <sheetViews>
    <sheetView showGridLines="0" zoomScaleNormal="100" workbookViewId="0">
      <selection sqref="A1:F1"/>
    </sheetView>
  </sheetViews>
  <sheetFormatPr defaultRowHeight="12.75" x14ac:dyDescent="0.2"/>
  <cols>
    <col min="1" max="1" width="43.42578125" style="1" customWidth="1"/>
    <col min="2" max="2" width="15.7109375" style="1" customWidth="1"/>
    <col min="3" max="3" width="16.85546875" style="1" customWidth="1"/>
    <col min="4" max="4" width="3.42578125" style="1" customWidth="1"/>
    <col min="5" max="5" width="17.140625" style="1" customWidth="1"/>
    <col min="6" max="6" width="15.42578125" style="1" customWidth="1"/>
    <col min="7" max="7" width="3.140625" style="1" customWidth="1"/>
    <col min="8" max="8" width="0.85546875" style="1" customWidth="1"/>
    <col min="9" max="16384" width="9.140625" style="1"/>
  </cols>
  <sheetData>
    <row r="1" spans="1:13" ht="20.25" x14ac:dyDescent="0.3">
      <c r="A1" s="212" t="s">
        <v>155</v>
      </c>
      <c r="B1" s="212"/>
      <c r="C1" s="212"/>
      <c r="D1" s="212"/>
      <c r="E1" s="212"/>
      <c r="F1" s="212"/>
    </row>
    <row r="2" spans="1:13" ht="20.25" x14ac:dyDescent="0.3">
      <c r="A2" s="212" t="s">
        <v>170</v>
      </c>
      <c r="B2" s="212"/>
      <c r="C2" s="212"/>
      <c r="D2" s="212"/>
      <c r="E2" s="212"/>
      <c r="F2" s="212"/>
    </row>
    <row r="3" spans="1:13" ht="20.25" x14ac:dyDescent="0.3">
      <c r="A3" s="212" t="s">
        <v>240</v>
      </c>
      <c r="B3" s="212"/>
      <c r="C3" s="212"/>
      <c r="D3" s="212"/>
      <c r="E3" s="212"/>
      <c r="F3" s="212"/>
    </row>
    <row r="5" spans="1:13" ht="18" x14ac:dyDescent="0.25">
      <c r="A5" s="213" t="s">
        <v>184</v>
      </c>
      <c r="B5" s="213"/>
      <c r="C5" s="213"/>
      <c r="D5" s="213"/>
      <c r="E5" s="213"/>
      <c r="F5" s="213"/>
    </row>
    <row r="6" spans="1:13" ht="18" x14ac:dyDescent="0.25">
      <c r="A6" s="213" t="s">
        <v>2</v>
      </c>
      <c r="B6" s="213"/>
      <c r="C6" s="213"/>
      <c r="D6" s="213"/>
      <c r="E6" s="213"/>
      <c r="F6" s="213"/>
    </row>
    <row r="7" spans="1:13" ht="15" x14ac:dyDescent="0.2">
      <c r="A7" s="214" t="s">
        <v>3</v>
      </c>
      <c r="B7" s="214"/>
      <c r="C7" s="214"/>
      <c r="D7" s="214"/>
      <c r="E7" s="214"/>
      <c r="F7" s="214"/>
      <c r="G7" s="2"/>
      <c r="H7" s="2"/>
      <c r="I7" s="2"/>
      <c r="J7" s="2"/>
      <c r="K7" s="2"/>
      <c r="L7" s="2"/>
      <c r="M7" s="2"/>
    </row>
    <row r="8" spans="1:13" ht="15" x14ac:dyDescent="0.2">
      <c r="A8" s="2"/>
      <c r="B8" s="2"/>
      <c r="C8" s="2"/>
      <c r="D8" s="2"/>
      <c r="E8" s="2"/>
      <c r="F8" s="2"/>
    </row>
    <row r="9" spans="1:13" ht="15.75" x14ac:dyDescent="0.25">
      <c r="A9" s="3"/>
      <c r="B9" s="3"/>
      <c r="C9" s="4" t="s">
        <v>4</v>
      </c>
      <c r="D9" s="5"/>
      <c r="E9" s="3"/>
      <c r="F9" s="4" t="s">
        <v>4</v>
      </c>
      <c r="G9" s="6"/>
    </row>
    <row r="10" spans="1:13" ht="15.75" customHeight="1" x14ac:dyDescent="0.25">
      <c r="A10" s="72" t="s">
        <v>241</v>
      </c>
      <c r="B10" s="7" t="s">
        <v>6</v>
      </c>
      <c r="C10" s="8" t="s">
        <v>7</v>
      </c>
      <c r="D10" s="9"/>
      <c r="E10" s="7" t="s">
        <v>8</v>
      </c>
      <c r="F10" s="8" t="s">
        <v>7</v>
      </c>
      <c r="G10" s="10"/>
    </row>
    <row r="11" spans="1:13" x14ac:dyDescent="0.2">
      <c r="A11" s="40"/>
      <c r="B11" s="40"/>
      <c r="E11" s="40"/>
      <c r="G11" s="17"/>
    </row>
    <row r="12" spans="1:13" ht="15.75" x14ac:dyDescent="0.25">
      <c r="A12" s="11" t="s">
        <v>157</v>
      </c>
      <c r="B12" s="18">
        <v>1595</v>
      </c>
      <c r="C12" s="19">
        <f>(B12/B$77)*100</f>
        <v>9.9756082306585778</v>
      </c>
      <c r="D12" s="42" t="s">
        <v>10</v>
      </c>
      <c r="E12" s="43">
        <v>19876801</v>
      </c>
      <c r="F12" s="19">
        <f>(E12/E$77)*100</f>
        <v>11.164210744125658</v>
      </c>
      <c r="G12" s="44" t="s">
        <v>10</v>
      </c>
    </row>
    <row r="13" spans="1:13" ht="15.75" x14ac:dyDescent="0.25">
      <c r="A13" s="11"/>
      <c r="B13" s="18"/>
      <c r="C13" s="19"/>
      <c r="D13" s="42"/>
      <c r="E13" s="16"/>
      <c r="F13" s="19"/>
      <c r="G13" s="44"/>
    </row>
    <row r="14" spans="1:13" ht="15.75" x14ac:dyDescent="0.25">
      <c r="A14" s="11" t="s">
        <v>9</v>
      </c>
      <c r="B14" s="18">
        <f>SUM(B15:B17)</f>
        <v>784</v>
      </c>
      <c r="C14" s="19">
        <f>(B14/B$77)*100</f>
        <v>4.9033710676089814</v>
      </c>
      <c r="D14" s="42"/>
      <c r="E14" s="49">
        <f>SUM(E15:E17)</f>
        <v>14624729</v>
      </c>
      <c r="F14" s="19">
        <f>(E14/E$77)*100</f>
        <v>8.2142773694683608</v>
      </c>
      <c r="G14" s="44"/>
    </row>
    <row r="15" spans="1:13" ht="15" x14ac:dyDescent="0.2">
      <c r="A15" s="205" t="s">
        <v>33</v>
      </c>
      <c r="B15" s="12">
        <v>183</v>
      </c>
      <c r="C15" s="13">
        <f>(B15/B$77)*100</f>
        <v>1.1445368690975046</v>
      </c>
      <c r="D15" s="2"/>
      <c r="E15" s="16">
        <v>2507867</v>
      </c>
      <c r="F15" s="13">
        <f>(E15/E$77)*100</f>
        <v>1.4085946579753041</v>
      </c>
      <c r="G15" s="17"/>
    </row>
    <row r="16" spans="1:13" ht="15.75" x14ac:dyDescent="0.25">
      <c r="A16" s="57" t="s">
        <v>193</v>
      </c>
      <c r="B16" s="12">
        <v>37</v>
      </c>
      <c r="C16" s="13">
        <f>(B16/B$77)*100</f>
        <v>0.23140909375195445</v>
      </c>
      <c r="D16" s="2"/>
      <c r="E16" s="16">
        <v>593038</v>
      </c>
      <c r="F16" s="13">
        <f>(E16/E$77)*100</f>
        <v>0.33309188995124478</v>
      </c>
      <c r="G16" s="17"/>
    </row>
    <row r="17" spans="1:9" ht="15" x14ac:dyDescent="0.2">
      <c r="A17" s="205" t="s">
        <v>158</v>
      </c>
      <c r="B17" s="12">
        <v>564</v>
      </c>
      <c r="C17" s="13">
        <f>(B17/B$77)*100</f>
        <v>3.527425104759522</v>
      </c>
      <c r="D17" s="2"/>
      <c r="E17" s="16">
        <v>11523824</v>
      </c>
      <c r="F17" s="13">
        <f>(E17/E$77)*100</f>
        <v>6.4725908215418126</v>
      </c>
      <c r="G17" s="17"/>
    </row>
    <row r="18" spans="1:9" x14ac:dyDescent="0.2">
      <c r="A18" s="40"/>
      <c r="B18" s="161"/>
      <c r="C18" s="47"/>
      <c r="E18" s="161"/>
      <c r="F18" s="47"/>
      <c r="G18" s="17"/>
    </row>
    <row r="19" spans="1:9" ht="15.75" x14ac:dyDescent="0.25">
      <c r="A19" s="11" t="s">
        <v>13</v>
      </c>
      <c r="B19" s="18">
        <f>SUM(B20:B23)</f>
        <v>322</v>
      </c>
      <c r="C19" s="19">
        <f>(B19/B$77)*100</f>
        <v>2.0138845456251171</v>
      </c>
      <c r="D19" s="42"/>
      <c r="E19" s="49">
        <f>SUM(E20:E23)</f>
        <v>2926240</v>
      </c>
      <c r="F19" s="19">
        <f>(E19/E$77)*100</f>
        <v>1.6435823877237723</v>
      </c>
      <c r="G19" s="44"/>
    </row>
    <row r="20" spans="1:9" ht="15" x14ac:dyDescent="0.2">
      <c r="A20" s="35" t="s">
        <v>71</v>
      </c>
      <c r="B20" s="12">
        <v>201</v>
      </c>
      <c r="C20" s="13">
        <f>(B20/B$77)*100</f>
        <v>1.2571142660579147</v>
      </c>
      <c r="D20" s="2"/>
      <c r="E20" s="16">
        <v>1690996</v>
      </c>
      <c r="F20" s="13">
        <f>(E20/E$77)*100</f>
        <v>0.94978239765410499</v>
      </c>
      <c r="G20" s="17"/>
    </row>
    <row r="21" spans="1:9" ht="15" x14ac:dyDescent="0.2">
      <c r="A21" s="35" t="s">
        <v>72</v>
      </c>
      <c r="B21" s="12">
        <v>29</v>
      </c>
      <c r="C21" s="13">
        <f>(B21/B$77)*100</f>
        <v>0.18137469510288323</v>
      </c>
      <c r="D21" s="2"/>
      <c r="E21" s="16">
        <v>198905</v>
      </c>
      <c r="F21" s="13">
        <f>(E21/E$77)*100</f>
        <v>0.11171905066918535</v>
      </c>
      <c r="G21" s="17"/>
    </row>
    <row r="22" spans="1:9" ht="15" x14ac:dyDescent="0.2">
      <c r="A22" s="35" t="s">
        <v>235</v>
      </c>
      <c r="B22" s="12">
        <v>29</v>
      </c>
      <c r="C22" s="13">
        <f>(B22/B$77)*100</f>
        <v>0.18137469510288323</v>
      </c>
      <c r="D22" s="2"/>
      <c r="E22" s="16">
        <v>277731</v>
      </c>
      <c r="F22" s="13">
        <f>(E22/E$77)*100</f>
        <v>0.15599328152335795</v>
      </c>
      <c r="G22" s="17"/>
    </row>
    <row r="23" spans="1:9" ht="15.75" x14ac:dyDescent="0.25">
      <c r="A23" s="57" t="s">
        <v>254</v>
      </c>
      <c r="B23" s="12">
        <v>63</v>
      </c>
      <c r="C23" s="13">
        <f>(B23/B$77)*100</f>
        <v>0.39402088936143603</v>
      </c>
      <c r="D23" s="2"/>
      <c r="E23" s="16">
        <v>758608</v>
      </c>
      <c r="F23" s="13">
        <f>(E23/E$77)*100</f>
        <v>0.42608765787712405</v>
      </c>
      <c r="G23" s="17"/>
      <c r="I23" s="166"/>
    </row>
    <row r="24" spans="1:9" x14ac:dyDescent="0.2">
      <c r="A24" s="40"/>
      <c r="B24" s="161"/>
      <c r="C24" s="47"/>
      <c r="E24" s="161"/>
      <c r="F24" s="47"/>
      <c r="G24" s="17"/>
    </row>
    <row r="25" spans="1:9" ht="15.75" x14ac:dyDescent="0.25">
      <c r="A25" s="11" t="s">
        <v>47</v>
      </c>
      <c r="B25" s="18">
        <f>SUM(B26:B31)</f>
        <v>4641</v>
      </c>
      <c r="C25" s="19">
        <f t="shared" ref="C25:C31" si="0">(B25/B$77)*100</f>
        <v>29.026205516292453</v>
      </c>
      <c r="D25" s="42"/>
      <c r="E25" s="49">
        <f>SUM(E26:E31)</f>
        <v>45635860</v>
      </c>
      <c r="F25" s="19">
        <f t="shared" ref="F25:F31" si="1">(E25/E$77)*100</f>
        <v>25.632311684833709</v>
      </c>
      <c r="G25" s="44"/>
    </row>
    <row r="26" spans="1:9" ht="15" customHeight="1" x14ac:dyDescent="0.25">
      <c r="A26" s="35" t="s">
        <v>50</v>
      </c>
      <c r="B26" s="12">
        <v>313</v>
      </c>
      <c r="C26" s="13">
        <f t="shared" si="0"/>
        <v>1.957595847144912</v>
      </c>
      <c r="D26" s="2"/>
      <c r="E26" s="16">
        <v>2524030</v>
      </c>
      <c r="F26" s="13">
        <f t="shared" si="1"/>
        <v>1.417672936630773</v>
      </c>
      <c r="G26" s="44"/>
    </row>
    <row r="27" spans="1:9" ht="15" customHeight="1" x14ac:dyDescent="0.25">
      <c r="A27" s="35" t="s">
        <v>51</v>
      </c>
      <c r="B27" s="12">
        <v>796</v>
      </c>
      <c r="C27" s="13">
        <f t="shared" si="0"/>
        <v>4.9784226655825883</v>
      </c>
      <c r="D27" s="2"/>
      <c r="E27" s="16">
        <v>7379555</v>
      </c>
      <c r="F27" s="13">
        <f t="shared" si="1"/>
        <v>4.1448775996633573</v>
      </c>
      <c r="G27" s="44"/>
    </row>
    <row r="28" spans="1:9" ht="15" customHeight="1" x14ac:dyDescent="0.25">
      <c r="A28" s="35" t="s">
        <v>52</v>
      </c>
      <c r="B28" s="12">
        <v>249</v>
      </c>
      <c r="C28" s="13">
        <f t="shared" si="0"/>
        <v>1.5573206579523424</v>
      </c>
      <c r="D28" s="2"/>
      <c r="E28" s="16">
        <v>2215695</v>
      </c>
      <c r="F28" s="13">
        <f t="shared" si="1"/>
        <v>1.244490294223175</v>
      </c>
      <c r="G28" s="44"/>
    </row>
    <row r="29" spans="1:9" ht="15" customHeight="1" x14ac:dyDescent="0.25">
      <c r="A29" s="35" t="s">
        <v>53</v>
      </c>
      <c r="B29" s="12">
        <v>1206</v>
      </c>
      <c r="C29" s="13">
        <f t="shared" si="0"/>
        <v>7.5426855963474884</v>
      </c>
      <c r="D29" s="2"/>
      <c r="E29" s="16">
        <v>13162183</v>
      </c>
      <c r="F29" s="13">
        <f t="shared" si="1"/>
        <v>7.3928085744153744</v>
      </c>
      <c r="G29" s="44"/>
    </row>
    <row r="30" spans="1:9" ht="15" customHeight="1" x14ac:dyDescent="0.2">
      <c r="A30" s="35" t="s">
        <v>159</v>
      </c>
      <c r="B30" s="12">
        <v>429</v>
      </c>
      <c r="C30" s="13">
        <f t="shared" si="0"/>
        <v>2.6830946275564451</v>
      </c>
      <c r="D30" s="2"/>
      <c r="E30" s="16">
        <v>4356077</v>
      </c>
      <c r="F30" s="13">
        <f t="shared" si="1"/>
        <v>2.4466795057030888</v>
      </c>
      <c r="G30" s="15"/>
    </row>
    <row r="31" spans="1:9" ht="15" customHeight="1" x14ac:dyDescent="0.2">
      <c r="A31" s="35" t="s">
        <v>55</v>
      </c>
      <c r="B31" s="12">
        <v>1648</v>
      </c>
      <c r="C31" s="13">
        <f t="shared" si="0"/>
        <v>10.307086121708675</v>
      </c>
      <c r="D31" s="2"/>
      <c r="E31" s="16">
        <v>15998320</v>
      </c>
      <c r="F31" s="13">
        <f t="shared" si="1"/>
        <v>8.9857827741979417</v>
      </c>
      <c r="G31" s="15"/>
    </row>
    <row r="32" spans="1:9" x14ac:dyDescent="0.2">
      <c r="A32" s="40"/>
      <c r="B32" s="161"/>
      <c r="C32" s="47"/>
      <c r="E32" s="161"/>
      <c r="F32" s="47"/>
      <c r="G32" s="17"/>
    </row>
    <row r="33" spans="1:9" ht="15.75" x14ac:dyDescent="0.25">
      <c r="A33" s="11" t="s">
        <v>160</v>
      </c>
      <c r="B33" s="18">
        <f>SUM(B34:B36)</f>
        <v>1479</v>
      </c>
      <c r="C33" s="19">
        <f>(B33/B$77)*100</f>
        <v>9.2501094502470451</v>
      </c>
      <c r="D33" s="42"/>
      <c r="E33" s="49">
        <f>SUM(E34:E36)</f>
        <v>18618268</v>
      </c>
      <c r="F33" s="19">
        <f>(E33/E$77)*100</f>
        <v>10.457330012138822</v>
      </c>
      <c r="G33" s="44"/>
    </row>
    <row r="34" spans="1:9" ht="15.75" x14ac:dyDescent="0.25">
      <c r="A34" s="35" t="s">
        <v>171</v>
      </c>
      <c r="B34" s="12">
        <v>97</v>
      </c>
      <c r="C34" s="13">
        <f>(B34/B$77)*100</f>
        <v>0.60666708361998878</v>
      </c>
      <c r="D34" s="2"/>
      <c r="E34" s="16">
        <v>1534910</v>
      </c>
      <c r="F34" s="13">
        <f>(E34/E$77)*100</f>
        <v>0.86211351179024798</v>
      </c>
      <c r="G34" s="44"/>
    </row>
    <row r="35" spans="1:9" ht="15" x14ac:dyDescent="0.2">
      <c r="A35" s="35" t="s">
        <v>162</v>
      </c>
      <c r="B35" s="12">
        <v>49</v>
      </c>
      <c r="C35" s="13">
        <f>(B35/B$77)*100</f>
        <v>0.30646069172556134</v>
      </c>
      <c r="D35" s="2"/>
      <c r="E35" s="16">
        <v>436082</v>
      </c>
      <c r="F35" s="13">
        <f>(E35/E$77)*100</f>
        <v>0.24493435084044987</v>
      </c>
      <c r="G35" s="15"/>
    </row>
    <row r="36" spans="1:9" ht="15" x14ac:dyDescent="0.2">
      <c r="A36" s="35" t="s">
        <v>164</v>
      </c>
      <c r="B36" s="12">
        <v>1333</v>
      </c>
      <c r="C36" s="13">
        <f>(B36/B$77)*100</f>
        <v>8.3369816749014944</v>
      </c>
      <c r="D36" s="2"/>
      <c r="E36" s="16">
        <v>16647276</v>
      </c>
      <c r="F36" s="13">
        <f>(E36/E$77)*100</f>
        <v>9.3502821495081232</v>
      </c>
      <c r="G36" s="15"/>
    </row>
    <row r="37" spans="1:9" x14ac:dyDescent="0.2">
      <c r="A37" s="216" t="s">
        <v>56</v>
      </c>
      <c r="B37" s="216"/>
      <c r="C37" s="216"/>
      <c r="D37" s="216"/>
      <c r="E37" s="216"/>
      <c r="F37" s="216"/>
      <c r="G37" s="216"/>
      <c r="H37" s="162"/>
      <c r="I37" s="162"/>
    </row>
    <row r="38" spans="1:9" x14ac:dyDescent="0.2">
      <c r="B38" s="50"/>
      <c r="E38" s="50"/>
    </row>
    <row r="40" spans="1:9" ht="20.25" x14ac:dyDescent="0.3">
      <c r="A40" s="212" t="s">
        <v>155</v>
      </c>
      <c r="B40" s="212"/>
      <c r="C40" s="212"/>
      <c r="D40" s="212"/>
      <c r="E40" s="212"/>
      <c r="F40" s="212"/>
    </row>
    <row r="41" spans="1:9" ht="20.25" x14ac:dyDescent="0.3">
      <c r="A41" s="212" t="s">
        <v>170</v>
      </c>
      <c r="B41" s="212"/>
      <c r="C41" s="212"/>
      <c r="D41" s="212"/>
      <c r="E41" s="212"/>
      <c r="F41" s="212"/>
    </row>
    <row r="42" spans="1:9" ht="20.25" x14ac:dyDescent="0.3">
      <c r="A42" s="212" t="s">
        <v>240</v>
      </c>
      <c r="B42" s="212"/>
      <c r="C42" s="212"/>
      <c r="D42" s="212"/>
      <c r="E42" s="212"/>
      <c r="F42" s="212"/>
    </row>
    <row r="44" spans="1:9" ht="18.75" x14ac:dyDescent="0.3">
      <c r="A44" s="213" t="s">
        <v>230</v>
      </c>
      <c r="B44" s="213"/>
      <c r="C44" s="213"/>
      <c r="D44" s="213"/>
      <c r="E44" s="213"/>
      <c r="F44" s="213"/>
    </row>
    <row r="45" spans="1:9" ht="15" customHeight="1" x14ac:dyDescent="0.25">
      <c r="A45" s="213" t="s">
        <v>2</v>
      </c>
      <c r="B45" s="213"/>
      <c r="C45" s="213"/>
      <c r="D45" s="213"/>
      <c r="E45" s="213"/>
      <c r="F45" s="213"/>
    </row>
    <row r="46" spans="1:9" ht="15" customHeight="1" x14ac:dyDescent="0.2">
      <c r="A46" s="214" t="s">
        <v>3</v>
      </c>
      <c r="B46" s="214"/>
      <c r="C46" s="214"/>
      <c r="D46" s="214"/>
      <c r="E46" s="214"/>
      <c r="F46" s="214"/>
    </row>
    <row r="47" spans="1:9" ht="15" customHeight="1" x14ac:dyDescent="0.2"/>
    <row r="48" spans="1:9" ht="15" customHeight="1" x14ac:dyDescent="0.25">
      <c r="A48" s="3"/>
      <c r="B48" s="3"/>
      <c r="C48" s="4" t="s">
        <v>4</v>
      </c>
      <c r="D48" s="5"/>
      <c r="E48" s="3"/>
      <c r="F48" s="4" t="s">
        <v>4</v>
      </c>
      <c r="G48" s="6"/>
    </row>
    <row r="49" spans="1:13" ht="15.75" customHeight="1" x14ac:dyDescent="0.25">
      <c r="A49" s="72" t="s">
        <v>241</v>
      </c>
      <c r="B49" s="7" t="s">
        <v>6</v>
      </c>
      <c r="C49" s="8" t="s">
        <v>7</v>
      </c>
      <c r="D49" s="9"/>
      <c r="E49" s="7" t="s">
        <v>8</v>
      </c>
      <c r="F49" s="8" t="s">
        <v>7</v>
      </c>
      <c r="G49" s="10"/>
    </row>
    <row r="50" spans="1:13" ht="15" customHeight="1" x14ac:dyDescent="0.25">
      <c r="A50" s="11"/>
      <c r="B50" s="18"/>
      <c r="C50" s="19"/>
      <c r="D50" s="42"/>
      <c r="E50" s="49"/>
      <c r="F50" s="19"/>
      <c r="G50" s="44"/>
    </row>
    <row r="51" spans="1:13" ht="15" customHeight="1" x14ac:dyDescent="0.25">
      <c r="A51" s="11" t="s">
        <v>57</v>
      </c>
      <c r="B51" s="18">
        <f>SUM(B52:B60)</f>
        <v>5362</v>
      </c>
      <c r="C51" s="19">
        <f t="shared" ref="C51:C60" si="2">(B51/B$77)*100</f>
        <v>33.535555694540001</v>
      </c>
      <c r="D51" s="42" t="s">
        <v>10</v>
      </c>
      <c r="E51" s="43">
        <f>SUM(E52:E60)</f>
        <v>55800006</v>
      </c>
      <c r="F51" s="19">
        <f t="shared" ref="F51:F60" si="3">(E51/E$77)*100</f>
        <v>31.341211621904158</v>
      </c>
      <c r="G51" s="44" t="s">
        <v>10</v>
      </c>
      <c r="H51" s="2"/>
      <c r="I51" s="2"/>
      <c r="J51" s="2"/>
      <c r="K51" s="2"/>
      <c r="L51" s="2"/>
      <c r="M51" s="2"/>
    </row>
    <row r="52" spans="1:13" ht="15" customHeight="1" x14ac:dyDescent="0.2">
      <c r="A52" s="35" t="s">
        <v>59</v>
      </c>
      <c r="B52" s="35">
        <v>287</v>
      </c>
      <c r="C52" s="13">
        <f t="shared" si="2"/>
        <v>1.7949840515354305</v>
      </c>
      <c r="D52" s="59"/>
      <c r="E52" s="16">
        <v>3307765</v>
      </c>
      <c r="F52" s="13">
        <f t="shared" si="3"/>
        <v>1.857873686618023</v>
      </c>
      <c r="G52" s="17"/>
    </row>
    <row r="53" spans="1:13" ht="15" customHeight="1" x14ac:dyDescent="0.2">
      <c r="A53" s="35" t="s">
        <v>61</v>
      </c>
      <c r="B53" s="35">
        <v>199</v>
      </c>
      <c r="C53" s="13">
        <f t="shared" si="2"/>
        <v>1.2446056663956471</v>
      </c>
      <c r="D53" s="59"/>
      <c r="E53" s="16">
        <v>1575550</v>
      </c>
      <c r="F53" s="13">
        <f t="shared" si="3"/>
        <v>0.88493979679663648</v>
      </c>
      <c r="G53" s="17"/>
    </row>
    <row r="54" spans="1:13" ht="15" x14ac:dyDescent="0.2">
      <c r="A54" s="35" t="s">
        <v>172</v>
      </c>
      <c r="B54" s="12">
        <v>4106</v>
      </c>
      <c r="C54" s="13">
        <f t="shared" si="2"/>
        <v>25.680155106635809</v>
      </c>
      <c r="D54" s="59"/>
      <c r="E54" s="16">
        <v>44295274</v>
      </c>
      <c r="F54" s="13">
        <f t="shared" si="3"/>
        <v>24.879344211615837</v>
      </c>
      <c r="G54" s="17"/>
    </row>
    <row r="55" spans="1:13" ht="15" x14ac:dyDescent="0.2">
      <c r="A55" s="35" t="s">
        <v>173</v>
      </c>
      <c r="B55" s="35">
        <v>93</v>
      </c>
      <c r="C55" s="13">
        <f t="shared" si="2"/>
        <v>0.58164988429545317</v>
      </c>
      <c r="D55" s="59"/>
      <c r="E55" s="16">
        <v>864705</v>
      </c>
      <c r="F55" s="13">
        <f t="shared" si="3"/>
        <v>0.48567920217640537</v>
      </c>
      <c r="G55" s="17"/>
    </row>
    <row r="56" spans="1:13" ht="15" x14ac:dyDescent="0.2">
      <c r="A56" s="35" t="s">
        <v>63</v>
      </c>
      <c r="B56" s="35">
        <v>444</v>
      </c>
      <c r="C56" s="13">
        <f t="shared" si="2"/>
        <v>2.7769091250234537</v>
      </c>
      <c r="D56" s="59"/>
      <c r="E56" s="16">
        <v>3735203</v>
      </c>
      <c r="F56" s="13">
        <f t="shared" si="3"/>
        <v>2.0979529585314252</v>
      </c>
      <c r="G56" s="17"/>
    </row>
    <row r="57" spans="1:13" ht="15" x14ac:dyDescent="0.2">
      <c r="A57" s="35" t="s">
        <v>66</v>
      </c>
      <c r="B57" s="115">
        <v>24</v>
      </c>
      <c r="C57" s="13">
        <f t="shared" si="2"/>
        <v>0.15010319594721372</v>
      </c>
      <c r="D57" s="169"/>
      <c r="E57" s="191">
        <v>129693</v>
      </c>
      <c r="F57" s="13">
        <f t="shared" si="3"/>
        <v>7.2844719028876376E-2</v>
      </c>
      <c r="G57" s="163"/>
    </row>
    <row r="58" spans="1:13" ht="15" x14ac:dyDescent="0.2">
      <c r="A58" s="35" t="s">
        <v>165</v>
      </c>
      <c r="B58" s="35">
        <v>170</v>
      </c>
      <c r="C58" s="13">
        <f t="shared" si="2"/>
        <v>1.0632309712927639</v>
      </c>
      <c r="D58" s="59"/>
      <c r="E58" s="16">
        <v>1139241</v>
      </c>
      <c r="F58" s="13">
        <f t="shared" si="3"/>
        <v>0.63987794677566368</v>
      </c>
      <c r="G58" s="17"/>
    </row>
    <row r="59" spans="1:13" ht="15.75" x14ac:dyDescent="0.25">
      <c r="A59" s="57" t="s">
        <v>195</v>
      </c>
      <c r="B59" s="35">
        <v>19</v>
      </c>
      <c r="C59" s="13">
        <f t="shared" si="2"/>
        <v>0.11883169679154418</v>
      </c>
      <c r="D59" s="59"/>
      <c r="E59" s="16">
        <v>464612</v>
      </c>
      <c r="F59" s="13">
        <f t="shared" si="3"/>
        <v>0.26095880731762167</v>
      </c>
      <c r="G59" s="17"/>
    </row>
    <row r="60" spans="1:13" ht="15" x14ac:dyDescent="0.2">
      <c r="A60" s="35" t="s">
        <v>69</v>
      </c>
      <c r="B60" s="115">
        <v>20</v>
      </c>
      <c r="C60" s="13">
        <f t="shared" si="2"/>
        <v>0.12508599662267808</v>
      </c>
      <c r="D60" s="169"/>
      <c r="E60" s="191">
        <v>287963</v>
      </c>
      <c r="F60" s="13">
        <f t="shared" si="3"/>
        <v>0.16174029304366716</v>
      </c>
      <c r="G60" s="17"/>
    </row>
    <row r="61" spans="1:13" x14ac:dyDescent="0.2">
      <c r="A61" s="40"/>
      <c r="B61" s="40"/>
      <c r="C61" s="47"/>
      <c r="E61" s="58"/>
      <c r="F61" s="47"/>
      <c r="G61" s="17"/>
    </row>
    <row r="62" spans="1:13" ht="15.75" x14ac:dyDescent="0.25">
      <c r="A62" s="11" t="s">
        <v>14</v>
      </c>
      <c r="B62" s="18">
        <f>SUM(B63:B65)</f>
        <v>467</v>
      </c>
      <c r="C62" s="19">
        <f>(B62/B$77)*100</f>
        <v>2.9207580211395334</v>
      </c>
      <c r="D62" s="42"/>
      <c r="E62" s="49">
        <f>SUM(E63:E65)</f>
        <v>6144663</v>
      </c>
      <c r="F62" s="19">
        <f>(E62/E$77)*100</f>
        <v>3.4512753175740603</v>
      </c>
      <c r="G62" s="44"/>
    </row>
    <row r="63" spans="1:13" ht="15" x14ac:dyDescent="0.2">
      <c r="A63" s="35" t="s">
        <v>74</v>
      </c>
      <c r="B63" s="35">
        <v>128</v>
      </c>
      <c r="C63" s="13">
        <f>(B63/B$77)*100</f>
        <v>0.80055037838513976</v>
      </c>
      <c r="D63" s="59"/>
      <c r="E63" s="16">
        <v>1536273</v>
      </c>
      <c r="F63" s="13">
        <f>(E63/E$77)*100</f>
        <v>0.86287906854378404</v>
      </c>
      <c r="G63" s="164"/>
    </row>
    <row r="64" spans="1:13" ht="15" x14ac:dyDescent="0.2">
      <c r="A64" s="35" t="s">
        <v>75</v>
      </c>
      <c r="B64" s="35">
        <v>74</v>
      </c>
      <c r="C64" s="13">
        <f>(B64/B$77)*100</f>
        <v>0.46281818750390891</v>
      </c>
      <c r="D64" s="59"/>
      <c r="E64" s="16">
        <v>749822</v>
      </c>
      <c r="F64" s="13">
        <f>(E64/E$77)*100</f>
        <v>0.42115282175344965</v>
      </c>
      <c r="G64" s="164"/>
    </row>
    <row r="65" spans="1:7" ht="15" x14ac:dyDescent="0.2">
      <c r="A65" s="35" t="s">
        <v>166</v>
      </c>
      <c r="B65" s="35">
        <v>265</v>
      </c>
      <c r="C65" s="13">
        <f>(B65/B$77)*100</f>
        <v>1.6573894552504846</v>
      </c>
      <c r="D65" s="59"/>
      <c r="E65" s="16">
        <v>3858568</v>
      </c>
      <c r="F65" s="13">
        <f>(E65/E$77)*100</f>
        <v>2.1672434272768264</v>
      </c>
      <c r="G65" s="164"/>
    </row>
    <row r="66" spans="1:7" x14ac:dyDescent="0.2">
      <c r="A66" s="40"/>
      <c r="B66" s="40"/>
      <c r="C66" s="47"/>
      <c r="D66" s="60"/>
      <c r="E66" s="58"/>
      <c r="F66" s="47"/>
      <c r="G66" s="163"/>
    </row>
    <row r="67" spans="1:7" ht="15.75" x14ac:dyDescent="0.25">
      <c r="A67" s="11" t="s">
        <v>11</v>
      </c>
      <c r="B67" s="18">
        <f>SUM(B68:B70)</f>
        <v>953</v>
      </c>
      <c r="C67" s="19">
        <f>(B67/B$77)*100</f>
        <v>5.9603477390706106</v>
      </c>
      <c r="D67" s="42"/>
      <c r="E67" s="49">
        <f>SUM(E68:E70)</f>
        <v>10574343</v>
      </c>
      <c r="F67" s="19">
        <f>(E67/E$77)*100</f>
        <v>5.9392954496384975</v>
      </c>
      <c r="G67" s="44"/>
    </row>
    <row r="68" spans="1:7" ht="15.75" x14ac:dyDescent="0.25">
      <c r="A68" s="35" t="s">
        <v>167</v>
      </c>
      <c r="B68" s="35">
        <v>34</v>
      </c>
      <c r="C68" s="13">
        <f>(B68/B$77)*100</f>
        <v>0.21264619425855275</v>
      </c>
      <c r="D68" s="59"/>
      <c r="E68" s="16">
        <v>299820</v>
      </c>
      <c r="F68" s="13">
        <f>(E68/E$77)*100</f>
        <v>0.16840001896199266</v>
      </c>
      <c r="G68" s="44"/>
    </row>
    <row r="69" spans="1:7" ht="15.75" x14ac:dyDescent="0.25">
      <c r="A69" s="35" t="s">
        <v>168</v>
      </c>
      <c r="B69" s="35">
        <v>634</v>
      </c>
      <c r="C69" s="13">
        <f>(B69/B$77)*100</f>
        <v>3.9652260929388956</v>
      </c>
      <c r="D69" s="59"/>
      <c r="E69" s="16">
        <v>6757370</v>
      </c>
      <c r="F69" s="13">
        <f>(E69/E$77)*100</f>
        <v>3.7954147025988942</v>
      </c>
      <c r="G69" s="44"/>
    </row>
    <row r="70" spans="1:7" ht="15.75" x14ac:dyDescent="0.25">
      <c r="A70" s="35" t="s">
        <v>39</v>
      </c>
      <c r="B70" s="35">
        <v>285</v>
      </c>
      <c r="C70" s="13">
        <f>(B70/B$77)*100</f>
        <v>1.7824754518731629</v>
      </c>
      <c r="D70" s="59"/>
      <c r="E70" s="16">
        <v>3517153</v>
      </c>
      <c r="F70" s="13">
        <f>(E70/E$77)*100</f>
        <v>1.9754807280776114</v>
      </c>
      <c r="G70" s="44"/>
    </row>
    <row r="71" spans="1:7" x14ac:dyDescent="0.2">
      <c r="A71" s="40"/>
      <c r="B71" s="40"/>
      <c r="C71" s="47"/>
      <c r="D71" s="60"/>
      <c r="E71" s="40"/>
      <c r="F71" s="47"/>
      <c r="G71" s="163"/>
    </row>
    <row r="72" spans="1:7" ht="15.75" x14ac:dyDescent="0.25">
      <c r="A72" s="11" t="s">
        <v>16</v>
      </c>
      <c r="B72" s="18">
        <f>SUM(B73:B75)</f>
        <v>386</v>
      </c>
      <c r="C72" s="19">
        <f>(B72/B$77)*100</f>
        <v>2.4141597348176869</v>
      </c>
      <c r="D72" s="42"/>
      <c r="E72" s="49">
        <f>SUM(E73:E75)</f>
        <v>3839450</v>
      </c>
      <c r="F72" s="19">
        <f>(E72/E$77)*100</f>
        <v>2.1565054125929648</v>
      </c>
      <c r="G72" s="44"/>
    </row>
    <row r="73" spans="1:7" ht="15" x14ac:dyDescent="0.2">
      <c r="A73" s="35" t="s">
        <v>80</v>
      </c>
      <c r="B73" s="35">
        <v>212</v>
      </c>
      <c r="C73" s="13">
        <f>(B73/B$77)*100</f>
        <v>1.3259115642003878</v>
      </c>
      <c r="D73" s="59"/>
      <c r="E73" s="16">
        <v>2409221</v>
      </c>
      <c r="F73" s="13">
        <f>(E73/E$77)*100</f>
        <v>1.3531881198173268</v>
      </c>
      <c r="G73" s="15"/>
    </row>
    <row r="74" spans="1:7" ht="15" x14ac:dyDescent="0.2">
      <c r="A74" s="35" t="s">
        <v>15</v>
      </c>
      <c r="B74" s="35">
        <v>52</v>
      </c>
      <c r="C74" s="13">
        <f>(B74/B$77)*100</f>
        <v>0.32522359121896305</v>
      </c>
      <c r="D74" s="59"/>
      <c r="E74" s="16">
        <v>516924</v>
      </c>
      <c r="F74" s="13">
        <f>(E74/E$77)*100</f>
        <v>0.29034090921856148</v>
      </c>
      <c r="G74" s="15"/>
    </row>
    <row r="75" spans="1:7" ht="15" x14ac:dyDescent="0.2">
      <c r="A75" s="35" t="s">
        <v>174</v>
      </c>
      <c r="B75" s="35">
        <v>122</v>
      </c>
      <c r="C75" s="13">
        <f>(B75/B$77)*100</f>
        <v>0.76302457939833634</v>
      </c>
      <c r="D75" s="59"/>
      <c r="E75" s="16">
        <v>913305</v>
      </c>
      <c r="F75" s="13">
        <f>(E75/E$77)*100</f>
        <v>0.51297638355707664</v>
      </c>
      <c r="G75" s="15"/>
    </row>
    <row r="76" spans="1:7" x14ac:dyDescent="0.2">
      <c r="A76" s="40"/>
      <c r="B76" s="40"/>
      <c r="C76" s="47"/>
      <c r="E76" s="58"/>
      <c r="F76" s="47"/>
      <c r="G76" s="17"/>
    </row>
    <row r="77" spans="1:7" ht="15.75" x14ac:dyDescent="0.25">
      <c r="A77" s="21" t="s">
        <v>17</v>
      </c>
      <c r="B77" s="22">
        <f>B12+B14+B19+B25+B33+B51+B62+B67+B72</f>
        <v>15989</v>
      </c>
      <c r="C77" s="23">
        <f>C12+C14+C19+C25+C33+C51+C62+C67+C72</f>
        <v>100.00000000000001</v>
      </c>
      <c r="D77" s="24" t="s">
        <v>10</v>
      </c>
      <c r="E77" s="25">
        <f>E12+E14+E19+E25+E33+E51+E62+E67+E72</f>
        <v>178040360</v>
      </c>
      <c r="F77" s="23">
        <f>F12+F14+F19+F25+F33+F51+F62+F67+F72</f>
        <v>100</v>
      </c>
      <c r="G77" s="165" t="s">
        <v>10</v>
      </c>
    </row>
    <row r="79" spans="1:7" ht="39.75" customHeight="1" x14ac:dyDescent="0.2">
      <c r="A79" s="233" t="s">
        <v>255</v>
      </c>
      <c r="B79" s="233"/>
      <c r="C79" s="233"/>
      <c r="D79" s="233"/>
      <c r="E79" s="233"/>
      <c r="F79" s="233"/>
      <c r="G79" s="233"/>
    </row>
    <row r="80" spans="1:7" x14ac:dyDescent="0.2">
      <c r="E80" s="166"/>
    </row>
  </sheetData>
  <mergeCells count="14">
    <mergeCell ref="A79:G79"/>
    <mergeCell ref="A1:F1"/>
    <mergeCell ref="A2:F2"/>
    <mergeCell ref="A3:F3"/>
    <mergeCell ref="A5:F5"/>
    <mergeCell ref="A37:G37"/>
    <mergeCell ref="A40:F40"/>
    <mergeCell ref="A45:F45"/>
    <mergeCell ref="A46:F46"/>
    <mergeCell ref="A6:F6"/>
    <mergeCell ref="A7:F7"/>
    <mergeCell ref="A41:F41"/>
    <mergeCell ref="A42:F42"/>
    <mergeCell ref="A44:F44"/>
  </mergeCells>
  <printOptions horizontalCentered="1"/>
  <pageMargins left="0.7" right="0.7" top="0.75" bottom="0.75" header="0.3" footer="0.3"/>
  <pageSetup scale="79" fitToHeight="2" orientation="portrait" horizontalDpi="4294967295" verticalDpi="4294967295" r:id="rId1"/>
  <rowBreaks count="1" manualBreakCount="1">
    <brk id="39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B383E-1A8F-4C18-B742-1B279FB119F8}">
  <dimension ref="A1:G18"/>
  <sheetViews>
    <sheetView showGridLines="0" zoomScaleNormal="100" workbookViewId="0">
      <selection sqref="A1:G1"/>
    </sheetView>
  </sheetViews>
  <sheetFormatPr defaultRowHeight="12.75" x14ac:dyDescent="0.2"/>
  <cols>
    <col min="1" max="1" width="32" customWidth="1"/>
    <col min="2" max="2" width="15.7109375" customWidth="1"/>
    <col min="3" max="3" width="16.85546875" customWidth="1"/>
    <col min="4" max="4" width="3.42578125" customWidth="1"/>
    <col min="5" max="5" width="17.140625" customWidth="1"/>
    <col min="6" max="6" width="15.42578125" customWidth="1"/>
    <col min="7" max="7" width="3.42578125" customWidth="1"/>
  </cols>
  <sheetData>
    <row r="1" spans="1:7" ht="20.25" x14ac:dyDescent="0.3">
      <c r="A1" s="212" t="s">
        <v>155</v>
      </c>
      <c r="B1" s="212"/>
      <c r="C1" s="212"/>
      <c r="D1" s="212"/>
      <c r="E1" s="212"/>
      <c r="F1" s="212"/>
      <c r="G1" s="212"/>
    </row>
    <row r="2" spans="1:7" ht="20.25" x14ac:dyDescent="0.3">
      <c r="A2" s="212" t="s">
        <v>170</v>
      </c>
      <c r="B2" s="212"/>
      <c r="C2" s="212"/>
      <c r="D2" s="212"/>
      <c r="E2" s="212"/>
      <c r="F2" s="212"/>
      <c r="G2" s="212"/>
    </row>
    <row r="3" spans="1:7" ht="20.25" x14ac:dyDescent="0.3">
      <c r="A3" s="212" t="s">
        <v>240</v>
      </c>
      <c r="B3" s="212"/>
      <c r="C3" s="212"/>
      <c r="D3" s="212"/>
      <c r="E3" s="212"/>
      <c r="F3" s="212"/>
      <c r="G3" s="212"/>
    </row>
    <row r="5" spans="1:7" ht="18" x14ac:dyDescent="0.25">
      <c r="A5" s="213" t="s">
        <v>185</v>
      </c>
      <c r="B5" s="213"/>
      <c r="C5" s="213"/>
      <c r="D5" s="213"/>
      <c r="E5" s="213"/>
      <c r="F5" s="213"/>
      <c r="G5" s="213"/>
    </row>
    <row r="6" spans="1:7" ht="18" x14ac:dyDescent="0.25">
      <c r="A6" s="213" t="s">
        <v>19</v>
      </c>
      <c r="B6" s="213"/>
      <c r="C6" s="213"/>
      <c r="D6" s="213"/>
      <c r="E6" s="213"/>
      <c r="F6" s="213"/>
      <c r="G6" s="213"/>
    </row>
    <row r="7" spans="1:7" x14ac:dyDescent="0.2">
      <c r="A7" s="61"/>
      <c r="B7" s="61"/>
      <c r="C7" s="61"/>
      <c r="D7" s="61"/>
      <c r="E7" s="61"/>
      <c r="F7" s="61"/>
      <c r="G7" s="61"/>
    </row>
    <row r="8" spans="1:7" ht="15.75" x14ac:dyDescent="0.25">
      <c r="A8" s="98"/>
      <c r="B8" s="28"/>
      <c r="C8" s="4" t="s">
        <v>4</v>
      </c>
      <c r="D8" s="29"/>
      <c r="E8" s="30" t="s">
        <v>8</v>
      </c>
      <c r="F8" s="4" t="s">
        <v>4</v>
      </c>
      <c r="G8" s="31"/>
    </row>
    <row r="9" spans="1:7" ht="15.75" x14ac:dyDescent="0.25">
      <c r="A9" s="72" t="s">
        <v>20</v>
      </c>
      <c r="B9" s="7" t="s">
        <v>6</v>
      </c>
      <c r="C9" s="8" t="s">
        <v>7</v>
      </c>
      <c r="D9" s="32"/>
      <c r="E9" s="33" t="s">
        <v>21</v>
      </c>
      <c r="F9" s="8" t="s">
        <v>7</v>
      </c>
      <c r="G9" s="34"/>
    </row>
    <row r="10" spans="1:7" ht="28.5" customHeight="1" x14ac:dyDescent="0.25">
      <c r="A10" s="123" t="s">
        <v>22</v>
      </c>
      <c r="B10" s="12">
        <v>581</v>
      </c>
      <c r="C10" s="13">
        <f t="shared" ref="C10:C15" si="0">(B10/B$17)*100</f>
        <v>3.6337482018887988</v>
      </c>
      <c r="D10" s="2" t="s">
        <v>10</v>
      </c>
      <c r="E10" s="14">
        <v>85614</v>
      </c>
      <c r="F10" s="13">
        <f t="shared" ref="F10:F15" si="1">(E10/E$17)*100</f>
        <v>4.8086849521086113E-2</v>
      </c>
      <c r="G10" s="15" t="s">
        <v>10</v>
      </c>
    </row>
    <row r="11" spans="1:7" ht="28.5" customHeight="1" x14ac:dyDescent="0.25">
      <c r="A11" s="11" t="s">
        <v>23</v>
      </c>
      <c r="B11" s="12">
        <v>1180</v>
      </c>
      <c r="C11" s="13">
        <f t="shared" si="0"/>
        <v>7.3800738007380069</v>
      </c>
      <c r="D11" s="2"/>
      <c r="E11" s="16">
        <v>764358</v>
      </c>
      <c r="F11" s="13">
        <f t="shared" si="1"/>
        <v>0.42931726267010467</v>
      </c>
      <c r="G11" s="15"/>
    </row>
    <row r="12" spans="1:7" ht="28.5" customHeight="1" x14ac:dyDescent="0.25">
      <c r="A12" s="11" t="s">
        <v>24</v>
      </c>
      <c r="B12" s="12">
        <v>3550</v>
      </c>
      <c r="C12" s="13">
        <f t="shared" si="0"/>
        <v>22.202764400525361</v>
      </c>
      <c r="D12" s="2"/>
      <c r="E12" s="16">
        <v>9635178</v>
      </c>
      <c r="F12" s="13">
        <f t="shared" si="1"/>
        <v>5.4117942695689898</v>
      </c>
      <c r="G12" s="15"/>
    </row>
    <row r="13" spans="1:7" ht="28.5" customHeight="1" x14ac:dyDescent="0.25">
      <c r="A13" s="11" t="s">
        <v>25</v>
      </c>
      <c r="B13" s="12">
        <v>5720</v>
      </c>
      <c r="C13" s="13">
        <f t="shared" si="0"/>
        <v>35.774595034085934</v>
      </c>
      <c r="D13" s="2"/>
      <c r="E13" s="16">
        <v>41457899</v>
      </c>
      <c r="F13" s="13">
        <f t="shared" si="1"/>
        <v>23.285674663879583</v>
      </c>
      <c r="G13" s="15"/>
    </row>
    <row r="14" spans="1:7" ht="28.5" customHeight="1" x14ac:dyDescent="0.25">
      <c r="A14" s="11" t="s">
        <v>26</v>
      </c>
      <c r="B14" s="12">
        <v>4587</v>
      </c>
      <c r="C14" s="13">
        <f t="shared" si="0"/>
        <v>28.688473325411216</v>
      </c>
      <c r="D14" s="2"/>
      <c r="E14" s="16">
        <v>86322364</v>
      </c>
      <c r="F14" s="13">
        <f t="shared" si="1"/>
        <v>48.484716611446977</v>
      </c>
      <c r="G14" s="15"/>
    </row>
    <row r="15" spans="1:7" ht="28.5" customHeight="1" x14ac:dyDescent="0.25">
      <c r="A15" s="11" t="s">
        <v>175</v>
      </c>
      <c r="B15" s="12">
        <v>371</v>
      </c>
      <c r="C15" s="13">
        <f t="shared" si="0"/>
        <v>2.3203452373506788</v>
      </c>
      <c r="D15" s="2"/>
      <c r="E15" s="16">
        <v>39774947</v>
      </c>
      <c r="F15" s="13">
        <f t="shared" si="1"/>
        <v>22.340410342913259</v>
      </c>
      <c r="G15" s="15"/>
    </row>
    <row r="16" spans="1:7" ht="15.75" x14ac:dyDescent="0.25">
      <c r="A16" s="11"/>
      <c r="B16" s="12"/>
      <c r="C16" s="13"/>
      <c r="D16" s="2"/>
      <c r="E16" s="16"/>
      <c r="F16" s="13"/>
      <c r="G16" s="15"/>
    </row>
    <row r="17" spans="1:7" ht="15.75" x14ac:dyDescent="0.25">
      <c r="A17" s="21" t="s">
        <v>17</v>
      </c>
      <c r="B17" s="22">
        <f>SUM(B10:B15)</f>
        <v>15989</v>
      </c>
      <c r="C17" s="36">
        <f>SUM(C10:C15)</f>
        <v>99.999999999999986</v>
      </c>
      <c r="D17" s="37" t="s">
        <v>10</v>
      </c>
      <c r="E17" s="25">
        <f>SUM(E10:E15)</f>
        <v>178040360</v>
      </c>
      <c r="F17" s="36">
        <f>SUM(F10:F15)</f>
        <v>100</v>
      </c>
      <c r="G17" s="26" t="s">
        <v>10</v>
      </c>
    </row>
    <row r="18" spans="1:7" ht="15.75" x14ac:dyDescent="0.25">
      <c r="A18" s="42"/>
      <c r="B18" s="167"/>
      <c r="C18" s="19"/>
      <c r="D18" s="42"/>
      <c r="E18" s="168"/>
      <c r="F18" s="19"/>
      <c r="G18" s="42"/>
    </row>
  </sheetData>
  <mergeCells count="5">
    <mergeCell ref="A1:G1"/>
    <mergeCell ref="A2:G2"/>
    <mergeCell ref="A5:G5"/>
    <mergeCell ref="A6:G6"/>
    <mergeCell ref="A3:G3"/>
  </mergeCells>
  <pageMargins left="0.7" right="0.7" top="0.75" bottom="0.75" header="0.3" footer="0.3"/>
  <pageSetup scale="88" orientation="portrait" horizontalDpi="4294967295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ECAEE-D7B6-4B0B-A23F-1CB9CCBDF19F}">
  <dimension ref="A1:G24"/>
  <sheetViews>
    <sheetView showGridLines="0" zoomScaleNormal="100" workbookViewId="0">
      <selection sqref="A1:G1"/>
    </sheetView>
  </sheetViews>
  <sheetFormatPr defaultRowHeight="12.75" x14ac:dyDescent="0.2"/>
  <cols>
    <col min="1" max="1" width="32" customWidth="1"/>
    <col min="2" max="2" width="15.7109375" customWidth="1"/>
    <col min="3" max="3" width="16.85546875" customWidth="1"/>
    <col min="4" max="4" width="3.42578125" customWidth="1"/>
    <col min="5" max="5" width="17.140625" customWidth="1"/>
    <col min="6" max="6" width="15.42578125" customWidth="1"/>
    <col min="7" max="7" width="3.42578125" customWidth="1"/>
  </cols>
  <sheetData>
    <row r="1" spans="1:7" ht="20.25" x14ac:dyDescent="0.3">
      <c r="A1" s="212" t="s">
        <v>155</v>
      </c>
      <c r="B1" s="212"/>
      <c r="C1" s="212"/>
      <c r="D1" s="212"/>
      <c r="E1" s="212"/>
      <c r="F1" s="212"/>
      <c r="G1" s="212"/>
    </row>
    <row r="2" spans="1:7" ht="20.25" x14ac:dyDescent="0.3">
      <c r="A2" s="212" t="s">
        <v>170</v>
      </c>
      <c r="B2" s="212"/>
      <c r="C2" s="212"/>
      <c r="D2" s="212"/>
      <c r="E2" s="212"/>
      <c r="F2" s="212"/>
      <c r="G2" s="212"/>
    </row>
    <row r="3" spans="1:7" ht="20.25" x14ac:dyDescent="0.3">
      <c r="A3" s="212" t="s">
        <v>240</v>
      </c>
      <c r="B3" s="212"/>
      <c r="C3" s="212"/>
      <c r="D3" s="212"/>
      <c r="E3" s="212"/>
      <c r="F3" s="212"/>
      <c r="G3" s="212"/>
    </row>
    <row r="5" spans="1:7" ht="18" x14ac:dyDescent="0.25">
      <c r="A5" s="213" t="s">
        <v>231</v>
      </c>
      <c r="B5" s="213"/>
      <c r="C5" s="213"/>
      <c r="D5" s="213"/>
      <c r="E5" s="213"/>
      <c r="F5" s="213"/>
      <c r="G5" s="213"/>
    </row>
    <row r="6" spans="1:7" ht="18" x14ac:dyDescent="0.25">
      <c r="A6" s="213" t="s">
        <v>88</v>
      </c>
      <c r="B6" s="213"/>
      <c r="C6" s="213"/>
      <c r="D6" s="213"/>
      <c r="E6" s="213"/>
      <c r="F6" s="213"/>
      <c r="G6" s="213"/>
    </row>
    <row r="7" spans="1:7" ht="18" x14ac:dyDescent="0.25">
      <c r="A7" s="213" t="s">
        <v>89</v>
      </c>
      <c r="B7" s="213"/>
      <c r="C7" s="213"/>
      <c r="D7" s="213"/>
      <c r="E7" s="213"/>
      <c r="F7" s="213"/>
      <c r="G7" s="213"/>
    </row>
    <row r="8" spans="1:7" ht="15" x14ac:dyDescent="0.2">
      <c r="A8" s="214" t="s">
        <v>3</v>
      </c>
      <c r="B8" s="214"/>
      <c r="C8" s="214"/>
      <c r="D8" s="214"/>
      <c r="E8" s="214"/>
      <c r="F8" s="214"/>
      <c r="G8" s="214"/>
    </row>
    <row r="9" spans="1:7" x14ac:dyDescent="0.2">
      <c r="A9" s="61"/>
      <c r="B9" s="61"/>
      <c r="C9" s="61"/>
      <c r="D9" s="61"/>
      <c r="E9" s="61"/>
      <c r="F9" s="61"/>
      <c r="G9" s="61"/>
    </row>
    <row r="10" spans="1:7" ht="15.75" x14ac:dyDescent="0.25">
      <c r="A10" s="98"/>
      <c r="B10" s="217" t="s">
        <v>90</v>
      </c>
      <c r="C10" s="218"/>
      <c r="D10" s="219"/>
      <c r="E10" s="217" t="s">
        <v>91</v>
      </c>
      <c r="F10" s="218"/>
      <c r="G10" s="219"/>
    </row>
    <row r="11" spans="1:7" ht="15.75" x14ac:dyDescent="0.25">
      <c r="A11" s="72" t="s">
        <v>5</v>
      </c>
      <c r="B11" s="7" t="s">
        <v>6</v>
      </c>
      <c r="C11" s="8" t="s">
        <v>8</v>
      </c>
      <c r="D11" s="62"/>
      <c r="E11" s="7" t="s">
        <v>6</v>
      </c>
      <c r="F11" s="8" t="s">
        <v>8</v>
      </c>
      <c r="G11" s="62"/>
    </row>
    <row r="12" spans="1:7" ht="28.5" customHeight="1" x14ac:dyDescent="0.25">
      <c r="A12" s="11" t="s">
        <v>157</v>
      </c>
      <c r="B12" s="12">
        <v>205</v>
      </c>
      <c r="C12" s="63">
        <v>9453994</v>
      </c>
      <c r="D12" s="64"/>
      <c r="E12" s="12">
        <v>20</v>
      </c>
      <c r="F12" s="63">
        <v>3025635</v>
      </c>
      <c r="G12" s="65"/>
    </row>
    <row r="13" spans="1:7" ht="28.5" customHeight="1" x14ac:dyDescent="0.25">
      <c r="A13" s="11" t="s">
        <v>9</v>
      </c>
      <c r="B13" s="12">
        <v>148</v>
      </c>
      <c r="C13" s="56">
        <v>9497692</v>
      </c>
      <c r="D13" s="64"/>
      <c r="E13" s="12">
        <v>25</v>
      </c>
      <c r="F13" s="56">
        <v>4820018</v>
      </c>
      <c r="G13" s="66"/>
    </row>
    <row r="14" spans="1:7" ht="28.5" customHeight="1" x14ac:dyDescent="0.25">
      <c r="A14" s="11" t="s">
        <v>13</v>
      </c>
      <c r="B14" s="12">
        <v>19</v>
      </c>
      <c r="C14" s="56">
        <v>987279</v>
      </c>
      <c r="D14" s="64"/>
      <c r="E14" s="73" t="s">
        <v>113</v>
      </c>
      <c r="F14" s="126" t="s">
        <v>113</v>
      </c>
      <c r="G14" s="65"/>
    </row>
    <row r="15" spans="1:7" ht="28.5" customHeight="1" x14ac:dyDescent="0.25">
      <c r="A15" s="11" t="s">
        <v>47</v>
      </c>
      <c r="B15" s="12">
        <v>369</v>
      </c>
      <c r="C15" s="56">
        <v>17154973</v>
      </c>
      <c r="D15" s="64"/>
      <c r="E15" s="12">
        <v>36</v>
      </c>
      <c r="F15" s="56">
        <v>5381500</v>
      </c>
      <c r="G15" s="66"/>
    </row>
    <row r="16" spans="1:7" ht="28.5" customHeight="1" x14ac:dyDescent="0.25">
      <c r="A16" s="11" t="s">
        <v>160</v>
      </c>
      <c r="B16" s="12">
        <v>171</v>
      </c>
      <c r="C16" s="56">
        <v>9838269</v>
      </c>
      <c r="D16" s="64"/>
      <c r="E16" s="12">
        <v>24</v>
      </c>
      <c r="F16" s="56">
        <v>4167917</v>
      </c>
      <c r="G16" s="66"/>
    </row>
    <row r="17" spans="1:7" ht="28.5" customHeight="1" x14ac:dyDescent="0.25">
      <c r="A17" s="11" t="s">
        <v>57</v>
      </c>
      <c r="B17" s="12">
        <v>498</v>
      </c>
      <c r="C17" s="56">
        <v>21473086</v>
      </c>
      <c r="D17" s="64"/>
      <c r="E17" s="12">
        <v>29</v>
      </c>
      <c r="F17" s="56">
        <v>4590323</v>
      </c>
      <c r="G17" s="66"/>
    </row>
    <row r="18" spans="1:7" ht="28.5" customHeight="1" x14ac:dyDescent="0.25">
      <c r="A18" s="11" t="s">
        <v>14</v>
      </c>
      <c r="B18" s="12">
        <v>60</v>
      </c>
      <c r="C18" s="56">
        <v>3423585</v>
      </c>
      <c r="D18" s="64"/>
      <c r="E18" s="73" t="s">
        <v>113</v>
      </c>
      <c r="F18" s="126" t="s">
        <v>113</v>
      </c>
      <c r="G18" s="66"/>
    </row>
    <row r="19" spans="1:7" ht="28.5" customHeight="1" x14ac:dyDescent="0.25">
      <c r="A19" s="11" t="s">
        <v>11</v>
      </c>
      <c r="B19" s="12">
        <v>98</v>
      </c>
      <c r="C19" s="56">
        <v>4484998</v>
      </c>
      <c r="D19" s="64"/>
      <c r="E19" s="73" t="s">
        <v>113</v>
      </c>
      <c r="F19" s="126" t="s">
        <v>113</v>
      </c>
      <c r="G19" s="66"/>
    </row>
    <row r="20" spans="1:7" ht="28.5" customHeight="1" x14ac:dyDescent="0.25">
      <c r="A20" s="11" t="s">
        <v>16</v>
      </c>
      <c r="B20" s="12">
        <v>31</v>
      </c>
      <c r="C20" s="56">
        <v>1935678</v>
      </c>
      <c r="D20" s="64"/>
      <c r="E20" s="73" t="s">
        <v>113</v>
      </c>
      <c r="F20" s="126" t="s">
        <v>113</v>
      </c>
      <c r="G20" s="66"/>
    </row>
    <row r="21" spans="1:7" ht="15.75" x14ac:dyDescent="0.25">
      <c r="A21" s="11"/>
      <c r="B21" s="12"/>
      <c r="C21" s="56"/>
      <c r="D21" s="169"/>
      <c r="E21" s="12"/>
      <c r="F21" s="56"/>
      <c r="G21" s="66"/>
    </row>
    <row r="22" spans="1:7" ht="15.75" x14ac:dyDescent="0.25">
      <c r="A22" s="21" t="s">
        <v>17</v>
      </c>
      <c r="B22" s="22">
        <f>SUM(B12:B21)</f>
        <v>1599</v>
      </c>
      <c r="C22" s="68">
        <f>SUM(C12:C20)</f>
        <v>78249554</v>
      </c>
      <c r="D22" s="69"/>
      <c r="E22" s="22">
        <v>160</v>
      </c>
      <c r="F22" s="68">
        <v>26281491</v>
      </c>
      <c r="G22" s="69"/>
    </row>
    <row r="24" spans="1:7" x14ac:dyDescent="0.2">
      <c r="A24" s="1" t="s">
        <v>114</v>
      </c>
    </row>
  </sheetData>
  <mergeCells count="9">
    <mergeCell ref="A7:G7"/>
    <mergeCell ref="A8:G8"/>
    <mergeCell ref="B10:D10"/>
    <mergeCell ref="E10:G10"/>
    <mergeCell ref="A1:G1"/>
    <mergeCell ref="A2:G2"/>
    <mergeCell ref="A3:G3"/>
    <mergeCell ref="A5:G5"/>
    <mergeCell ref="A6:G6"/>
  </mergeCells>
  <pageMargins left="0.7" right="0.7" top="0.75" bottom="0.75" header="0.3" footer="0.3"/>
  <pageSetup scale="88" orientation="portrait" horizontalDpi="4294967295" verticalDpi="4294967295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7E97E-4227-40DE-B4CD-B155CA5EC306}">
  <dimension ref="A1:G20"/>
  <sheetViews>
    <sheetView showGridLines="0" zoomScaleNormal="100" workbookViewId="0">
      <selection sqref="A1:G1"/>
    </sheetView>
  </sheetViews>
  <sheetFormatPr defaultRowHeight="12.75" x14ac:dyDescent="0.2"/>
  <cols>
    <col min="1" max="1" width="32" customWidth="1"/>
    <col min="2" max="2" width="15.7109375" customWidth="1"/>
    <col min="3" max="3" width="16.85546875" customWidth="1"/>
    <col min="4" max="4" width="3.28515625" customWidth="1"/>
    <col min="5" max="5" width="17.140625" customWidth="1"/>
    <col min="6" max="6" width="15.42578125" customWidth="1"/>
    <col min="7" max="7" width="3.42578125" customWidth="1"/>
  </cols>
  <sheetData>
    <row r="1" spans="1:7" ht="20.25" x14ac:dyDescent="0.3">
      <c r="A1" s="212" t="s">
        <v>0</v>
      </c>
      <c r="B1" s="212"/>
      <c r="C1" s="212"/>
      <c r="D1" s="212"/>
      <c r="E1" s="212"/>
      <c r="F1" s="212"/>
      <c r="G1" s="212"/>
    </row>
    <row r="2" spans="1:7" ht="20.25" x14ac:dyDescent="0.3">
      <c r="A2" s="212" t="s">
        <v>240</v>
      </c>
      <c r="B2" s="212"/>
      <c r="C2" s="212"/>
      <c r="D2" s="212"/>
      <c r="E2" s="212"/>
      <c r="F2" s="212"/>
      <c r="G2" s="212"/>
    </row>
    <row r="4" spans="1:7" ht="18" x14ac:dyDescent="0.25">
      <c r="A4" s="213" t="s">
        <v>177</v>
      </c>
      <c r="B4" s="213"/>
      <c r="C4" s="213"/>
      <c r="D4" s="213"/>
      <c r="E4" s="213"/>
      <c r="F4" s="213"/>
      <c r="G4" s="213"/>
    </row>
    <row r="5" spans="1:7" ht="18" x14ac:dyDescent="0.25">
      <c r="A5" s="213" t="s">
        <v>19</v>
      </c>
      <c r="B5" s="213"/>
      <c r="C5" s="213"/>
      <c r="D5" s="213"/>
      <c r="E5" s="213"/>
      <c r="F5" s="213"/>
      <c r="G5" s="213"/>
    </row>
    <row r="6" spans="1:7" ht="15" x14ac:dyDescent="0.2">
      <c r="A6" s="2"/>
      <c r="B6" s="2"/>
      <c r="C6" s="2"/>
      <c r="D6" s="2"/>
      <c r="E6" s="2"/>
      <c r="F6" s="2"/>
      <c r="G6" s="2"/>
    </row>
    <row r="7" spans="1:7" ht="15.75" x14ac:dyDescent="0.25">
      <c r="A7" s="27"/>
      <c r="B7" s="28"/>
      <c r="C7" s="4" t="s">
        <v>4</v>
      </c>
      <c r="D7" s="29"/>
      <c r="E7" s="30" t="s">
        <v>8</v>
      </c>
      <c r="F7" s="4" t="s">
        <v>4</v>
      </c>
      <c r="G7" s="31"/>
    </row>
    <row r="8" spans="1:7" ht="15.75" x14ac:dyDescent="0.25">
      <c r="A8" s="72" t="s">
        <v>20</v>
      </c>
      <c r="B8" s="7" t="s">
        <v>6</v>
      </c>
      <c r="C8" s="8" t="s">
        <v>7</v>
      </c>
      <c r="D8" s="32"/>
      <c r="E8" s="33" t="s">
        <v>21</v>
      </c>
      <c r="F8" s="8" t="s">
        <v>7</v>
      </c>
      <c r="G8" s="34"/>
    </row>
    <row r="9" spans="1:7" ht="28.5" customHeight="1" x14ac:dyDescent="0.25">
      <c r="A9" s="11" t="s">
        <v>22</v>
      </c>
      <c r="B9" s="12">
        <f>'[1]Data Input'!F35</f>
        <v>214547</v>
      </c>
      <c r="C9" s="13">
        <f t="shared" ref="C9:C16" si="0">(B9/B$18)*100</f>
        <v>54.762390945892825</v>
      </c>
      <c r="D9" s="2" t="s">
        <v>10</v>
      </c>
      <c r="E9" s="14">
        <f>'[1]Data Input'!L35</f>
        <v>3395515</v>
      </c>
      <c r="F9" s="13">
        <f t="shared" ref="F9:F16" si="1">(E9/E$18)*100</f>
        <v>3.9542163036011102E-2</v>
      </c>
      <c r="G9" s="15" t="s">
        <v>10</v>
      </c>
    </row>
    <row r="10" spans="1:7" ht="28.5" customHeight="1" x14ac:dyDescent="0.25">
      <c r="A10" s="11" t="s">
        <v>23</v>
      </c>
      <c r="B10" s="12">
        <f>'[1]Data Input'!F36</f>
        <v>42439</v>
      </c>
      <c r="C10" s="13">
        <f t="shared" si="0"/>
        <v>10.832410191485994</v>
      </c>
      <c r="D10" s="2"/>
      <c r="E10" s="16">
        <f>'[1]Data Input'!L36</f>
        <v>23953765</v>
      </c>
      <c r="F10" s="13">
        <f t="shared" si="1"/>
        <v>0.27895140529678014</v>
      </c>
      <c r="G10" s="15"/>
    </row>
    <row r="11" spans="1:7" ht="28.5" customHeight="1" x14ac:dyDescent="0.25">
      <c r="A11" s="11" t="s">
        <v>24</v>
      </c>
      <c r="B11" s="12">
        <f>'[1]Data Input'!F37</f>
        <v>69338</v>
      </c>
      <c r="C11" s="13">
        <f t="shared" si="0"/>
        <v>17.698288316342417</v>
      </c>
      <c r="D11" s="2"/>
      <c r="E11" s="16">
        <f>'[1]Data Input'!L37</f>
        <v>160306415</v>
      </c>
      <c r="F11" s="13">
        <f t="shared" si="1"/>
        <v>1.8668338669240028</v>
      </c>
      <c r="G11" s="15"/>
    </row>
    <row r="12" spans="1:7" ht="28.5" customHeight="1" x14ac:dyDescent="0.25">
      <c r="A12" s="11" t="s">
        <v>25</v>
      </c>
      <c r="B12" s="12">
        <f>'[1]Data Input'!F38</f>
        <v>23573</v>
      </c>
      <c r="C12" s="13">
        <f t="shared" si="0"/>
        <v>6.0169279540964533</v>
      </c>
      <c r="D12" s="2"/>
      <c r="E12" s="16">
        <f>'[1]Data Input'!L38</f>
        <v>169180126</v>
      </c>
      <c r="F12" s="13">
        <f t="shared" si="1"/>
        <v>1.9701718663427787</v>
      </c>
      <c r="G12" s="15"/>
    </row>
    <row r="13" spans="1:7" ht="28.5" customHeight="1" x14ac:dyDescent="0.25">
      <c r="A13" s="11" t="s">
        <v>26</v>
      </c>
      <c r="B13" s="12">
        <f>'[1]Data Input'!F39</f>
        <v>29518</v>
      </c>
      <c r="C13" s="13">
        <f t="shared" si="0"/>
        <v>7.534368953846311</v>
      </c>
      <c r="D13" s="2"/>
      <c r="E13" s="16">
        <f>'[1]Data Input'!L39</f>
        <v>633905860</v>
      </c>
      <c r="F13" s="13">
        <f t="shared" si="1"/>
        <v>7.3820933983807544</v>
      </c>
      <c r="G13" s="15"/>
    </row>
    <row r="14" spans="1:7" ht="28.5" customHeight="1" x14ac:dyDescent="0.25">
      <c r="A14" s="11" t="s">
        <v>27</v>
      </c>
      <c r="B14" s="12">
        <f>'[1]Data Input'!F40</f>
        <v>10536</v>
      </c>
      <c r="C14" s="13">
        <f t="shared" si="0"/>
        <v>2.6892781115836009</v>
      </c>
      <c r="D14" s="2"/>
      <c r="E14" s="16">
        <f>'[1]Data Input'!L40</f>
        <v>1504783964</v>
      </c>
      <c r="F14" s="13">
        <f t="shared" si="1"/>
        <v>17.523825646025141</v>
      </c>
      <c r="G14" s="15"/>
    </row>
    <row r="15" spans="1:7" ht="28.5" customHeight="1" x14ac:dyDescent="0.25">
      <c r="A15" s="11" t="s">
        <v>28</v>
      </c>
      <c r="B15" s="12">
        <f>'[1]Data Input'!F41</f>
        <v>844</v>
      </c>
      <c r="C15" s="13">
        <f t="shared" si="0"/>
        <v>0.21542812511167039</v>
      </c>
      <c r="D15" s="2"/>
      <c r="E15" s="16">
        <f>'[1]Data Input'!L41</f>
        <v>589773007</v>
      </c>
      <c r="F15" s="13">
        <f t="shared" si="1"/>
        <v>6.8681482476244451</v>
      </c>
      <c r="G15" s="15"/>
    </row>
    <row r="16" spans="1:7" ht="28.5" customHeight="1" x14ac:dyDescent="0.25">
      <c r="A16" s="11" t="s">
        <v>29</v>
      </c>
      <c r="B16" s="12">
        <f>'[1]Data Input'!F42</f>
        <v>983</v>
      </c>
      <c r="C16" s="13">
        <f t="shared" si="0"/>
        <v>0.25090740164072511</v>
      </c>
      <c r="D16" s="2"/>
      <c r="E16" s="16">
        <f>'[1]Data Input'!L42</f>
        <v>5501775851</v>
      </c>
      <c r="F16" s="13">
        <f t="shared" si="1"/>
        <v>64.070433406370086</v>
      </c>
      <c r="G16" s="15"/>
    </row>
    <row r="17" spans="1:7" ht="15" x14ac:dyDescent="0.2">
      <c r="A17" s="35"/>
      <c r="B17" s="35"/>
      <c r="C17" s="13"/>
      <c r="D17" s="2"/>
      <c r="E17" s="35"/>
      <c r="F17" s="13"/>
      <c r="G17" s="15"/>
    </row>
    <row r="18" spans="1:7" ht="15.75" x14ac:dyDescent="0.25">
      <c r="A18" s="21" t="s">
        <v>17</v>
      </c>
      <c r="B18" s="22">
        <f>SUM(B9:B16)</f>
        <v>391778</v>
      </c>
      <c r="C18" s="36">
        <f>SUM(C9:C16)</f>
        <v>100.00000000000001</v>
      </c>
      <c r="D18" s="37" t="s">
        <v>10</v>
      </c>
      <c r="E18" s="25">
        <f>SUM(E9:E16)</f>
        <v>8587074503</v>
      </c>
      <c r="F18" s="36">
        <f>SUM(F9:F16)</f>
        <v>100</v>
      </c>
      <c r="G18" s="26" t="s">
        <v>10</v>
      </c>
    </row>
    <row r="19" spans="1:7" x14ac:dyDescent="0.2">
      <c r="B19" s="38"/>
      <c r="E19" s="38"/>
    </row>
    <row r="20" spans="1:7" ht="13.15" customHeight="1" x14ac:dyDescent="0.2">
      <c r="A20" s="215"/>
      <c r="B20" s="215"/>
      <c r="C20" s="215"/>
      <c r="D20" s="215"/>
      <c r="E20" s="215"/>
      <c r="F20" s="215"/>
      <c r="G20" s="215"/>
    </row>
  </sheetData>
  <mergeCells count="5">
    <mergeCell ref="A1:G1"/>
    <mergeCell ref="A2:G2"/>
    <mergeCell ref="A4:G4"/>
    <mergeCell ref="A5:G5"/>
    <mergeCell ref="A20:G20"/>
  </mergeCells>
  <pageMargins left="0.7" right="0.7" top="0.75" bottom="0.75" header="0.3" footer="0.3"/>
  <pageSetup scale="8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12D14-86FD-408A-A4D9-20A2E510AE51}">
  <dimension ref="A1:O43"/>
  <sheetViews>
    <sheetView showGridLines="0" zoomScaleNormal="100" workbookViewId="0">
      <selection sqref="A1:H1"/>
    </sheetView>
  </sheetViews>
  <sheetFormatPr defaultRowHeight="12.75" x14ac:dyDescent="0.2"/>
  <cols>
    <col min="1" max="1" width="32" style="127" customWidth="1"/>
    <col min="2" max="2" width="4" style="127" customWidth="1"/>
    <col min="3" max="3" width="15.7109375" style="127" customWidth="1"/>
    <col min="4" max="4" width="16.85546875" style="127" customWidth="1"/>
    <col min="5" max="5" width="3.42578125" style="127" customWidth="1"/>
    <col min="6" max="6" width="17.140625" style="127" customWidth="1"/>
    <col min="7" max="7" width="15.42578125" style="127" customWidth="1"/>
    <col min="8" max="8" width="3.42578125" style="127" customWidth="1"/>
    <col min="9" max="9" width="11.42578125" style="127" customWidth="1"/>
    <col min="10" max="16384" width="9.140625" style="127"/>
  </cols>
  <sheetData>
    <row r="1" spans="1:15" ht="20.25" x14ac:dyDescent="0.3">
      <c r="A1" s="235" t="s">
        <v>155</v>
      </c>
      <c r="B1" s="235"/>
      <c r="C1" s="235"/>
      <c r="D1" s="235"/>
      <c r="E1" s="235"/>
      <c r="F1" s="235"/>
      <c r="G1" s="235"/>
      <c r="H1" s="235"/>
      <c r="I1" s="128"/>
    </row>
    <row r="2" spans="1:15" ht="20.25" x14ac:dyDescent="0.3">
      <c r="A2" s="235" t="s">
        <v>170</v>
      </c>
      <c r="B2" s="235"/>
      <c r="C2" s="235"/>
      <c r="D2" s="235"/>
      <c r="E2" s="235"/>
      <c r="F2" s="235"/>
      <c r="G2" s="235"/>
      <c r="H2" s="235"/>
      <c r="I2" s="128"/>
    </row>
    <row r="3" spans="1:15" ht="20.25" x14ac:dyDescent="0.3">
      <c r="A3" s="235" t="s">
        <v>240</v>
      </c>
      <c r="B3" s="235"/>
      <c r="C3" s="235"/>
      <c r="D3" s="235"/>
      <c r="E3" s="235"/>
      <c r="F3" s="235"/>
      <c r="G3" s="235"/>
      <c r="H3" s="235"/>
      <c r="I3" s="128"/>
    </row>
    <row r="4" spans="1:15" ht="15.75" customHeight="1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15" ht="18" customHeight="1" x14ac:dyDescent="0.25">
      <c r="A5" s="236" t="s">
        <v>232</v>
      </c>
      <c r="B5" s="236"/>
      <c r="C5" s="236"/>
      <c r="D5" s="236"/>
      <c r="E5" s="236"/>
      <c r="F5" s="236"/>
      <c r="G5" s="236"/>
      <c r="H5" s="236"/>
    </row>
    <row r="6" spans="1:15" ht="18" customHeight="1" x14ac:dyDescent="0.25">
      <c r="A6" s="236" t="s">
        <v>116</v>
      </c>
      <c r="B6" s="236"/>
      <c r="C6" s="236"/>
      <c r="D6" s="236"/>
      <c r="E6" s="236"/>
      <c r="F6" s="236"/>
      <c r="G6" s="236"/>
      <c r="H6" s="236"/>
    </row>
    <row r="7" spans="1:15" ht="15" customHeight="1" x14ac:dyDescent="0.2">
      <c r="A7" s="234" t="s">
        <v>3</v>
      </c>
      <c r="B7" s="234"/>
      <c r="C7" s="234"/>
      <c r="D7" s="234"/>
      <c r="E7" s="234"/>
      <c r="F7" s="234"/>
      <c r="G7" s="234"/>
      <c r="H7" s="234"/>
    </row>
    <row r="9" spans="1:15" ht="15.75" x14ac:dyDescent="0.25">
      <c r="A9" s="237" t="s">
        <v>237</v>
      </c>
      <c r="B9" s="238"/>
      <c r="C9" s="129"/>
      <c r="D9" s="130" t="s">
        <v>4</v>
      </c>
      <c r="E9" s="131"/>
      <c r="F9" s="129"/>
      <c r="G9" s="130" t="s">
        <v>4</v>
      </c>
      <c r="H9" s="132"/>
    </row>
    <row r="10" spans="1:15" ht="15.75" x14ac:dyDescent="0.25">
      <c r="A10" s="239" t="s">
        <v>5</v>
      </c>
      <c r="B10" s="240"/>
      <c r="C10" s="133" t="s">
        <v>6</v>
      </c>
      <c r="D10" s="134" t="s">
        <v>7</v>
      </c>
      <c r="E10" s="135"/>
      <c r="F10" s="133" t="s">
        <v>8</v>
      </c>
      <c r="G10" s="134" t="s">
        <v>7</v>
      </c>
      <c r="H10" s="136"/>
    </row>
    <row r="11" spans="1:15" x14ac:dyDescent="0.2">
      <c r="A11" s="137"/>
      <c r="C11" s="138"/>
      <c r="F11" s="139"/>
      <c r="H11" s="140"/>
    </row>
    <row r="12" spans="1:15" ht="15.75" x14ac:dyDescent="0.25">
      <c r="A12" s="141" t="s">
        <v>117</v>
      </c>
      <c r="C12" s="142">
        <f>SUM(C13:C21)</f>
        <v>1410</v>
      </c>
      <c r="D12" s="143">
        <f>SUM(D13:D21)</f>
        <v>8.8185627618988072</v>
      </c>
      <c r="E12" s="144" t="s">
        <v>10</v>
      </c>
      <c r="F12" s="43">
        <f>SUM(F13:F21)</f>
        <v>18671669</v>
      </c>
      <c r="G12" s="145">
        <f>SUM(G13:G21)</f>
        <v>10.487323773104031</v>
      </c>
      <c r="H12" s="146" t="s">
        <v>10</v>
      </c>
    </row>
    <row r="13" spans="1:15" ht="15" x14ac:dyDescent="0.2">
      <c r="A13" s="147" t="s">
        <v>157</v>
      </c>
      <c r="C13" s="148">
        <v>128</v>
      </c>
      <c r="D13" s="149">
        <f t="shared" ref="D13:D21" si="0">(C13/C$36)*100</f>
        <v>0.80055037838513976</v>
      </c>
      <c r="E13" s="170"/>
      <c r="F13" s="16">
        <v>1169639</v>
      </c>
      <c r="G13" s="151">
        <f t="shared" ref="G13:G21" si="1">(F13/F$36)*100</f>
        <v>0.65695160355775517</v>
      </c>
      <c r="H13" s="152"/>
      <c r="I13" s="153"/>
      <c r="J13" s="171"/>
      <c r="K13" s="153"/>
      <c r="M13" s="153"/>
      <c r="N13" s="153"/>
      <c r="O13" s="153"/>
    </row>
    <row r="14" spans="1:15" ht="15" x14ac:dyDescent="0.2">
      <c r="A14" s="147" t="s">
        <v>9</v>
      </c>
      <c r="C14" s="148">
        <v>101</v>
      </c>
      <c r="D14" s="149">
        <f t="shared" si="0"/>
        <v>0.63168428294452439</v>
      </c>
      <c r="E14" s="170"/>
      <c r="F14" s="16">
        <v>1834626</v>
      </c>
      <c r="G14" s="151">
        <f t="shared" si="1"/>
        <v>1.0304551170307676</v>
      </c>
      <c r="H14" s="152"/>
      <c r="J14" s="171"/>
    </row>
    <row r="15" spans="1:15" ht="15" x14ac:dyDescent="0.2">
      <c r="A15" s="147" t="s">
        <v>13</v>
      </c>
      <c r="C15" s="148">
        <v>19</v>
      </c>
      <c r="D15" s="149">
        <f t="shared" si="0"/>
        <v>0.11883169679154418</v>
      </c>
      <c r="E15" s="170"/>
      <c r="F15" s="16">
        <v>333629</v>
      </c>
      <c r="G15" s="151">
        <f t="shared" si="1"/>
        <v>0.18738953347432011</v>
      </c>
      <c r="H15" s="152"/>
      <c r="J15" s="171"/>
    </row>
    <row r="16" spans="1:15" ht="15" x14ac:dyDescent="0.2">
      <c r="A16" s="147" t="s">
        <v>47</v>
      </c>
      <c r="C16" s="148">
        <v>445</v>
      </c>
      <c r="D16" s="149">
        <f t="shared" si="0"/>
        <v>2.7831634248545876</v>
      </c>
      <c r="E16" s="170"/>
      <c r="F16" s="16">
        <v>5243367</v>
      </c>
      <c r="G16" s="151">
        <f t="shared" si="1"/>
        <v>2.9450440338359236</v>
      </c>
      <c r="H16" s="152"/>
      <c r="J16" s="171"/>
    </row>
    <row r="17" spans="1:15" ht="15" x14ac:dyDescent="0.2">
      <c r="A17" s="147" t="s">
        <v>160</v>
      </c>
      <c r="C17" s="148">
        <v>259</v>
      </c>
      <c r="D17" s="149">
        <f t="shared" si="0"/>
        <v>1.6198636562636815</v>
      </c>
      <c r="E17" s="170"/>
      <c r="F17" s="16">
        <v>4426069</v>
      </c>
      <c r="G17" s="151">
        <f t="shared" si="1"/>
        <v>2.4859919402544457</v>
      </c>
      <c r="H17" s="152"/>
      <c r="J17" s="171"/>
    </row>
    <row r="18" spans="1:15" ht="15" x14ac:dyDescent="0.2">
      <c r="A18" s="147" t="s">
        <v>57</v>
      </c>
      <c r="C18" s="148">
        <v>322</v>
      </c>
      <c r="D18" s="149">
        <f t="shared" si="0"/>
        <v>2.0138845456251171</v>
      </c>
      <c r="E18" s="170"/>
      <c r="F18" s="16">
        <v>3776855</v>
      </c>
      <c r="G18" s="151">
        <f t="shared" si="1"/>
        <v>2.121347653981378</v>
      </c>
      <c r="H18" s="152"/>
      <c r="J18" s="171"/>
    </row>
    <row r="19" spans="1:15" ht="15" x14ac:dyDescent="0.2">
      <c r="A19" s="147" t="s">
        <v>14</v>
      </c>
      <c r="C19" s="148">
        <v>50</v>
      </c>
      <c r="D19" s="149">
        <f t="shared" si="0"/>
        <v>0.31271499155669524</v>
      </c>
      <c r="E19" s="170"/>
      <c r="F19" s="16">
        <v>626047</v>
      </c>
      <c r="G19" s="151">
        <f t="shared" si="1"/>
        <v>0.35163206814454878</v>
      </c>
      <c r="H19" s="152"/>
      <c r="J19" s="171"/>
    </row>
    <row r="20" spans="1:15" ht="15" x14ac:dyDescent="0.2">
      <c r="A20" s="147" t="s">
        <v>11</v>
      </c>
      <c r="C20" s="148">
        <v>46</v>
      </c>
      <c r="D20" s="149">
        <f t="shared" si="0"/>
        <v>0.28769779223215958</v>
      </c>
      <c r="E20" s="170"/>
      <c r="F20" s="16">
        <v>618084</v>
      </c>
      <c r="G20" s="151">
        <f t="shared" si="1"/>
        <v>0.34715948675906971</v>
      </c>
      <c r="H20" s="152"/>
      <c r="J20" s="171"/>
    </row>
    <row r="21" spans="1:15" ht="15" x14ac:dyDescent="0.2">
      <c r="A21" s="147" t="s">
        <v>16</v>
      </c>
      <c r="C21" s="148">
        <v>40</v>
      </c>
      <c r="D21" s="149">
        <f t="shared" si="0"/>
        <v>0.25017199324535616</v>
      </c>
      <c r="E21" s="170"/>
      <c r="F21" s="16">
        <v>643353</v>
      </c>
      <c r="G21" s="151">
        <f t="shared" si="1"/>
        <v>0.3613523360658224</v>
      </c>
      <c r="H21" s="152"/>
      <c r="J21" s="171"/>
    </row>
    <row r="22" spans="1:15" ht="15.75" x14ac:dyDescent="0.25">
      <c r="A22" s="141"/>
      <c r="C22" s="154"/>
      <c r="D22" s="151"/>
      <c r="E22" s="150"/>
      <c r="F22" s="154"/>
      <c r="G22" s="151"/>
      <c r="H22" s="152"/>
      <c r="J22" s="171"/>
    </row>
    <row r="23" spans="1:15" ht="15.75" x14ac:dyDescent="0.25">
      <c r="A23" s="141" t="s">
        <v>118</v>
      </c>
      <c r="C23" s="142">
        <f>SUM(C24:C32)</f>
        <v>14378</v>
      </c>
      <c r="D23" s="143">
        <f>SUM(D24:D32)</f>
        <v>89.924322972043271</v>
      </c>
      <c r="E23" s="144"/>
      <c r="F23" s="49">
        <f>SUM(F24:F32)</f>
        <v>157427850</v>
      </c>
      <c r="G23" s="145">
        <f>SUM(G24:G32)</f>
        <v>88.422563288458861</v>
      </c>
      <c r="H23" s="146"/>
      <c r="J23" s="171"/>
    </row>
    <row r="24" spans="1:15" ht="15" x14ac:dyDescent="0.2">
      <c r="A24" s="147" t="s">
        <v>157</v>
      </c>
      <c r="C24" s="148">
        <v>1439</v>
      </c>
      <c r="D24" s="149">
        <f t="shared" ref="D24:D32" si="2">(C24/C$36)*100</f>
        <v>8.999937457001689</v>
      </c>
      <c r="E24" s="170"/>
      <c r="F24" s="16">
        <v>18436334</v>
      </c>
      <c r="G24" s="151">
        <f t="shared" ref="G24:G32" si="3">(F24/F$36)*100</f>
        <v>10.355143069807319</v>
      </c>
      <c r="H24" s="152"/>
      <c r="I24" s="153"/>
      <c r="J24" s="171"/>
      <c r="K24" s="153"/>
      <c r="M24" s="153"/>
      <c r="N24" s="153"/>
      <c r="O24" s="153"/>
    </row>
    <row r="25" spans="1:15" ht="15" x14ac:dyDescent="0.2">
      <c r="A25" s="147" t="s">
        <v>9</v>
      </c>
      <c r="C25" s="148">
        <v>673</v>
      </c>
      <c r="D25" s="149">
        <f t="shared" si="2"/>
        <v>4.2091437863531178</v>
      </c>
      <c r="E25" s="170"/>
      <c r="F25" s="16">
        <v>12674681</v>
      </c>
      <c r="G25" s="151">
        <f t="shared" si="3"/>
        <v>7.1189931316696962</v>
      </c>
      <c r="H25" s="152"/>
      <c r="J25" s="171"/>
    </row>
    <row r="26" spans="1:15" ht="15" x14ac:dyDescent="0.2">
      <c r="A26" s="147" t="s">
        <v>13</v>
      </c>
      <c r="C26" s="148">
        <v>300</v>
      </c>
      <c r="D26" s="149">
        <f t="shared" si="2"/>
        <v>1.8762899493401715</v>
      </c>
      <c r="E26" s="170"/>
      <c r="F26" s="16">
        <v>2589416</v>
      </c>
      <c r="G26" s="151">
        <f t="shared" si="3"/>
        <v>1.4543983173253525</v>
      </c>
      <c r="H26" s="152"/>
      <c r="J26" s="171"/>
    </row>
    <row r="27" spans="1:15" ht="15" x14ac:dyDescent="0.2">
      <c r="A27" s="147" t="s">
        <v>47</v>
      </c>
      <c r="C27" s="148">
        <v>4144</v>
      </c>
      <c r="D27" s="149">
        <f t="shared" si="2"/>
        <v>25.917818500218903</v>
      </c>
      <c r="E27" s="170"/>
      <c r="F27" s="16">
        <v>39795359</v>
      </c>
      <c r="G27" s="151">
        <f t="shared" si="3"/>
        <v>22.35187515909314</v>
      </c>
      <c r="H27" s="152"/>
      <c r="J27" s="171"/>
    </row>
    <row r="28" spans="1:15" ht="15" x14ac:dyDescent="0.2">
      <c r="A28" s="147" t="s">
        <v>160</v>
      </c>
      <c r="C28" s="148">
        <v>1204</v>
      </c>
      <c r="D28" s="149">
        <f t="shared" si="2"/>
        <v>7.5301769966852214</v>
      </c>
      <c r="E28" s="170"/>
      <c r="F28" s="16">
        <v>13992735</v>
      </c>
      <c r="G28" s="151">
        <f t="shared" si="3"/>
        <v>7.8593050474622714</v>
      </c>
      <c r="H28" s="152"/>
      <c r="J28" s="171"/>
    </row>
    <row r="29" spans="1:15" ht="15" x14ac:dyDescent="0.2">
      <c r="A29" s="147" t="s">
        <v>57</v>
      </c>
      <c r="C29" s="148">
        <v>4977</v>
      </c>
      <c r="D29" s="149">
        <f t="shared" si="2"/>
        <v>31.127650259553441</v>
      </c>
      <c r="E29" s="170"/>
      <c r="F29" s="16">
        <v>51462541</v>
      </c>
      <c r="G29" s="151">
        <f t="shared" si="3"/>
        <v>28.904985925663144</v>
      </c>
      <c r="H29" s="152"/>
      <c r="J29" s="171"/>
    </row>
    <row r="30" spans="1:15" ht="15" x14ac:dyDescent="0.2">
      <c r="A30" s="147" t="s">
        <v>14</v>
      </c>
      <c r="C30" s="148">
        <v>408</v>
      </c>
      <c r="D30" s="149">
        <f t="shared" si="2"/>
        <v>2.5517543311026332</v>
      </c>
      <c r="E30" s="170"/>
      <c r="F30" s="16">
        <v>5459035</v>
      </c>
      <c r="G30" s="151">
        <f t="shared" si="3"/>
        <v>3.0661783653998453</v>
      </c>
      <c r="H30" s="152"/>
      <c r="J30" s="171"/>
    </row>
    <row r="31" spans="1:15" ht="15" x14ac:dyDescent="0.2">
      <c r="A31" s="147" t="s">
        <v>11</v>
      </c>
      <c r="C31" s="148">
        <v>898</v>
      </c>
      <c r="D31" s="149">
        <f t="shared" si="2"/>
        <v>5.6163612483582463</v>
      </c>
      <c r="E31" s="170"/>
      <c r="F31" s="16">
        <v>9851329</v>
      </c>
      <c r="G31" s="151">
        <f t="shared" si="3"/>
        <v>5.5331998879355222</v>
      </c>
      <c r="H31" s="152"/>
      <c r="J31" s="171"/>
    </row>
    <row r="32" spans="1:15" ht="15" x14ac:dyDescent="0.2">
      <c r="A32" s="147" t="s">
        <v>16</v>
      </c>
      <c r="C32" s="148">
        <v>335</v>
      </c>
      <c r="D32" s="149">
        <f t="shared" si="2"/>
        <v>2.0951904434298578</v>
      </c>
      <c r="E32" s="170"/>
      <c r="F32" s="16">
        <v>3166420</v>
      </c>
      <c r="G32" s="151">
        <f t="shared" si="3"/>
        <v>1.7784843841025708</v>
      </c>
      <c r="H32" s="152"/>
      <c r="J32" s="171"/>
    </row>
    <row r="33" spans="1:10" ht="15" x14ac:dyDescent="0.2">
      <c r="A33" s="155"/>
      <c r="C33" s="148"/>
      <c r="D33" s="149"/>
      <c r="E33" s="150"/>
      <c r="F33" s="154"/>
      <c r="G33" s="151"/>
      <c r="H33" s="152"/>
      <c r="J33" s="171"/>
    </row>
    <row r="34" spans="1:10" ht="15.75" x14ac:dyDescent="0.25">
      <c r="A34" s="141" t="s">
        <v>84</v>
      </c>
      <c r="C34" s="142">
        <v>201</v>
      </c>
      <c r="D34" s="143">
        <f>(C34/C$36)*100</f>
        <v>1.2571142660579147</v>
      </c>
      <c r="E34" s="144"/>
      <c r="F34" s="49">
        <v>1940841</v>
      </c>
      <c r="G34" s="145">
        <f>(F34/F$36)*100</f>
        <v>1.0901129384371049</v>
      </c>
      <c r="H34" s="152"/>
      <c r="J34" s="171"/>
    </row>
    <row r="35" spans="1:10" ht="15" x14ac:dyDescent="0.2">
      <c r="A35" s="147"/>
      <c r="C35" s="148"/>
      <c r="D35" s="149"/>
      <c r="E35" s="150"/>
      <c r="F35" s="148"/>
      <c r="G35" s="151"/>
      <c r="H35" s="152"/>
      <c r="J35" s="171"/>
    </row>
    <row r="36" spans="1:10" ht="15.75" x14ac:dyDescent="0.25">
      <c r="A36" s="156" t="s">
        <v>17</v>
      </c>
      <c r="B36" s="172"/>
      <c r="C36" s="157">
        <f>C12+C23+C34</f>
        <v>15989</v>
      </c>
      <c r="D36" s="174">
        <f>D12+D23+D34</f>
        <v>99.999999999999986</v>
      </c>
      <c r="E36" s="173" t="s">
        <v>10</v>
      </c>
      <c r="F36" s="25">
        <f>F12+F23+F34</f>
        <v>178040360</v>
      </c>
      <c r="G36" s="174">
        <f>G12+G23+G34</f>
        <v>100</v>
      </c>
      <c r="H36" s="175" t="s">
        <v>10</v>
      </c>
      <c r="J36" s="171"/>
    </row>
    <row r="37" spans="1:10" ht="15" x14ac:dyDescent="0.2">
      <c r="A37" s="150"/>
      <c r="C37" s="176"/>
      <c r="D37" s="149"/>
      <c r="E37" s="150"/>
      <c r="F37" s="176"/>
      <c r="G37" s="151"/>
      <c r="H37" s="150"/>
      <c r="J37" s="186"/>
    </row>
    <row r="38" spans="1:10" s="159" customFormat="1" x14ac:dyDescent="0.2">
      <c r="A38" s="159" t="s">
        <v>268</v>
      </c>
      <c r="C38" s="177"/>
      <c r="D38" s="178"/>
      <c r="F38" s="177"/>
      <c r="G38" s="179"/>
      <c r="J38" s="186"/>
    </row>
    <row r="39" spans="1:10" ht="15" x14ac:dyDescent="0.2">
      <c r="A39" s="150"/>
      <c r="C39" s="176"/>
      <c r="D39" s="149"/>
      <c r="E39" s="150"/>
      <c r="F39" s="176"/>
      <c r="G39" s="151"/>
      <c r="H39" s="150"/>
      <c r="J39" s="186"/>
    </row>
    <row r="40" spans="1:10" ht="15.75" x14ac:dyDescent="0.25">
      <c r="A40" s="144"/>
      <c r="C40" s="180"/>
      <c r="D40" s="143"/>
      <c r="E40" s="144"/>
      <c r="F40" s="180"/>
      <c r="G40" s="145"/>
      <c r="H40" s="150"/>
      <c r="J40" s="186"/>
    </row>
    <row r="41" spans="1:10" ht="16.5" x14ac:dyDescent="0.25">
      <c r="A41" s="144"/>
      <c r="C41" s="180"/>
      <c r="D41" s="143"/>
      <c r="E41" s="181"/>
      <c r="F41" s="182"/>
      <c r="G41" s="143"/>
      <c r="H41" s="181"/>
      <c r="I41" s="144"/>
    </row>
    <row r="42" spans="1:10" x14ac:dyDescent="0.2">
      <c r="D42" s="158"/>
      <c r="F42" s="153"/>
      <c r="G42" s="158"/>
    </row>
    <row r="43" spans="1:10" x14ac:dyDescent="0.2">
      <c r="C43" s="160"/>
    </row>
  </sheetData>
  <mergeCells count="8">
    <mergeCell ref="A9:B9"/>
    <mergeCell ref="A10:B10"/>
    <mergeCell ref="A1:H1"/>
    <mergeCell ref="A2:H2"/>
    <mergeCell ref="A3:H3"/>
    <mergeCell ref="A5:H5"/>
    <mergeCell ref="A6:H6"/>
    <mergeCell ref="A7:H7"/>
  </mergeCells>
  <pageMargins left="0.7" right="0.7" top="0.75" bottom="0.75" header="0.3" footer="0.3"/>
  <pageSetup scale="84" orientation="portrait" horizontalDpi="4294967295" verticalDpi="4294967295" r:id="rId1"/>
  <rowBreaks count="1" manualBreakCount="1">
    <brk id="3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50813-D67A-47BA-AE39-8D15144332C6}">
  <dimension ref="A1:AE107"/>
  <sheetViews>
    <sheetView showGridLines="0" zoomScaleNormal="100" workbookViewId="0">
      <selection sqref="A1:I1"/>
    </sheetView>
  </sheetViews>
  <sheetFormatPr defaultRowHeight="12.75" x14ac:dyDescent="0.2"/>
  <cols>
    <col min="1" max="1" width="42.42578125" style="1" customWidth="1"/>
    <col min="2" max="2" width="16.7109375" style="1" customWidth="1"/>
    <col min="3" max="3" width="5.85546875" style="1" customWidth="1"/>
    <col min="4" max="4" width="7.7109375" style="1" customWidth="1"/>
    <col min="5" max="5" width="3.42578125" style="1" customWidth="1"/>
    <col min="6" max="6" width="16.7109375" style="1" customWidth="1"/>
    <col min="7" max="7" width="5.85546875" style="1" customWidth="1"/>
    <col min="8" max="8" width="7.7109375" style="1" customWidth="1"/>
    <col min="9" max="9" width="3.42578125" style="1" customWidth="1"/>
    <col min="10" max="29" width="9.140625" style="1"/>
    <col min="30" max="30" width="4.140625" style="1" customWidth="1"/>
    <col min="31" max="16384" width="9.140625" style="1"/>
  </cols>
  <sheetData>
    <row r="1" spans="1:16" ht="20.25" x14ac:dyDescent="0.3">
      <c r="A1" s="212" t="s">
        <v>30</v>
      </c>
      <c r="B1" s="212"/>
      <c r="C1" s="212"/>
      <c r="D1" s="212"/>
      <c r="E1" s="212"/>
      <c r="F1" s="212"/>
      <c r="G1" s="212"/>
      <c r="H1" s="212"/>
      <c r="I1" s="212"/>
    </row>
    <row r="2" spans="1:16" ht="20.25" x14ac:dyDescent="0.3">
      <c r="A2" s="212" t="s">
        <v>240</v>
      </c>
      <c r="B2" s="212"/>
      <c r="C2" s="212"/>
      <c r="D2" s="212"/>
      <c r="E2" s="212"/>
      <c r="F2" s="212"/>
      <c r="G2" s="212"/>
      <c r="H2" s="212"/>
      <c r="I2" s="212"/>
    </row>
    <row r="4" spans="1:16" ht="20.25" customHeight="1" x14ac:dyDescent="0.25">
      <c r="A4" s="213" t="s">
        <v>1</v>
      </c>
      <c r="B4" s="213"/>
      <c r="C4" s="213"/>
      <c r="D4" s="213"/>
      <c r="E4" s="213"/>
      <c r="F4" s="213"/>
      <c r="G4" s="213"/>
      <c r="H4" s="213"/>
      <c r="I4" s="213"/>
    </row>
    <row r="5" spans="1:16" ht="18" x14ac:dyDescent="0.25">
      <c r="A5" s="213" t="s">
        <v>2</v>
      </c>
      <c r="B5" s="213"/>
      <c r="C5" s="213"/>
      <c r="D5" s="213"/>
      <c r="E5" s="213"/>
      <c r="F5" s="213"/>
      <c r="G5" s="213"/>
      <c r="H5" s="213"/>
      <c r="I5" s="213"/>
    </row>
    <row r="6" spans="1:16" ht="15" x14ac:dyDescent="0.2">
      <c r="A6" s="214" t="s">
        <v>3</v>
      </c>
      <c r="B6" s="214"/>
      <c r="C6" s="214"/>
      <c r="D6" s="214"/>
      <c r="E6" s="214"/>
      <c r="F6" s="214"/>
      <c r="G6" s="214"/>
      <c r="H6" s="214"/>
      <c r="I6" s="214"/>
    </row>
    <row r="7" spans="1:16" s="2" customFormat="1" ht="20.25" customHeight="1" x14ac:dyDescent="0.2"/>
    <row r="8" spans="1:16" ht="15.75" x14ac:dyDescent="0.25">
      <c r="A8" s="3"/>
      <c r="B8" s="3"/>
      <c r="C8" s="5"/>
      <c r="D8" s="4" t="s">
        <v>4</v>
      </c>
      <c r="E8" s="5"/>
      <c r="F8" s="3"/>
      <c r="G8" s="5"/>
      <c r="H8" s="4" t="s">
        <v>4</v>
      </c>
      <c r="I8" s="6"/>
    </row>
    <row r="9" spans="1:16" ht="15.75" customHeight="1" x14ac:dyDescent="0.25">
      <c r="A9" s="72" t="s">
        <v>241</v>
      </c>
      <c r="B9" s="7" t="s">
        <v>6</v>
      </c>
      <c r="C9" s="9"/>
      <c r="D9" s="8" t="s">
        <v>7</v>
      </c>
      <c r="E9" s="9"/>
      <c r="F9" s="7" t="s">
        <v>8</v>
      </c>
      <c r="G9" s="9"/>
      <c r="H9" s="8" t="s">
        <v>7</v>
      </c>
      <c r="I9" s="10"/>
      <c r="J9" s="39"/>
    </row>
    <row r="10" spans="1:16" x14ac:dyDescent="0.2">
      <c r="A10" s="40"/>
      <c r="B10" s="40"/>
      <c r="F10" s="40"/>
      <c r="I10" s="17"/>
      <c r="J10" s="41"/>
    </row>
    <row r="11" spans="1:16" ht="15.75" x14ac:dyDescent="0.25">
      <c r="A11" s="11" t="s">
        <v>9</v>
      </c>
      <c r="B11" s="18">
        <f>SUM(B12:B16)</f>
        <v>13150</v>
      </c>
      <c r="C11" s="42"/>
      <c r="D11" s="19">
        <f t="shared" ref="D11:D16" si="0">(B11/B$102)*100</f>
        <v>6.8786583739165463</v>
      </c>
      <c r="E11" s="42" t="s">
        <v>10</v>
      </c>
      <c r="F11" s="43">
        <f>SUM(F12:F16)</f>
        <v>2242477534</v>
      </c>
      <c r="G11" s="42"/>
      <c r="H11" s="19">
        <f t="shared" ref="H11:H16" si="1">(F11/F$102)*100</f>
        <v>49.091040775425213</v>
      </c>
      <c r="I11" s="44" t="s">
        <v>10</v>
      </c>
      <c r="J11" s="41"/>
      <c r="K11" s="45"/>
      <c r="L11" s="46"/>
      <c r="O11" s="45"/>
      <c r="P11" s="46"/>
    </row>
    <row r="12" spans="1:16" ht="15" x14ac:dyDescent="0.2">
      <c r="A12" s="35" t="s">
        <v>192</v>
      </c>
      <c r="B12" s="12">
        <v>273</v>
      </c>
      <c r="C12" s="2"/>
      <c r="D12" s="13">
        <f t="shared" si="0"/>
        <v>0.14280408639385681</v>
      </c>
      <c r="E12" s="2"/>
      <c r="F12" s="16">
        <v>1033681903</v>
      </c>
      <c r="G12" s="2"/>
      <c r="H12" s="13">
        <f t="shared" si="1"/>
        <v>22.628775396682361</v>
      </c>
      <c r="I12" s="15"/>
      <c r="J12" s="41"/>
      <c r="K12" s="45"/>
      <c r="L12" s="46"/>
      <c r="O12" s="45"/>
      <c r="P12" s="46"/>
    </row>
    <row r="13" spans="1:16" ht="15.75" x14ac:dyDescent="0.25">
      <c r="A13" s="57" t="s">
        <v>193</v>
      </c>
      <c r="B13" s="12">
        <v>764</v>
      </c>
      <c r="C13" s="2"/>
      <c r="D13" s="13">
        <f t="shared" si="0"/>
        <v>0.39964220514617804</v>
      </c>
      <c r="E13" s="2"/>
      <c r="F13" s="16">
        <v>205542731</v>
      </c>
      <c r="G13" s="2"/>
      <c r="H13" s="13">
        <f t="shared" si="1"/>
        <v>4.4996243822406372</v>
      </c>
      <c r="I13" s="15"/>
      <c r="J13" s="41"/>
      <c r="K13" s="45"/>
      <c r="L13" s="46"/>
      <c r="O13" s="45"/>
      <c r="P13" s="46"/>
    </row>
    <row r="14" spans="1:16" ht="15" x14ac:dyDescent="0.2">
      <c r="A14" s="35" t="s">
        <v>32</v>
      </c>
      <c r="B14" s="12">
        <v>3871</v>
      </c>
      <c r="C14" s="2"/>
      <c r="D14" s="13">
        <f t="shared" si="0"/>
        <v>2.024888712200072</v>
      </c>
      <c r="E14" s="2"/>
      <c r="F14" s="16">
        <v>12274983</v>
      </c>
      <c r="G14" s="2"/>
      <c r="H14" s="13">
        <f t="shared" si="1"/>
        <v>0.26871693554752524</v>
      </c>
      <c r="I14" s="15"/>
      <c r="J14" s="41"/>
      <c r="K14" s="45"/>
      <c r="L14" s="46"/>
      <c r="O14" s="45"/>
      <c r="P14" s="46"/>
    </row>
    <row r="15" spans="1:16" ht="15" x14ac:dyDescent="0.2">
      <c r="A15" s="35" t="s">
        <v>33</v>
      </c>
      <c r="B15" s="12">
        <v>1069</v>
      </c>
      <c r="C15" s="2"/>
      <c r="D15" s="13">
        <f t="shared" si="0"/>
        <v>0.55918523206971771</v>
      </c>
      <c r="E15" s="2"/>
      <c r="F15" s="16">
        <v>176279106</v>
      </c>
      <c r="G15" s="2"/>
      <c r="H15" s="13">
        <f t="shared" si="1"/>
        <v>3.8590017733936879</v>
      </c>
      <c r="I15" s="15"/>
      <c r="J15" s="41"/>
      <c r="K15" s="45"/>
      <c r="L15" s="46"/>
      <c r="O15" s="45"/>
      <c r="P15" s="46"/>
    </row>
    <row r="16" spans="1:16" ht="15" x14ac:dyDescent="0.2">
      <c r="A16" s="35" t="s">
        <v>34</v>
      </c>
      <c r="B16" s="12">
        <v>7173</v>
      </c>
      <c r="C16" s="2"/>
      <c r="D16" s="13">
        <f t="shared" si="0"/>
        <v>3.7521381381067211</v>
      </c>
      <c r="E16" s="2"/>
      <c r="F16" s="16">
        <v>814698811</v>
      </c>
      <c r="G16" s="2"/>
      <c r="H16" s="13">
        <f t="shared" si="1"/>
        <v>17.834922287561007</v>
      </c>
      <c r="I16" s="15"/>
      <c r="J16" s="41"/>
      <c r="K16" s="45"/>
      <c r="L16" s="46"/>
      <c r="O16" s="45"/>
      <c r="P16" s="46"/>
    </row>
    <row r="17" spans="1:16" x14ac:dyDescent="0.2">
      <c r="A17" s="40"/>
      <c r="B17" s="40"/>
      <c r="D17" s="47"/>
      <c r="F17" s="48"/>
      <c r="H17" s="47"/>
      <c r="I17" s="17"/>
      <c r="K17" s="45"/>
      <c r="L17" s="46"/>
      <c r="O17" s="45"/>
      <c r="P17" s="46"/>
    </row>
    <row r="18" spans="1:16" ht="15.75" x14ac:dyDescent="0.25">
      <c r="A18" s="11" t="s">
        <v>11</v>
      </c>
      <c r="B18" s="18">
        <f>SUM(B19:B24)</f>
        <v>30040</v>
      </c>
      <c r="C18" s="42"/>
      <c r="D18" s="19">
        <f t="shared" ref="D18:D24" si="2">(B18/B$102)*100</f>
        <v>15.713680422239776</v>
      </c>
      <c r="F18" s="49">
        <f>SUM(F19:F24)</f>
        <v>132212458</v>
      </c>
      <c r="G18" s="42"/>
      <c r="H18" s="19">
        <f t="shared" ref="H18:H24" si="3">(F18/F$102)*100</f>
        <v>2.8943198173851554</v>
      </c>
      <c r="I18" s="44"/>
      <c r="K18" s="45"/>
      <c r="L18" s="46"/>
      <c r="O18" s="45"/>
      <c r="P18" s="46"/>
    </row>
    <row r="19" spans="1:16" ht="15.75" x14ac:dyDescent="0.25">
      <c r="A19" s="35" t="s">
        <v>35</v>
      </c>
      <c r="B19" s="12">
        <v>2146</v>
      </c>
      <c r="C19" s="2"/>
      <c r="D19" s="13">
        <f t="shared" si="2"/>
        <v>1.1225551992718561</v>
      </c>
      <c r="F19" s="16">
        <v>22505724</v>
      </c>
      <c r="G19" s="2"/>
      <c r="H19" s="13">
        <f t="shared" si="3"/>
        <v>0.49268248970759404</v>
      </c>
      <c r="I19" s="44"/>
      <c r="K19" s="45"/>
      <c r="L19" s="46"/>
      <c r="O19" s="45"/>
      <c r="P19" s="46"/>
    </row>
    <row r="20" spans="1:16" ht="15.75" x14ac:dyDescent="0.25">
      <c r="A20" s="35" t="s">
        <v>36</v>
      </c>
      <c r="B20" s="12">
        <v>8232</v>
      </c>
      <c r="C20" s="2"/>
      <c r="D20" s="13">
        <f t="shared" si="2"/>
        <v>4.3060924512609127</v>
      </c>
      <c r="F20" s="16">
        <v>22155646</v>
      </c>
      <c r="G20" s="2"/>
      <c r="H20" s="13">
        <f t="shared" si="3"/>
        <v>0.48501878154908934</v>
      </c>
      <c r="I20" s="44"/>
      <c r="K20" s="45"/>
      <c r="L20" s="46"/>
      <c r="O20" s="45"/>
      <c r="P20" s="46"/>
    </row>
    <row r="21" spans="1:16" ht="15.75" x14ac:dyDescent="0.25">
      <c r="A21" s="35" t="s">
        <v>37</v>
      </c>
      <c r="B21" s="12">
        <v>1155</v>
      </c>
      <c r="C21" s="2"/>
      <c r="D21" s="13">
        <f t="shared" si="2"/>
        <v>0.60417113474324036</v>
      </c>
      <c r="F21" s="16">
        <v>9363146</v>
      </c>
      <c r="G21" s="2"/>
      <c r="H21" s="13">
        <f t="shared" si="3"/>
        <v>0.2049726586345634</v>
      </c>
      <c r="I21" s="44"/>
      <c r="K21" s="45"/>
      <c r="L21" s="46"/>
      <c r="O21" s="45"/>
      <c r="P21" s="46"/>
    </row>
    <row r="22" spans="1:16" ht="15.75" x14ac:dyDescent="0.25">
      <c r="A22" s="35" t="s">
        <v>38</v>
      </c>
      <c r="B22" s="12">
        <v>3989</v>
      </c>
      <c r="C22" s="2"/>
      <c r="D22" s="13">
        <f t="shared" si="2"/>
        <v>2.0866135554032774</v>
      </c>
      <c r="F22" s="16">
        <v>7964128</v>
      </c>
      <c r="G22" s="2"/>
      <c r="H22" s="13">
        <f t="shared" si="3"/>
        <v>0.17434615351143387</v>
      </c>
      <c r="I22" s="44"/>
      <c r="K22" s="45"/>
      <c r="L22" s="46"/>
      <c r="O22" s="45"/>
      <c r="P22" s="46"/>
    </row>
    <row r="23" spans="1:16" ht="15.75" x14ac:dyDescent="0.25">
      <c r="A23" s="35" t="s">
        <v>242</v>
      </c>
      <c r="B23" s="12">
        <v>1157</v>
      </c>
      <c r="C23" s="2"/>
      <c r="D23" s="13">
        <f t="shared" si="2"/>
        <v>0.60521731852634553</v>
      </c>
      <c r="F23" s="16">
        <v>7080621</v>
      </c>
      <c r="G23" s="2"/>
      <c r="H23" s="13">
        <f t="shared" si="3"/>
        <v>0.15500492154599754</v>
      </c>
      <c r="I23" s="44"/>
      <c r="K23" s="45"/>
      <c r="L23" s="46"/>
      <c r="O23" s="45"/>
      <c r="P23" s="46"/>
    </row>
    <row r="24" spans="1:16" ht="15.75" x14ac:dyDescent="0.25">
      <c r="A24" s="35" t="s">
        <v>39</v>
      </c>
      <c r="B24" s="12">
        <v>13361</v>
      </c>
      <c r="C24" s="2"/>
      <c r="D24" s="13">
        <f t="shared" si="2"/>
        <v>6.9890307630341413</v>
      </c>
      <c r="F24" s="16">
        <v>63143193</v>
      </c>
      <c r="G24" s="2"/>
      <c r="H24" s="13">
        <f t="shared" si="3"/>
        <v>1.3822948124364773</v>
      </c>
      <c r="I24" s="44"/>
      <c r="K24" s="45"/>
      <c r="L24" s="46"/>
      <c r="O24" s="45"/>
      <c r="P24" s="46"/>
    </row>
    <row r="25" spans="1:16" x14ac:dyDescent="0.2">
      <c r="A25" s="40"/>
      <c r="B25" s="40"/>
      <c r="D25" s="47"/>
      <c r="F25" s="48"/>
      <c r="H25" s="47"/>
      <c r="I25" s="17"/>
      <c r="K25" s="45"/>
      <c r="L25" s="46"/>
      <c r="O25" s="45"/>
      <c r="P25" s="46"/>
    </row>
    <row r="26" spans="1:16" ht="15.75" x14ac:dyDescent="0.25">
      <c r="A26" s="11" t="s">
        <v>15</v>
      </c>
      <c r="B26" s="18">
        <f>SUM(B27:B36)</f>
        <v>4776</v>
      </c>
      <c r="C26" s="42"/>
      <c r="D26" s="19">
        <f t="shared" ref="D26:D36" si="4">(B26/B$102)*100</f>
        <v>2.4982868740551654</v>
      </c>
      <c r="E26" s="42"/>
      <c r="F26" s="49">
        <f>SUM(F27:F36)</f>
        <v>314784341</v>
      </c>
      <c r="G26" s="42"/>
      <c r="H26" s="19">
        <f t="shared" ref="H26:H36" si="5">(F26/F$102)*100</f>
        <v>6.8910794802621895</v>
      </c>
      <c r="I26" s="44"/>
      <c r="K26" s="45"/>
      <c r="L26" s="46"/>
      <c r="O26" s="45"/>
      <c r="P26" s="46"/>
    </row>
    <row r="27" spans="1:16" ht="15" x14ac:dyDescent="0.2">
      <c r="A27" s="35" t="s">
        <v>243</v>
      </c>
      <c r="B27" s="12">
        <v>273</v>
      </c>
      <c r="C27" s="2"/>
      <c r="D27" s="13">
        <f t="shared" si="4"/>
        <v>0.14280408639385681</v>
      </c>
      <c r="E27" s="2"/>
      <c r="F27" s="16">
        <v>99774800</v>
      </c>
      <c r="G27" s="2"/>
      <c r="H27" s="13">
        <f t="shared" si="5"/>
        <v>2.1842130861498728</v>
      </c>
      <c r="I27" s="17"/>
      <c r="K27" s="45"/>
      <c r="L27" s="46"/>
      <c r="O27" s="45"/>
      <c r="P27" s="46"/>
    </row>
    <row r="28" spans="1:16" ht="15" x14ac:dyDescent="0.2">
      <c r="A28" s="35" t="s">
        <v>40</v>
      </c>
      <c r="B28" s="12">
        <v>351</v>
      </c>
      <c r="C28" s="2"/>
      <c r="D28" s="13">
        <f t="shared" si="4"/>
        <v>0.18360525393495875</v>
      </c>
      <c r="E28" s="2"/>
      <c r="F28" s="16">
        <v>46732188</v>
      </c>
      <c r="G28" s="2"/>
      <c r="H28" s="13">
        <f t="shared" si="5"/>
        <v>1.0230344392974582</v>
      </c>
      <c r="I28" s="17"/>
      <c r="K28" s="45"/>
      <c r="L28" s="46"/>
      <c r="O28" s="45"/>
      <c r="P28" s="46"/>
    </row>
    <row r="29" spans="1:16" ht="15" x14ac:dyDescent="0.2">
      <c r="A29" s="35" t="s">
        <v>138</v>
      </c>
      <c r="B29" s="12">
        <v>890</v>
      </c>
      <c r="C29" s="2"/>
      <c r="D29" s="13">
        <f t="shared" si="4"/>
        <v>0.46555178348180426</v>
      </c>
      <c r="E29" s="2"/>
      <c r="F29" s="16">
        <v>32133802</v>
      </c>
      <c r="G29" s="2"/>
      <c r="H29" s="13">
        <f t="shared" si="5"/>
        <v>0.70345488877100182</v>
      </c>
      <c r="I29" s="17"/>
      <c r="K29" s="45"/>
      <c r="L29" s="46"/>
      <c r="O29" s="45"/>
      <c r="P29" s="46"/>
    </row>
    <row r="30" spans="1:16" ht="15" x14ac:dyDescent="0.2">
      <c r="A30" s="35" t="s">
        <v>244</v>
      </c>
      <c r="B30" s="12">
        <v>181</v>
      </c>
      <c r="C30" s="2"/>
      <c r="D30" s="13">
        <f t="shared" si="4"/>
        <v>9.4679632371018618E-2</v>
      </c>
      <c r="E30" s="2"/>
      <c r="F30" s="16">
        <v>19524743</v>
      </c>
      <c r="G30" s="2"/>
      <c r="H30" s="13">
        <f t="shared" si="5"/>
        <v>0.42742455173363536</v>
      </c>
      <c r="I30" s="17"/>
      <c r="K30" s="45"/>
      <c r="L30" s="46"/>
      <c r="O30" s="45"/>
      <c r="P30" s="46"/>
    </row>
    <row r="31" spans="1:16" ht="15" x14ac:dyDescent="0.2">
      <c r="A31" s="35" t="s">
        <v>41</v>
      </c>
      <c r="B31" s="12">
        <v>758</v>
      </c>
      <c r="C31" s="2"/>
      <c r="D31" s="13">
        <f t="shared" si="4"/>
        <v>0.39650365379686253</v>
      </c>
      <c r="E31" s="2"/>
      <c r="F31" s="16">
        <v>3289035</v>
      </c>
      <c r="G31" s="2"/>
      <c r="H31" s="13">
        <f t="shared" si="5"/>
        <v>7.2001680662902315E-2</v>
      </c>
      <c r="I31" s="17"/>
      <c r="K31" s="45"/>
      <c r="L31" s="46"/>
      <c r="O31" s="45"/>
      <c r="P31" s="46"/>
    </row>
    <row r="32" spans="1:16" ht="15" x14ac:dyDescent="0.2">
      <c r="A32" s="35" t="s">
        <v>42</v>
      </c>
      <c r="B32" s="12">
        <v>529</v>
      </c>
      <c r="C32" s="2"/>
      <c r="D32" s="13">
        <f t="shared" si="4"/>
        <v>0.27671561063131961</v>
      </c>
      <c r="E32" s="2"/>
      <c r="F32" s="16">
        <v>52464029</v>
      </c>
      <c r="G32" s="2"/>
      <c r="H32" s="13">
        <f t="shared" si="5"/>
        <v>1.1485126373988863</v>
      </c>
      <c r="I32" s="17"/>
      <c r="K32" s="45"/>
      <c r="L32" s="46"/>
      <c r="O32" s="45"/>
      <c r="P32" s="46"/>
    </row>
    <row r="33" spans="1:16" ht="15" x14ac:dyDescent="0.2">
      <c r="A33" s="35" t="s">
        <v>43</v>
      </c>
      <c r="B33" s="12">
        <v>249</v>
      </c>
      <c r="C33" s="2"/>
      <c r="D33" s="13">
        <f t="shared" si="4"/>
        <v>0.13024988099659468</v>
      </c>
      <c r="E33" s="2"/>
      <c r="F33" s="16">
        <v>11093106</v>
      </c>
      <c r="G33" s="2"/>
      <c r="H33" s="13">
        <f t="shared" si="5"/>
        <v>0.24284395750477744</v>
      </c>
      <c r="I33" s="17"/>
      <c r="K33" s="45"/>
      <c r="L33" s="46"/>
      <c r="O33" s="45"/>
      <c r="P33" s="46"/>
    </row>
    <row r="34" spans="1:16" ht="15" x14ac:dyDescent="0.2">
      <c r="A34" s="35" t="s">
        <v>44</v>
      </c>
      <c r="B34" s="12">
        <v>281</v>
      </c>
      <c r="C34" s="2"/>
      <c r="D34" s="13">
        <f t="shared" si="4"/>
        <v>0.14698882152627751</v>
      </c>
      <c r="E34" s="2"/>
      <c r="F34" s="16">
        <v>2287064</v>
      </c>
      <c r="G34" s="2"/>
      <c r="H34" s="13">
        <f t="shared" si="5"/>
        <v>5.0067102290982018E-2</v>
      </c>
      <c r="I34" s="17"/>
      <c r="K34" s="45"/>
      <c r="L34" s="46"/>
      <c r="O34" s="45"/>
      <c r="P34" s="46"/>
    </row>
    <row r="35" spans="1:16" ht="15" x14ac:dyDescent="0.2">
      <c r="A35" s="35" t="s">
        <v>45</v>
      </c>
      <c r="B35" s="12">
        <v>201</v>
      </c>
      <c r="C35" s="2"/>
      <c r="D35" s="13">
        <f t="shared" si="4"/>
        <v>0.1051414702020704</v>
      </c>
      <c r="E35" s="2"/>
      <c r="F35" s="16">
        <v>1881325</v>
      </c>
      <c r="G35" s="2"/>
      <c r="H35" s="13">
        <f t="shared" si="5"/>
        <v>4.1184895227060432E-2</v>
      </c>
      <c r="I35" s="17"/>
      <c r="K35" s="45"/>
      <c r="L35" s="46"/>
      <c r="O35" s="45"/>
      <c r="P35" s="46"/>
    </row>
    <row r="36" spans="1:16" ht="15" x14ac:dyDescent="0.2">
      <c r="A36" s="35" t="s">
        <v>46</v>
      </c>
      <c r="B36" s="12">
        <v>1063</v>
      </c>
      <c r="C36" s="2"/>
      <c r="D36" s="13">
        <f t="shared" si="4"/>
        <v>0.5560466807204022</v>
      </c>
      <c r="E36" s="2"/>
      <c r="F36" s="16">
        <v>45604249</v>
      </c>
      <c r="G36" s="2"/>
      <c r="H36" s="13">
        <f t="shared" si="5"/>
        <v>0.99834224122561255</v>
      </c>
      <c r="I36" s="17"/>
      <c r="J36" s="50"/>
      <c r="K36" s="45"/>
      <c r="L36" s="46"/>
      <c r="M36" s="50"/>
      <c r="N36" s="50"/>
      <c r="O36" s="45"/>
      <c r="P36" s="46"/>
    </row>
    <row r="37" spans="1:16" x14ac:dyDescent="0.2">
      <c r="A37" s="40"/>
      <c r="B37" s="40"/>
      <c r="D37" s="47"/>
      <c r="F37" s="48"/>
      <c r="H37" s="47"/>
      <c r="I37" s="17"/>
      <c r="K37" s="45"/>
      <c r="L37" s="46"/>
      <c r="O37" s="45"/>
      <c r="P37" s="46"/>
    </row>
    <row r="38" spans="1:16" ht="15.75" x14ac:dyDescent="0.25">
      <c r="A38" s="11" t="s">
        <v>47</v>
      </c>
      <c r="B38" s="18">
        <f>SUM(B39:B46)</f>
        <v>24931</v>
      </c>
      <c r="C38" s="42"/>
      <c r="D38" s="19">
        <f t="shared" ref="D38:D46" si="6">(B38/B$102)*100</f>
        <v>13.041203948297596</v>
      </c>
      <c r="E38" s="42"/>
      <c r="F38" s="49">
        <f>SUM(F39:F46)</f>
        <v>388818503</v>
      </c>
      <c r="G38" s="42"/>
      <c r="H38" s="19">
        <f t="shared" ref="H38:H46" si="7">(F38/F$102)*100</f>
        <v>8.5117931821442241</v>
      </c>
      <c r="I38" s="17"/>
      <c r="K38" s="45"/>
      <c r="L38" s="46"/>
      <c r="O38" s="45"/>
      <c r="P38" s="46"/>
    </row>
    <row r="39" spans="1:16" ht="15" x14ac:dyDescent="0.2">
      <c r="A39" s="35" t="s">
        <v>48</v>
      </c>
      <c r="B39" s="12">
        <v>2305</v>
      </c>
      <c r="C39" s="2"/>
      <c r="D39" s="13">
        <f t="shared" si="6"/>
        <v>1.2057268100287177</v>
      </c>
      <c r="E39" s="2"/>
      <c r="F39" s="16">
        <v>19037144</v>
      </c>
      <c r="G39" s="2"/>
      <c r="H39" s="13">
        <f t="shared" si="7"/>
        <v>0.41675031218022518</v>
      </c>
      <c r="I39" s="17"/>
      <c r="K39" s="45"/>
      <c r="L39" s="46"/>
      <c r="O39" s="45"/>
      <c r="P39" s="46"/>
    </row>
    <row r="40" spans="1:16" ht="15" x14ac:dyDescent="0.2">
      <c r="A40" s="35" t="s">
        <v>49</v>
      </c>
      <c r="B40" s="12">
        <v>1041</v>
      </c>
      <c r="C40" s="2"/>
      <c r="D40" s="13">
        <f t="shared" si="6"/>
        <v>0.5445386591062451</v>
      </c>
      <c r="E40" s="2"/>
      <c r="F40" s="16">
        <v>4780696</v>
      </c>
      <c r="G40" s="2"/>
      <c r="H40" s="13">
        <f t="shared" si="7"/>
        <v>0.10465627356912117</v>
      </c>
      <c r="I40" s="17"/>
      <c r="K40" s="45"/>
      <c r="L40" s="46"/>
      <c r="O40" s="45"/>
      <c r="P40" s="46"/>
    </row>
    <row r="41" spans="1:16" ht="15" x14ac:dyDescent="0.2">
      <c r="A41" s="35" t="s">
        <v>50</v>
      </c>
      <c r="B41" s="12">
        <v>1404</v>
      </c>
      <c r="C41" s="2"/>
      <c r="D41" s="13">
        <f t="shared" si="6"/>
        <v>0.73442101573983498</v>
      </c>
      <c r="E41" s="2"/>
      <c r="F41" s="16">
        <v>10045087</v>
      </c>
      <c r="G41" s="2"/>
      <c r="H41" s="13">
        <f t="shared" si="7"/>
        <v>0.21990132254751665</v>
      </c>
      <c r="I41" s="17"/>
      <c r="K41" s="45"/>
      <c r="L41" s="46"/>
      <c r="O41" s="45"/>
      <c r="P41" s="46"/>
    </row>
    <row r="42" spans="1:16" ht="15" x14ac:dyDescent="0.2">
      <c r="A42" s="35" t="s">
        <v>51</v>
      </c>
      <c r="B42" s="12">
        <v>1992</v>
      </c>
      <c r="C42" s="2"/>
      <c r="D42" s="13">
        <f t="shared" si="6"/>
        <v>1.0419990479727574</v>
      </c>
      <c r="E42" s="2"/>
      <c r="F42" s="16">
        <v>22386046</v>
      </c>
      <c r="G42" s="2"/>
      <c r="H42" s="13">
        <f t="shared" si="7"/>
        <v>0.49006256710464974</v>
      </c>
      <c r="I42" s="17"/>
      <c r="K42" s="45"/>
      <c r="L42" s="46"/>
      <c r="O42" s="45"/>
      <c r="P42" s="46"/>
    </row>
    <row r="43" spans="1:16" ht="15" x14ac:dyDescent="0.2">
      <c r="A43" s="35" t="s">
        <v>52</v>
      </c>
      <c r="B43" s="12">
        <v>4749</v>
      </c>
      <c r="C43" s="2"/>
      <c r="D43" s="13">
        <f t="shared" si="6"/>
        <v>2.4841633929832452</v>
      </c>
      <c r="E43" s="2"/>
      <c r="F43" s="16">
        <v>164958709</v>
      </c>
      <c r="G43" s="2"/>
      <c r="H43" s="13">
        <f t="shared" si="7"/>
        <v>3.6111820907903476</v>
      </c>
      <c r="I43" s="17"/>
      <c r="K43" s="45"/>
      <c r="L43" s="46"/>
      <c r="O43" s="45"/>
      <c r="P43" s="46"/>
    </row>
    <row r="44" spans="1:16" ht="15" x14ac:dyDescent="0.2">
      <c r="A44" s="35" t="s">
        <v>53</v>
      </c>
      <c r="B44" s="12">
        <v>3879</v>
      </c>
      <c r="C44" s="2"/>
      <c r="D44" s="13">
        <f t="shared" si="6"/>
        <v>2.0290734473324927</v>
      </c>
      <c r="E44" s="2"/>
      <c r="F44" s="16">
        <v>74656439</v>
      </c>
      <c r="G44" s="2"/>
      <c r="H44" s="13">
        <f t="shared" si="7"/>
        <v>1.6343362354938291</v>
      </c>
      <c r="I44" s="17"/>
      <c r="K44" s="45"/>
      <c r="L44" s="46"/>
      <c r="O44" s="45"/>
      <c r="P44" s="46"/>
    </row>
    <row r="45" spans="1:16" ht="15" x14ac:dyDescent="0.2">
      <c r="A45" s="35" t="s">
        <v>54</v>
      </c>
      <c r="B45" s="12">
        <v>1584</v>
      </c>
      <c r="C45" s="2"/>
      <c r="D45" s="13">
        <f t="shared" si="6"/>
        <v>0.82857755621930096</v>
      </c>
      <c r="E45" s="2"/>
      <c r="F45" s="16">
        <v>31652328</v>
      </c>
      <c r="G45" s="2"/>
      <c r="H45" s="13">
        <f t="shared" si="7"/>
        <v>0.69291473422856298</v>
      </c>
      <c r="I45" s="17"/>
      <c r="K45" s="45"/>
      <c r="L45" s="46"/>
      <c r="O45" s="45"/>
      <c r="P45" s="46"/>
    </row>
    <row r="46" spans="1:16" ht="15" x14ac:dyDescent="0.2">
      <c r="A46" s="51" t="s">
        <v>55</v>
      </c>
      <c r="B46" s="12">
        <v>7977</v>
      </c>
      <c r="C46" s="52"/>
      <c r="D46" s="53">
        <f t="shared" si="6"/>
        <v>4.1727040189150033</v>
      </c>
      <c r="E46" s="52"/>
      <c r="F46" s="16">
        <v>61302054</v>
      </c>
      <c r="G46" s="52"/>
      <c r="H46" s="53">
        <f t="shared" si="7"/>
        <v>1.3419896462299712</v>
      </c>
      <c r="I46" s="10"/>
      <c r="K46" s="45"/>
      <c r="L46" s="46"/>
      <c r="O46" s="45"/>
      <c r="P46" s="46"/>
    </row>
    <row r="47" spans="1:16" ht="15" customHeight="1" x14ac:dyDescent="0.2">
      <c r="A47" s="216" t="s">
        <v>56</v>
      </c>
      <c r="B47" s="216"/>
      <c r="C47" s="216"/>
      <c r="D47" s="216"/>
      <c r="E47" s="216"/>
      <c r="F47" s="216"/>
      <c r="G47" s="216"/>
      <c r="H47" s="216"/>
      <c r="I47" s="216"/>
      <c r="K47" s="45"/>
      <c r="L47" s="46"/>
      <c r="O47" s="45"/>
      <c r="P47" s="46"/>
    </row>
    <row r="48" spans="1:16" ht="15" customHeight="1" x14ac:dyDescent="0.2">
      <c r="A48" s="54"/>
      <c r="B48" s="54"/>
      <c r="C48" s="54"/>
      <c r="D48" s="54"/>
      <c r="E48" s="54"/>
      <c r="F48" s="54"/>
      <c r="G48" s="54"/>
      <c r="H48" s="54"/>
      <c r="I48" s="54"/>
      <c r="K48" s="45"/>
      <c r="L48" s="46"/>
      <c r="O48" s="45"/>
      <c r="P48" s="46"/>
    </row>
    <row r="49" spans="1:16" ht="15" x14ac:dyDescent="0.2">
      <c r="A49" s="2"/>
      <c r="B49" s="55"/>
      <c r="C49" s="2"/>
      <c r="D49" s="13"/>
      <c r="E49" s="2"/>
      <c r="F49" s="56"/>
      <c r="G49" s="2"/>
      <c r="H49" s="13"/>
      <c r="K49" s="45"/>
      <c r="L49" s="46"/>
      <c r="O49" s="45"/>
      <c r="P49" s="46"/>
    </row>
    <row r="50" spans="1:16" ht="20.25" x14ac:dyDescent="0.3">
      <c r="A50" s="212" t="s">
        <v>30</v>
      </c>
      <c r="B50" s="212"/>
      <c r="C50" s="212"/>
      <c r="D50" s="212"/>
      <c r="E50" s="212"/>
      <c r="F50" s="212"/>
      <c r="G50" s="212"/>
      <c r="H50" s="212"/>
      <c r="I50" s="212"/>
      <c r="K50" s="45"/>
      <c r="L50" s="46"/>
      <c r="O50" s="45"/>
      <c r="P50" s="46"/>
    </row>
    <row r="51" spans="1:16" ht="20.25" x14ac:dyDescent="0.3">
      <c r="A51" s="212" t="s">
        <v>240</v>
      </c>
      <c r="B51" s="212"/>
      <c r="C51" s="212"/>
      <c r="D51" s="212"/>
      <c r="E51" s="212"/>
      <c r="F51" s="212"/>
      <c r="G51" s="212"/>
      <c r="H51" s="212"/>
      <c r="I51" s="212"/>
      <c r="K51" s="45"/>
      <c r="L51" s="46"/>
      <c r="O51" s="45"/>
      <c r="P51" s="46"/>
    </row>
    <row r="52" spans="1:16" x14ac:dyDescent="0.2">
      <c r="K52" s="45"/>
      <c r="L52" s="46"/>
      <c r="O52" s="45"/>
      <c r="P52" s="46"/>
    </row>
    <row r="53" spans="1:16" ht="18.75" x14ac:dyDescent="0.3">
      <c r="A53" s="213" t="s">
        <v>178</v>
      </c>
      <c r="B53" s="213"/>
      <c r="C53" s="213"/>
      <c r="D53" s="213"/>
      <c r="E53" s="213"/>
      <c r="F53" s="213"/>
      <c r="G53" s="213"/>
      <c r="H53" s="213"/>
      <c r="I53" s="213"/>
      <c r="K53" s="45"/>
      <c r="L53" s="46"/>
      <c r="O53" s="45"/>
      <c r="P53" s="46"/>
    </row>
    <row r="54" spans="1:16" ht="18" x14ac:dyDescent="0.25">
      <c r="A54" s="213" t="s">
        <v>2</v>
      </c>
      <c r="B54" s="213"/>
      <c r="C54" s="213"/>
      <c r="D54" s="213"/>
      <c r="E54" s="213"/>
      <c r="F54" s="213"/>
      <c r="G54" s="213"/>
      <c r="H54" s="213"/>
      <c r="I54" s="213"/>
      <c r="K54" s="45"/>
      <c r="L54" s="46"/>
      <c r="O54" s="45"/>
      <c r="P54" s="46"/>
    </row>
    <row r="55" spans="1:16" ht="15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K55" s="45"/>
      <c r="L55" s="46"/>
      <c r="O55" s="45"/>
      <c r="P55" s="46"/>
    </row>
    <row r="56" spans="1:16" ht="15" x14ac:dyDescent="0.2">
      <c r="A56" s="52"/>
      <c r="B56" s="55"/>
      <c r="C56" s="2"/>
      <c r="D56" s="13"/>
      <c r="E56" s="2"/>
      <c r="F56" s="56"/>
      <c r="G56" s="2"/>
      <c r="H56" s="13"/>
      <c r="K56" s="45"/>
      <c r="L56" s="46"/>
      <c r="O56" s="45"/>
      <c r="P56" s="46"/>
    </row>
    <row r="57" spans="1:16" ht="15.75" x14ac:dyDescent="0.25">
      <c r="A57" s="3"/>
      <c r="B57" s="3"/>
      <c r="C57" s="5"/>
      <c r="D57" s="4" t="s">
        <v>4</v>
      </c>
      <c r="E57" s="5"/>
      <c r="F57" s="3"/>
      <c r="G57" s="5"/>
      <c r="H57" s="4" t="s">
        <v>4</v>
      </c>
      <c r="I57" s="6"/>
      <c r="K57" s="45"/>
      <c r="L57" s="46"/>
      <c r="O57" s="45"/>
      <c r="P57" s="46"/>
    </row>
    <row r="58" spans="1:16" ht="15.75" customHeight="1" x14ac:dyDescent="0.25">
      <c r="A58" s="72" t="s">
        <v>241</v>
      </c>
      <c r="B58" s="7" t="s">
        <v>6</v>
      </c>
      <c r="C58" s="9"/>
      <c r="D58" s="8" t="s">
        <v>7</v>
      </c>
      <c r="E58" s="9"/>
      <c r="F58" s="7" t="s">
        <v>8</v>
      </c>
      <c r="G58" s="9"/>
      <c r="H58" s="8" t="s">
        <v>7</v>
      </c>
      <c r="I58" s="10"/>
      <c r="K58" s="45"/>
      <c r="L58" s="46"/>
      <c r="O58" s="45"/>
      <c r="P58" s="46"/>
    </row>
    <row r="59" spans="1:16" x14ac:dyDescent="0.2">
      <c r="A59" s="40"/>
      <c r="B59" s="40"/>
      <c r="D59" s="47"/>
      <c r="F59" s="48"/>
      <c r="H59" s="47"/>
      <c r="I59" s="17"/>
      <c r="K59" s="45"/>
      <c r="L59" s="46"/>
      <c r="O59" s="45"/>
      <c r="P59" s="46"/>
    </row>
    <row r="60" spans="1:16" ht="15.75" x14ac:dyDescent="0.25">
      <c r="A60" s="11" t="s">
        <v>57</v>
      </c>
      <c r="B60" s="18">
        <f>SUM(B61:B72)</f>
        <v>42738</v>
      </c>
      <c r="C60" s="42"/>
      <c r="D60" s="19">
        <f t="shared" ref="D60:D72" si="8">(B60/B$102)*100</f>
        <v>22.355901261174552</v>
      </c>
      <c r="E60" s="42" t="s">
        <v>10</v>
      </c>
      <c r="F60" s="43">
        <f>SUM(F61:F72)</f>
        <v>265542431</v>
      </c>
      <c r="G60" s="42"/>
      <c r="H60" s="19">
        <f t="shared" ref="H60:H72" si="9">(F60/F$102)*100</f>
        <v>5.8131036365720563</v>
      </c>
      <c r="I60" s="44" t="s">
        <v>10</v>
      </c>
      <c r="K60" s="45"/>
      <c r="L60" s="46"/>
      <c r="O60" s="45"/>
      <c r="P60" s="46"/>
    </row>
    <row r="61" spans="1:16" ht="15" x14ac:dyDescent="0.2">
      <c r="A61" s="35" t="s">
        <v>58</v>
      </c>
      <c r="B61" s="12">
        <v>10378</v>
      </c>
      <c r="C61" s="2"/>
      <c r="D61" s="13">
        <f t="shared" si="8"/>
        <v>5.4286476505327688</v>
      </c>
      <c r="E61" s="2"/>
      <c r="F61" s="16">
        <v>80526211</v>
      </c>
      <c r="G61" s="2"/>
      <c r="H61" s="13">
        <f t="shared" si="9"/>
        <v>1.7628339404766116</v>
      </c>
      <c r="I61" s="17"/>
      <c r="K61" s="45"/>
      <c r="L61" s="46"/>
      <c r="O61" s="45"/>
      <c r="P61" s="46"/>
    </row>
    <row r="62" spans="1:16" ht="15" x14ac:dyDescent="0.2">
      <c r="A62" s="35" t="s">
        <v>59</v>
      </c>
      <c r="B62" s="12">
        <v>4476</v>
      </c>
      <c r="C62" s="2"/>
      <c r="D62" s="13">
        <f t="shared" si="8"/>
        <v>2.3413593065893883</v>
      </c>
      <c r="E62" s="2"/>
      <c r="F62" s="16">
        <v>78610304</v>
      </c>
      <c r="G62" s="2"/>
      <c r="H62" s="13">
        <f t="shared" si="9"/>
        <v>1.7208919958047493</v>
      </c>
      <c r="I62" s="17"/>
      <c r="K62" s="45"/>
      <c r="L62" s="46"/>
      <c r="O62" s="45"/>
      <c r="P62" s="46"/>
    </row>
    <row r="63" spans="1:16" ht="15" x14ac:dyDescent="0.2">
      <c r="A63" s="35" t="s">
        <v>60</v>
      </c>
      <c r="B63" s="12">
        <v>3210</v>
      </c>
      <c r="C63" s="2"/>
      <c r="D63" s="13">
        <f t="shared" si="8"/>
        <v>1.6791249718838108</v>
      </c>
      <c r="E63" s="2"/>
      <c r="F63" s="16">
        <v>21927180</v>
      </c>
      <c r="G63" s="2"/>
      <c r="H63" s="13">
        <f t="shared" si="9"/>
        <v>0.48001733401985036</v>
      </c>
      <c r="I63" s="17"/>
      <c r="K63" s="45"/>
      <c r="L63" s="46"/>
      <c r="O63" s="45"/>
      <c r="P63" s="46"/>
    </row>
    <row r="64" spans="1:16" ht="15" x14ac:dyDescent="0.2">
      <c r="A64" s="35" t="s">
        <v>61</v>
      </c>
      <c r="B64" s="12">
        <v>1433</v>
      </c>
      <c r="C64" s="2"/>
      <c r="D64" s="13">
        <f t="shared" si="8"/>
        <v>0.74959068059486011</v>
      </c>
      <c r="E64" s="2"/>
      <c r="F64" s="16">
        <v>4472646</v>
      </c>
      <c r="G64" s="2"/>
      <c r="H64" s="13">
        <f t="shared" si="9"/>
        <v>9.7912618445899005E-2</v>
      </c>
      <c r="I64" s="17"/>
      <c r="K64" s="45"/>
      <c r="L64" s="46"/>
      <c r="O64" s="45"/>
      <c r="P64" s="46"/>
    </row>
    <row r="65" spans="1:16" ht="15" x14ac:dyDescent="0.2">
      <c r="A65" s="35" t="s">
        <v>62</v>
      </c>
      <c r="B65" s="12">
        <v>4060</v>
      </c>
      <c r="C65" s="2"/>
      <c r="D65" s="13">
        <f t="shared" si="8"/>
        <v>2.1237530797035116</v>
      </c>
      <c r="E65" s="2"/>
      <c r="F65" s="16">
        <v>43654232</v>
      </c>
      <c r="G65" s="2"/>
      <c r="H65" s="13">
        <f t="shared" si="9"/>
        <v>0.95565357986407917</v>
      </c>
      <c r="I65" s="17"/>
      <c r="K65" s="45"/>
      <c r="L65" s="46"/>
      <c r="O65" s="45"/>
      <c r="P65" s="46"/>
    </row>
    <row r="66" spans="1:16" ht="15" x14ac:dyDescent="0.2">
      <c r="A66" s="35" t="s">
        <v>63</v>
      </c>
      <c r="B66" s="12">
        <v>12503</v>
      </c>
      <c r="C66" s="2"/>
      <c r="D66" s="13">
        <f t="shared" si="8"/>
        <v>6.5402179200820214</v>
      </c>
      <c r="E66" s="2"/>
      <c r="F66" s="16">
        <v>6922206</v>
      </c>
      <c r="G66" s="2"/>
      <c r="H66" s="13">
        <f t="shared" si="9"/>
        <v>0.15153699060509432</v>
      </c>
      <c r="I66" s="17"/>
      <c r="K66" s="45"/>
      <c r="L66" s="46"/>
      <c r="O66" s="45"/>
      <c r="P66" s="46"/>
    </row>
    <row r="67" spans="1:16" ht="15.75" x14ac:dyDescent="0.25">
      <c r="A67" s="57" t="s">
        <v>64</v>
      </c>
      <c r="B67" s="12">
        <v>1277</v>
      </c>
      <c r="C67" s="2"/>
      <c r="D67" s="13">
        <f t="shared" si="8"/>
        <v>0.66798834551265629</v>
      </c>
      <c r="E67" s="2"/>
      <c r="F67" s="16">
        <v>1599049</v>
      </c>
      <c r="G67" s="2"/>
      <c r="H67" s="13">
        <f t="shared" si="9"/>
        <v>3.5005469830005846E-2</v>
      </c>
      <c r="I67" s="17"/>
      <c r="K67" s="45"/>
      <c r="L67" s="46"/>
      <c r="O67" s="45"/>
      <c r="P67" s="46"/>
    </row>
    <row r="68" spans="1:16" ht="15" x14ac:dyDescent="0.2">
      <c r="A68" s="35" t="s">
        <v>65</v>
      </c>
      <c r="B68" s="12">
        <v>795</v>
      </c>
      <c r="C68" s="2"/>
      <c r="D68" s="13">
        <f t="shared" si="8"/>
        <v>0.41585805378430829</v>
      </c>
      <c r="E68" s="2"/>
      <c r="F68" s="16">
        <v>17235590</v>
      </c>
      <c r="G68" s="2"/>
      <c r="H68" s="13">
        <f t="shared" si="9"/>
        <v>0.37731171824462573</v>
      </c>
      <c r="I68" s="17"/>
      <c r="K68" s="45"/>
      <c r="L68" s="46"/>
      <c r="O68" s="45"/>
      <c r="P68" s="46"/>
    </row>
    <row r="69" spans="1:16" ht="15" x14ac:dyDescent="0.2">
      <c r="A69" s="35" t="s">
        <v>66</v>
      </c>
      <c r="B69" s="12">
        <v>3063</v>
      </c>
      <c r="C69" s="2"/>
      <c r="D69" s="13">
        <f t="shared" si="8"/>
        <v>1.6022304638255804</v>
      </c>
      <c r="E69" s="2"/>
      <c r="F69" s="16">
        <v>3202872</v>
      </c>
      <c r="G69" s="2"/>
      <c r="H69" s="13">
        <f t="shared" si="9"/>
        <v>7.0115449348563105E-2</v>
      </c>
      <c r="I69" s="17"/>
      <c r="K69" s="45"/>
      <c r="L69" s="46"/>
      <c r="O69" s="45"/>
      <c r="P69" s="46"/>
    </row>
    <row r="70" spans="1:16" ht="15" x14ac:dyDescent="0.2">
      <c r="A70" s="35" t="s">
        <v>67</v>
      </c>
      <c r="B70" s="12">
        <v>1305</v>
      </c>
      <c r="C70" s="2"/>
      <c r="D70" s="13">
        <f t="shared" si="8"/>
        <v>0.68263491847612867</v>
      </c>
      <c r="E70" s="2"/>
      <c r="F70" s="16">
        <v>1541768</v>
      </c>
      <c r="G70" s="2"/>
      <c r="H70" s="13">
        <f t="shared" si="9"/>
        <v>3.3751506807401438E-2</v>
      </c>
      <c r="I70" s="17"/>
      <c r="K70" s="45"/>
      <c r="L70" s="46"/>
      <c r="O70" s="45"/>
      <c r="P70" s="46"/>
    </row>
    <row r="71" spans="1:16" ht="15" x14ac:dyDescent="0.2">
      <c r="A71" s="35" t="s">
        <v>68</v>
      </c>
      <c r="B71" s="12">
        <v>196</v>
      </c>
      <c r="C71" s="2"/>
      <c r="D71" s="13">
        <f t="shared" si="8"/>
        <v>0.10252601074430745</v>
      </c>
      <c r="E71" s="2"/>
      <c r="F71" s="16">
        <v>5361505</v>
      </c>
      <c r="G71" s="2"/>
      <c r="H71" s="13">
        <f t="shared" si="9"/>
        <v>0.11737101334663635</v>
      </c>
      <c r="I71" s="17"/>
      <c r="K71" s="45"/>
      <c r="L71" s="46"/>
      <c r="O71" s="45"/>
      <c r="P71" s="46"/>
    </row>
    <row r="72" spans="1:16" ht="15" x14ac:dyDescent="0.2">
      <c r="A72" s="35" t="s">
        <v>69</v>
      </c>
      <c r="B72" s="12">
        <v>42</v>
      </c>
      <c r="C72" s="2"/>
      <c r="D72" s="13">
        <f t="shared" si="8"/>
        <v>2.1969859445208739E-2</v>
      </c>
      <c r="E72" s="2"/>
      <c r="F72" s="16">
        <v>488868</v>
      </c>
      <c r="G72" s="2"/>
      <c r="H72" s="13">
        <f t="shared" si="9"/>
        <v>1.0702019778540432E-2</v>
      </c>
      <c r="I72" s="17"/>
      <c r="K72" s="45"/>
      <c r="L72" s="46"/>
      <c r="O72" s="45"/>
      <c r="P72" s="46"/>
    </row>
    <row r="73" spans="1:16" x14ac:dyDescent="0.2">
      <c r="A73" s="40"/>
      <c r="B73" s="40"/>
      <c r="D73" s="47"/>
      <c r="F73" s="48"/>
      <c r="H73" s="47"/>
      <c r="I73" s="17"/>
      <c r="K73" s="45"/>
      <c r="L73" s="46"/>
      <c r="O73" s="45"/>
      <c r="P73" s="46"/>
    </row>
    <row r="74" spans="1:16" ht="15.75" x14ac:dyDescent="0.25">
      <c r="A74" s="11" t="s">
        <v>13</v>
      </c>
      <c r="B74" s="18">
        <f>SUM(B75:B79)</f>
        <v>5724</v>
      </c>
      <c r="C74" s="42"/>
      <c r="D74" s="19">
        <f t="shared" ref="D74:D79" si="10">(B74/B$102)*100</f>
        <v>2.9941779872470198</v>
      </c>
      <c r="E74" s="42"/>
      <c r="F74" s="49">
        <f>SUM(F75:F80)</f>
        <v>593799555</v>
      </c>
      <c r="G74" s="42"/>
      <c r="H74" s="19">
        <f t="shared" ref="H74:H79" si="11">(F74/F$102)*100</f>
        <v>12.999121607670183</v>
      </c>
      <c r="I74" s="44"/>
      <c r="K74" s="45"/>
      <c r="L74" s="46"/>
      <c r="O74" s="45"/>
      <c r="P74" s="46"/>
    </row>
    <row r="75" spans="1:16" ht="15" x14ac:dyDescent="0.2">
      <c r="A75" s="35" t="s">
        <v>71</v>
      </c>
      <c r="B75" s="12">
        <v>1006</v>
      </c>
      <c r="C75" s="2"/>
      <c r="D75" s="13">
        <f t="shared" si="10"/>
        <v>0.52623044290190457</v>
      </c>
      <c r="E75" s="2"/>
      <c r="F75" s="16">
        <v>29215867</v>
      </c>
      <c r="G75" s="2"/>
      <c r="H75" s="13">
        <f t="shared" si="11"/>
        <v>0.63957711791568839</v>
      </c>
      <c r="I75" s="17"/>
      <c r="K75" s="45"/>
      <c r="L75" s="46"/>
      <c r="O75" s="45"/>
      <c r="P75" s="46"/>
    </row>
    <row r="76" spans="1:16" ht="15" x14ac:dyDescent="0.2">
      <c r="A76" s="35" t="s">
        <v>72</v>
      </c>
      <c r="B76" s="12">
        <v>1943</v>
      </c>
      <c r="C76" s="2"/>
      <c r="D76" s="13">
        <f t="shared" si="10"/>
        <v>1.0163675452866805</v>
      </c>
      <c r="E76" s="2"/>
      <c r="F76" s="16">
        <v>229910571</v>
      </c>
      <c r="G76" s="2"/>
      <c r="H76" s="13">
        <f t="shared" si="11"/>
        <v>5.0330712546894549</v>
      </c>
      <c r="I76" s="17"/>
      <c r="K76" s="45"/>
      <c r="L76" s="46"/>
      <c r="O76" s="45"/>
      <c r="P76" s="46"/>
    </row>
    <row r="77" spans="1:16" ht="15" x14ac:dyDescent="0.2">
      <c r="A77" s="35" t="s">
        <v>227</v>
      </c>
      <c r="B77" s="12">
        <v>288</v>
      </c>
      <c r="C77" s="2"/>
      <c r="D77" s="13">
        <f t="shared" si="10"/>
        <v>0.15065046476714564</v>
      </c>
      <c r="E77" s="2"/>
      <c r="F77" s="16">
        <v>59056186</v>
      </c>
      <c r="G77" s="2"/>
      <c r="H77" s="13">
        <f t="shared" si="11"/>
        <v>1.2928243833042101</v>
      </c>
      <c r="I77" s="17"/>
      <c r="K77" s="45"/>
      <c r="L77" s="46"/>
      <c r="O77" s="45"/>
      <c r="P77" s="46"/>
    </row>
    <row r="78" spans="1:16" ht="15" x14ac:dyDescent="0.2">
      <c r="A78" s="35" t="s">
        <v>228</v>
      </c>
      <c r="B78" s="12">
        <v>536</v>
      </c>
      <c r="C78" s="2"/>
      <c r="D78" s="13">
        <f t="shared" si="10"/>
        <v>0.28037725387218776</v>
      </c>
      <c r="E78" s="2"/>
      <c r="F78" s="16">
        <v>38739339</v>
      </c>
      <c r="G78" s="2"/>
      <c r="H78" s="13">
        <f t="shared" si="11"/>
        <v>0.84805954201457801</v>
      </c>
      <c r="I78" s="17"/>
      <c r="K78" s="45"/>
      <c r="L78" s="46"/>
      <c r="O78" s="45"/>
      <c r="P78" s="46"/>
    </row>
    <row r="79" spans="1:16" ht="15" x14ac:dyDescent="0.2">
      <c r="A79" s="35" t="s">
        <v>70</v>
      </c>
      <c r="B79" s="12">
        <v>1951</v>
      </c>
      <c r="C79" s="2"/>
      <c r="D79" s="13">
        <f t="shared" si="10"/>
        <v>1.0205522804191012</v>
      </c>
      <c r="E79" s="2"/>
      <c r="F79" s="16">
        <v>236877592</v>
      </c>
      <c r="G79" s="2"/>
      <c r="H79" s="13">
        <f t="shared" si="11"/>
        <v>5.185589309746252</v>
      </c>
      <c r="I79" s="17"/>
      <c r="K79" s="45"/>
      <c r="L79" s="46"/>
      <c r="O79" s="45"/>
      <c r="P79" s="46"/>
    </row>
    <row r="80" spans="1:16" hidden="1" x14ac:dyDescent="0.2">
      <c r="A80" s="40" t="s">
        <v>73</v>
      </c>
      <c r="B80" s="58">
        <v>37834</v>
      </c>
      <c r="D80" s="47"/>
      <c r="F80" s="48"/>
      <c r="H80" s="47"/>
      <c r="I80" s="17"/>
      <c r="K80" s="45"/>
      <c r="L80" s="46"/>
      <c r="O80" s="45"/>
      <c r="P80" s="46"/>
    </row>
    <row r="81" spans="1:16" x14ac:dyDescent="0.2">
      <c r="A81" s="40"/>
      <c r="B81" s="40"/>
      <c r="D81" s="47"/>
      <c r="F81" s="48"/>
      <c r="H81" s="47"/>
      <c r="I81" s="17"/>
      <c r="K81" s="45"/>
      <c r="L81" s="46"/>
      <c r="O81" s="45"/>
      <c r="P81" s="46"/>
    </row>
    <row r="82" spans="1:16" ht="15.75" x14ac:dyDescent="0.25">
      <c r="A82" s="11" t="s">
        <v>14</v>
      </c>
      <c r="B82" s="18">
        <f>SUM(B83:B93)</f>
        <v>37749</v>
      </c>
      <c r="C82" s="42"/>
      <c r="D82" s="19">
        <f t="shared" ref="D82:D93" si="12">(B82/B$102)*100</f>
        <v>19.746195814218684</v>
      </c>
      <c r="E82" s="42"/>
      <c r="F82" s="49">
        <f>SUM(F83:F93)</f>
        <v>517202736</v>
      </c>
      <c r="G82" s="42"/>
      <c r="H82" s="19">
        <f t="shared" ref="H82:H93" si="13">(F82/F$102)*100</f>
        <v>11.322307678529226</v>
      </c>
      <c r="I82" s="44"/>
      <c r="K82" s="45"/>
      <c r="L82" s="46"/>
      <c r="O82" s="45"/>
      <c r="P82" s="46"/>
    </row>
    <row r="83" spans="1:16" ht="15" x14ac:dyDescent="0.2">
      <c r="A83" s="35" t="s">
        <v>74</v>
      </c>
      <c r="B83" s="12">
        <v>9264</v>
      </c>
      <c r="C83" s="2"/>
      <c r="D83" s="13">
        <f t="shared" si="12"/>
        <v>4.8459232833431853</v>
      </c>
      <c r="E83" s="2"/>
      <c r="F83" s="16">
        <v>94793407</v>
      </c>
      <c r="G83" s="2"/>
      <c r="H83" s="13">
        <f t="shared" si="13"/>
        <v>2.0751632681812535</v>
      </c>
      <c r="I83" s="15"/>
      <c r="K83" s="45"/>
      <c r="L83" s="46"/>
      <c r="O83" s="45"/>
      <c r="P83" s="46"/>
    </row>
    <row r="84" spans="1:16" ht="15" x14ac:dyDescent="0.2">
      <c r="A84" s="35" t="s">
        <v>75</v>
      </c>
      <c r="B84" s="12">
        <v>6492</v>
      </c>
      <c r="C84" s="2"/>
      <c r="D84" s="13">
        <f t="shared" si="12"/>
        <v>3.3959125599594082</v>
      </c>
      <c r="E84" s="2"/>
      <c r="F84" s="16">
        <v>69963352</v>
      </c>
      <c r="G84" s="2"/>
      <c r="H84" s="13">
        <f t="shared" si="13"/>
        <v>1.5315978482473518</v>
      </c>
      <c r="I84" s="15"/>
      <c r="K84" s="45"/>
      <c r="L84" s="46"/>
      <c r="O84" s="45"/>
      <c r="P84" s="46"/>
    </row>
    <row r="85" spans="1:16" ht="15" x14ac:dyDescent="0.2">
      <c r="A85" s="35" t="s">
        <v>245</v>
      </c>
      <c r="B85" s="12">
        <v>3190</v>
      </c>
      <c r="C85" s="2"/>
      <c r="D85" s="13">
        <f t="shared" si="12"/>
        <v>1.6686631340527589</v>
      </c>
      <c r="E85" s="2"/>
      <c r="F85" s="16">
        <v>83378850</v>
      </c>
      <c r="G85" s="2"/>
      <c r="H85" s="13">
        <f t="shared" si="13"/>
        <v>1.8252822884949635</v>
      </c>
      <c r="I85" s="15"/>
      <c r="K85" s="45"/>
      <c r="L85" s="46"/>
      <c r="O85" s="45"/>
      <c r="P85" s="46"/>
    </row>
    <row r="86" spans="1:16" ht="15" x14ac:dyDescent="0.2">
      <c r="A86" s="35" t="s">
        <v>76</v>
      </c>
      <c r="B86" s="12">
        <v>635</v>
      </c>
      <c r="C86" s="2"/>
      <c r="D86" s="13">
        <f t="shared" si="12"/>
        <v>0.33216335113589407</v>
      </c>
      <c r="E86" s="2"/>
      <c r="F86" s="16">
        <v>26541166</v>
      </c>
      <c r="G86" s="2"/>
      <c r="H86" s="13">
        <f t="shared" si="13"/>
        <v>0.58102408723320997</v>
      </c>
      <c r="I86" s="15"/>
      <c r="K86" s="45"/>
      <c r="L86" s="46"/>
      <c r="O86" s="45"/>
      <c r="P86" s="46"/>
    </row>
    <row r="87" spans="1:16" ht="15" x14ac:dyDescent="0.2">
      <c r="A87" s="35" t="s">
        <v>246</v>
      </c>
      <c r="B87" s="12">
        <v>8402</v>
      </c>
      <c r="C87" s="2"/>
      <c r="D87" s="13">
        <f t="shared" si="12"/>
        <v>4.3950180728248531</v>
      </c>
      <c r="E87" s="2"/>
      <c r="F87" s="16">
        <v>26149408</v>
      </c>
      <c r="G87" s="2"/>
      <c r="H87" s="13">
        <f t="shared" si="13"/>
        <v>0.57244794425718892</v>
      </c>
      <c r="I87" s="15"/>
      <c r="K87" s="45"/>
      <c r="L87" s="46"/>
      <c r="O87" s="45"/>
      <c r="P87" s="46"/>
    </row>
    <row r="88" spans="1:16" ht="15" x14ac:dyDescent="0.2">
      <c r="A88" s="35" t="s">
        <v>247</v>
      </c>
      <c r="B88" s="12">
        <v>1866</v>
      </c>
      <c r="C88" s="2"/>
      <c r="D88" s="13">
        <f t="shared" si="12"/>
        <v>0.97608946963713117</v>
      </c>
      <c r="E88" s="2"/>
      <c r="F88" s="16">
        <v>54782303</v>
      </c>
      <c r="G88" s="2"/>
      <c r="H88" s="13">
        <f t="shared" si="13"/>
        <v>1.1992629712314875</v>
      </c>
      <c r="I88" s="15"/>
      <c r="K88" s="45"/>
      <c r="L88" s="46"/>
      <c r="O88" s="45"/>
      <c r="P88" s="46"/>
    </row>
    <row r="89" spans="1:16" ht="15.75" x14ac:dyDescent="0.25">
      <c r="A89" s="57" t="s">
        <v>248</v>
      </c>
      <c r="B89" s="12">
        <v>538</v>
      </c>
      <c r="C89" s="2"/>
      <c r="D89" s="13">
        <f t="shared" si="12"/>
        <v>0.28142343765529293</v>
      </c>
      <c r="E89" s="2"/>
      <c r="F89" s="16">
        <v>33589150</v>
      </c>
      <c r="G89" s="2"/>
      <c r="H89" s="13">
        <f t="shared" si="13"/>
        <v>0.73531453816646075</v>
      </c>
      <c r="I89" s="15"/>
      <c r="K89" s="45"/>
      <c r="L89" s="46"/>
      <c r="O89" s="45"/>
      <c r="P89" s="46"/>
    </row>
    <row r="90" spans="1:16" ht="15" x14ac:dyDescent="0.2">
      <c r="A90" s="35" t="s">
        <v>77</v>
      </c>
      <c r="B90" s="12">
        <v>1037</v>
      </c>
      <c r="C90" s="2"/>
      <c r="D90" s="13">
        <f t="shared" si="12"/>
        <v>0.54244629154003476</v>
      </c>
      <c r="E90" s="2"/>
      <c r="F90" s="16">
        <v>5351195</v>
      </c>
      <c r="G90" s="2"/>
      <c r="H90" s="13">
        <f t="shared" si="13"/>
        <v>0.11714531269959717</v>
      </c>
      <c r="I90" s="15"/>
      <c r="K90" s="45"/>
      <c r="L90" s="46"/>
      <c r="O90" s="45"/>
      <c r="P90" s="46"/>
    </row>
    <row r="91" spans="1:16" ht="15" x14ac:dyDescent="0.2">
      <c r="A91" s="35" t="s">
        <v>249</v>
      </c>
      <c r="B91" s="12">
        <v>682</v>
      </c>
      <c r="C91" s="2"/>
      <c r="D91" s="13">
        <f t="shared" si="12"/>
        <v>0.35674867003886573</v>
      </c>
      <c r="E91" s="2"/>
      <c r="F91" s="16">
        <v>2045968</v>
      </c>
      <c r="G91" s="2"/>
      <c r="H91" s="13">
        <f t="shared" si="13"/>
        <v>4.4789165996262412E-2</v>
      </c>
      <c r="I91" s="15"/>
      <c r="K91" s="45"/>
      <c r="L91" s="46"/>
      <c r="O91" s="45"/>
      <c r="P91" s="46"/>
    </row>
    <row r="92" spans="1:16" ht="15" x14ac:dyDescent="0.2">
      <c r="A92" s="35" t="s">
        <v>78</v>
      </c>
      <c r="B92" s="12">
        <v>603</v>
      </c>
      <c r="C92" s="2"/>
      <c r="D92" s="13">
        <f t="shared" si="12"/>
        <v>0.31542441060621118</v>
      </c>
      <c r="E92" s="2"/>
      <c r="F92" s="16">
        <v>3353777</v>
      </c>
      <c r="G92" s="2"/>
      <c r="H92" s="13">
        <f t="shared" si="13"/>
        <v>7.3418975647442652E-2</v>
      </c>
      <c r="I92" s="15"/>
      <c r="K92" s="45"/>
      <c r="L92" s="46"/>
      <c r="O92" s="45"/>
      <c r="P92" s="46"/>
    </row>
    <row r="93" spans="1:16" ht="15" x14ac:dyDescent="0.2">
      <c r="A93" s="35" t="s">
        <v>79</v>
      </c>
      <c r="B93" s="12">
        <v>5040</v>
      </c>
      <c r="C93" s="2"/>
      <c r="D93" s="13">
        <f t="shared" si="12"/>
        <v>2.6363831334250487</v>
      </c>
      <c r="E93" s="2"/>
      <c r="F93" s="16">
        <v>117254160</v>
      </c>
      <c r="G93" s="2"/>
      <c r="H93" s="13">
        <f t="shared" si="13"/>
        <v>2.5668612783740077</v>
      </c>
      <c r="I93" s="15"/>
      <c r="K93" s="45"/>
      <c r="L93" s="46"/>
      <c r="O93" s="45"/>
      <c r="P93" s="46"/>
    </row>
    <row r="94" spans="1:16" ht="15" x14ac:dyDescent="0.2">
      <c r="A94" s="35"/>
      <c r="B94" s="40"/>
      <c r="C94" s="50"/>
      <c r="D94" s="47"/>
      <c r="E94" s="60"/>
      <c r="F94" s="48"/>
      <c r="H94" s="47"/>
      <c r="I94" s="17"/>
      <c r="K94" s="45"/>
      <c r="L94" s="46"/>
      <c r="O94" s="45"/>
      <c r="P94" s="46"/>
    </row>
    <row r="95" spans="1:16" ht="15.75" x14ac:dyDescent="0.25">
      <c r="A95" s="11" t="s">
        <v>16</v>
      </c>
      <c r="B95" s="18">
        <f>SUM(B96:B100)</f>
        <v>32063</v>
      </c>
      <c r="C95" s="42"/>
      <c r="D95" s="19">
        <f t="shared" ref="D95:D100" si="14">(B95/B$102)*100</f>
        <v>16.771895318850664</v>
      </c>
      <c r="E95" s="42"/>
      <c r="F95" s="49">
        <f>SUM(F96:F100)</f>
        <v>113159980</v>
      </c>
      <c r="G95" s="42"/>
      <c r="H95" s="19">
        <f t="shared" ref="H95:H100" si="15">(F95/F$102)*100</f>
        <v>2.4772338220117494</v>
      </c>
      <c r="I95" s="44"/>
      <c r="K95" s="45"/>
      <c r="L95" s="46"/>
      <c r="O95" s="45"/>
      <c r="P95" s="46"/>
    </row>
    <row r="96" spans="1:16" ht="15" customHeight="1" x14ac:dyDescent="0.2">
      <c r="A96" s="35" t="s">
        <v>80</v>
      </c>
      <c r="B96" s="12">
        <v>13794</v>
      </c>
      <c r="C96" s="2"/>
      <c r="D96" s="13">
        <f t="shared" si="14"/>
        <v>7.2155295520764131</v>
      </c>
      <c r="E96" s="2"/>
      <c r="F96" s="16">
        <v>54961052</v>
      </c>
      <c r="G96" s="2"/>
      <c r="H96" s="13">
        <f t="shared" si="15"/>
        <v>1.2031760425173854</v>
      </c>
      <c r="I96" s="17"/>
      <c r="K96" s="45"/>
      <c r="L96" s="46"/>
      <c r="O96" s="45"/>
      <c r="P96" s="46"/>
    </row>
    <row r="97" spans="1:31" ht="15" customHeight="1" x14ac:dyDescent="0.2">
      <c r="A97" s="35" t="s">
        <v>81</v>
      </c>
      <c r="B97" s="12">
        <v>16157</v>
      </c>
      <c r="C97" s="2"/>
      <c r="D97" s="13">
        <f t="shared" si="14"/>
        <v>8.4515956918151804</v>
      </c>
      <c r="E97" s="2"/>
      <c r="F97" s="16">
        <v>46141935</v>
      </c>
      <c r="G97" s="2"/>
      <c r="H97" s="13">
        <f t="shared" si="15"/>
        <v>1.0101129568515979</v>
      </c>
      <c r="I97" s="17"/>
      <c r="K97" s="45"/>
      <c r="L97" s="46"/>
      <c r="O97" s="45"/>
      <c r="P97" s="46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">
      <c r="A98" s="35" t="s">
        <v>82</v>
      </c>
      <c r="B98" s="12">
        <v>115</v>
      </c>
      <c r="C98" s="2"/>
      <c r="D98" s="13">
        <f t="shared" si="14"/>
        <v>6.015556752854774E-2</v>
      </c>
      <c r="E98" s="2"/>
      <c r="F98" s="16">
        <v>6891502</v>
      </c>
      <c r="G98" s="2"/>
      <c r="H98" s="13">
        <f t="shared" si="15"/>
        <v>0.15086483612723875</v>
      </c>
      <c r="I98" s="17"/>
      <c r="K98" s="45"/>
      <c r="L98" s="46"/>
      <c r="O98" s="45"/>
      <c r="P98" s="46"/>
    </row>
    <row r="99" spans="1:31" ht="15" customHeight="1" x14ac:dyDescent="0.2">
      <c r="A99" s="35" t="s">
        <v>83</v>
      </c>
      <c r="B99" s="12">
        <v>286</v>
      </c>
      <c r="C99" s="2"/>
      <c r="D99" s="13">
        <f t="shared" si="14"/>
        <v>0.14960428098404047</v>
      </c>
      <c r="E99" s="2"/>
      <c r="F99" s="16">
        <v>4841407</v>
      </c>
      <c r="G99" s="2"/>
      <c r="H99" s="13">
        <f t="shared" si="15"/>
        <v>0.10598532419786957</v>
      </c>
      <c r="I99" s="17"/>
      <c r="K99" s="45"/>
      <c r="L99" s="46"/>
      <c r="O99" s="45"/>
      <c r="P99" s="46"/>
    </row>
    <row r="100" spans="1:31" ht="15" customHeight="1" x14ac:dyDescent="0.2">
      <c r="A100" s="35" t="s">
        <v>84</v>
      </c>
      <c r="B100" s="12">
        <v>1711</v>
      </c>
      <c r="C100" s="2"/>
      <c r="D100" s="13">
        <f t="shared" si="14"/>
        <v>0.89501022644647987</v>
      </c>
      <c r="E100" s="2"/>
      <c r="F100" s="16">
        <v>324084</v>
      </c>
      <c r="G100" s="2"/>
      <c r="H100" s="13">
        <f t="shared" si="15"/>
        <v>7.0946623176573178E-3</v>
      </c>
      <c r="I100" s="17"/>
      <c r="K100" s="45"/>
      <c r="L100" s="46"/>
      <c r="O100" s="45"/>
      <c r="P100" s="46"/>
    </row>
    <row r="101" spans="1:31" x14ac:dyDescent="0.2">
      <c r="A101" s="40"/>
      <c r="B101" s="40"/>
      <c r="D101" s="47"/>
      <c r="F101" s="48"/>
      <c r="H101" s="47"/>
      <c r="I101" s="17"/>
      <c r="K101" s="45"/>
      <c r="L101" s="46"/>
      <c r="O101" s="45"/>
      <c r="P101" s="46"/>
    </row>
    <row r="102" spans="1:31" ht="15.75" x14ac:dyDescent="0.25">
      <c r="A102" s="21" t="s">
        <v>17</v>
      </c>
      <c r="B102" s="22">
        <f>B11+B18+B26+B38+B60+B74+B82+B95</f>
        <v>191171</v>
      </c>
      <c r="C102" s="37"/>
      <c r="D102" s="23">
        <f>D11+D18+D26+D38+D60+D74+D82+D95</f>
        <v>100.00000000000001</v>
      </c>
      <c r="E102" s="24" t="s">
        <v>10</v>
      </c>
      <c r="F102" s="25">
        <f>F11+F18+F26+F38+F60+F74+F82+F95</f>
        <v>4567997538</v>
      </c>
      <c r="G102" s="24"/>
      <c r="H102" s="23">
        <f>H11+H18+H26+H38+H60+H74+H82+H95</f>
        <v>100</v>
      </c>
      <c r="I102" s="26" t="s">
        <v>10</v>
      </c>
      <c r="K102" s="45"/>
      <c r="L102" s="46"/>
      <c r="O102" s="45"/>
      <c r="P102" s="46"/>
    </row>
    <row r="104" spans="1:31" x14ac:dyDescent="0.2">
      <c r="A104" s="1" t="s">
        <v>250</v>
      </c>
      <c r="B104" s="50"/>
      <c r="F104" s="50"/>
    </row>
    <row r="107" spans="1:31" x14ac:dyDescent="0.2">
      <c r="B107" s="50"/>
      <c r="F107" s="50"/>
    </row>
  </sheetData>
  <mergeCells count="11">
    <mergeCell ref="A54:I54"/>
    <mergeCell ref="A55:I55"/>
    <mergeCell ref="A47:I47"/>
    <mergeCell ref="A50:I50"/>
    <mergeCell ref="A53:I53"/>
    <mergeCell ref="A51:I51"/>
    <mergeCell ref="A1:I1"/>
    <mergeCell ref="A2:I2"/>
    <mergeCell ref="A4:I4"/>
    <mergeCell ref="A5:I5"/>
    <mergeCell ref="A6:I6"/>
  </mergeCells>
  <printOptions horizontalCentered="1"/>
  <pageMargins left="0.7" right="0.7" top="0.75" bottom="0.75" header="0.3" footer="0.3"/>
  <pageSetup scale="77" orientation="portrait" horizontalDpi="4294967295" verticalDpi="4294967295" r:id="rId1"/>
  <rowBreaks count="1" manualBreakCount="1">
    <brk id="4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4A6B-4869-49D6-9F09-16308CEF4112}">
  <dimension ref="A1:G20"/>
  <sheetViews>
    <sheetView showGridLines="0" zoomScaleNormal="100" workbookViewId="0">
      <selection sqref="A1:G1"/>
    </sheetView>
  </sheetViews>
  <sheetFormatPr defaultRowHeight="12.75" x14ac:dyDescent="0.2"/>
  <cols>
    <col min="1" max="1" width="27.28515625" customWidth="1"/>
    <col min="2" max="2" width="15.7109375" customWidth="1"/>
    <col min="3" max="3" width="16.85546875" customWidth="1"/>
    <col min="4" max="4" width="3.42578125" customWidth="1"/>
    <col min="5" max="5" width="17.140625" customWidth="1"/>
    <col min="6" max="6" width="15.42578125" customWidth="1"/>
    <col min="7" max="7" width="3.42578125" customWidth="1"/>
  </cols>
  <sheetData>
    <row r="1" spans="1:7" ht="20.25" x14ac:dyDescent="0.3">
      <c r="A1" s="212" t="s">
        <v>30</v>
      </c>
      <c r="B1" s="212"/>
      <c r="C1" s="212"/>
      <c r="D1" s="212"/>
      <c r="E1" s="212"/>
      <c r="F1" s="212"/>
      <c r="G1" s="212"/>
    </row>
    <row r="2" spans="1:7" ht="20.25" x14ac:dyDescent="0.3">
      <c r="A2" s="212" t="s">
        <v>240</v>
      </c>
      <c r="B2" s="212"/>
      <c r="C2" s="212"/>
      <c r="D2" s="212"/>
      <c r="E2" s="212"/>
      <c r="F2" s="212"/>
      <c r="G2" s="212"/>
    </row>
    <row r="4" spans="1:7" ht="18" x14ac:dyDescent="0.25">
      <c r="A4" s="213" t="s">
        <v>18</v>
      </c>
      <c r="B4" s="213"/>
      <c r="C4" s="213"/>
      <c r="D4" s="213"/>
      <c r="E4" s="213"/>
      <c r="F4" s="213"/>
      <c r="G4" s="213"/>
    </row>
    <row r="5" spans="1:7" ht="18" x14ac:dyDescent="0.25">
      <c r="A5" s="213" t="s">
        <v>19</v>
      </c>
      <c r="B5" s="213"/>
      <c r="C5" s="213"/>
      <c r="D5" s="213"/>
      <c r="E5" s="213"/>
      <c r="F5" s="213"/>
      <c r="G5" s="213"/>
    </row>
    <row r="6" spans="1:7" ht="15" x14ac:dyDescent="0.2">
      <c r="A6" s="2"/>
      <c r="B6" s="2"/>
      <c r="C6" s="2"/>
      <c r="D6" s="2"/>
      <c r="E6" s="2"/>
      <c r="F6" s="2"/>
      <c r="G6" s="2"/>
    </row>
    <row r="7" spans="1:7" ht="15.75" x14ac:dyDescent="0.25">
      <c r="A7" s="98"/>
      <c r="B7" s="28"/>
      <c r="C7" s="4" t="s">
        <v>4</v>
      </c>
      <c r="D7" s="29"/>
      <c r="E7" s="30" t="s">
        <v>8</v>
      </c>
      <c r="F7" s="4" t="s">
        <v>4</v>
      </c>
      <c r="G7" s="31"/>
    </row>
    <row r="8" spans="1:7" ht="15.75" x14ac:dyDescent="0.25">
      <c r="A8" s="72" t="s">
        <v>20</v>
      </c>
      <c r="B8" s="7" t="s">
        <v>6</v>
      </c>
      <c r="C8" s="8" t="s">
        <v>7</v>
      </c>
      <c r="D8" s="32"/>
      <c r="E8" s="33" t="s">
        <v>21</v>
      </c>
      <c r="F8" s="8" t="s">
        <v>7</v>
      </c>
      <c r="G8" s="34"/>
    </row>
    <row r="9" spans="1:7" ht="28.5" customHeight="1" x14ac:dyDescent="0.25">
      <c r="A9" s="11" t="s">
        <v>22</v>
      </c>
      <c r="B9" s="12">
        <v>133269</v>
      </c>
      <c r="C9" s="13">
        <f t="shared" ref="C9:C16" si="0">(B9/B$18)*100</f>
        <v>69.711933295321998</v>
      </c>
      <c r="D9" s="2" t="s">
        <v>10</v>
      </c>
      <c r="E9" s="14">
        <v>1279833</v>
      </c>
      <c r="F9" s="13">
        <f t="shared" ref="F9:F16" si="1">(E9/E$18)*100</f>
        <v>2.8017375013754252E-2</v>
      </c>
      <c r="G9" s="15" t="s">
        <v>10</v>
      </c>
    </row>
    <row r="10" spans="1:7" ht="28.5" customHeight="1" x14ac:dyDescent="0.25">
      <c r="A10" s="11" t="s">
        <v>23</v>
      </c>
      <c r="B10" s="12">
        <v>20581</v>
      </c>
      <c r="C10" s="13">
        <f t="shared" si="0"/>
        <v>10.765754220043835</v>
      </c>
      <c r="D10" s="2"/>
      <c r="E10" s="16">
        <v>11046778</v>
      </c>
      <c r="F10" s="13">
        <f t="shared" si="1"/>
        <v>0.24182977147775542</v>
      </c>
      <c r="G10" s="15"/>
    </row>
    <row r="11" spans="1:7" ht="28.5" customHeight="1" x14ac:dyDescent="0.25">
      <c r="A11" s="11" t="s">
        <v>24</v>
      </c>
      <c r="B11" s="12">
        <v>26249</v>
      </c>
      <c r="C11" s="13">
        <f t="shared" si="0"/>
        <v>13.730639061363908</v>
      </c>
      <c r="D11" s="2"/>
      <c r="E11" s="16">
        <v>54953024</v>
      </c>
      <c r="F11" s="13">
        <f t="shared" si="1"/>
        <v>1.2030002989044959</v>
      </c>
      <c r="G11" s="15"/>
    </row>
    <row r="12" spans="1:7" ht="28.5" customHeight="1" x14ac:dyDescent="0.25">
      <c r="A12" s="11" t="s">
        <v>25</v>
      </c>
      <c r="B12" s="12">
        <v>3176</v>
      </c>
      <c r="C12" s="13">
        <f t="shared" si="0"/>
        <v>1.661339847571023</v>
      </c>
      <c r="D12" s="2"/>
      <c r="E12" s="16">
        <v>22700441</v>
      </c>
      <c r="F12" s="13">
        <f t="shared" si="1"/>
        <v>0.4969451236798883</v>
      </c>
      <c r="G12" s="15"/>
    </row>
    <row r="13" spans="1:7" ht="28.5" customHeight="1" x14ac:dyDescent="0.25">
      <c r="A13" s="11" t="s">
        <v>86</v>
      </c>
      <c r="B13" s="12">
        <v>4382</v>
      </c>
      <c r="C13" s="13">
        <f t="shared" si="0"/>
        <v>2.292188668783445</v>
      </c>
      <c r="D13" s="2"/>
      <c r="E13" s="16">
        <v>101001064</v>
      </c>
      <c r="F13" s="13">
        <f t="shared" si="1"/>
        <v>2.2110577605642252</v>
      </c>
      <c r="G13" s="15"/>
    </row>
    <row r="14" spans="1:7" ht="28.5" customHeight="1" x14ac:dyDescent="0.25">
      <c r="A14" s="11" t="s">
        <v>27</v>
      </c>
      <c r="B14" s="12">
        <v>2663</v>
      </c>
      <c r="C14" s="13">
        <f t="shared" si="0"/>
        <v>1.3929937072045446</v>
      </c>
      <c r="D14" s="2"/>
      <c r="E14" s="16">
        <v>430171715</v>
      </c>
      <c r="F14" s="13">
        <f t="shared" si="1"/>
        <v>9.4170741490997756</v>
      </c>
      <c r="G14" s="15"/>
    </row>
    <row r="15" spans="1:7" ht="28.5" customHeight="1" x14ac:dyDescent="0.25">
      <c r="A15" s="11" t="s">
        <v>28</v>
      </c>
      <c r="B15" s="12">
        <v>336</v>
      </c>
      <c r="C15" s="13">
        <f t="shared" si="0"/>
        <v>0.17575887556166991</v>
      </c>
      <c r="D15" s="2"/>
      <c r="E15" s="16">
        <v>236713601</v>
      </c>
      <c r="F15" s="13">
        <f t="shared" si="1"/>
        <v>5.1819993155928881</v>
      </c>
      <c r="G15" s="15"/>
    </row>
    <row r="16" spans="1:7" ht="28.5" customHeight="1" x14ac:dyDescent="0.25">
      <c r="A16" s="11" t="s">
        <v>29</v>
      </c>
      <c r="B16" s="12">
        <v>515</v>
      </c>
      <c r="C16" s="13">
        <f t="shared" si="0"/>
        <v>0.26939232414958336</v>
      </c>
      <c r="D16" s="2"/>
      <c r="E16" s="16">
        <v>3710131079</v>
      </c>
      <c r="F16" s="13">
        <f t="shared" si="1"/>
        <v>81.220076205667212</v>
      </c>
      <c r="G16" s="15"/>
    </row>
    <row r="17" spans="1:7" ht="15" x14ac:dyDescent="0.2">
      <c r="A17" s="35"/>
      <c r="B17" s="35"/>
      <c r="C17" s="13"/>
      <c r="D17" s="2"/>
      <c r="E17" s="35"/>
      <c r="F17" s="13"/>
      <c r="G17" s="15"/>
    </row>
    <row r="18" spans="1:7" ht="15.75" x14ac:dyDescent="0.25">
      <c r="A18" s="21" t="s">
        <v>17</v>
      </c>
      <c r="B18" s="22">
        <f>SUM(B9:B16)</f>
        <v>191171</v>
      </c>
      <c r="C18" s="23">
        <f>SUM(C9:C16)</f>
        <v>99.999999999999986</v>
      </c>
      <c r="D18" s="37" t="s">
        <v>10</v>
      </c>
      <c r="E18" s="25">
        <f>SUM(E9:E16)</f>
        <v>4567997535</v>
      </c>
      <c r="F18" s="23">
        <f>SUM(F9:F16)</f>
        <v>100</v>
      </c>
      <c r="G18" s="26" t="s">
        <v>10</v>
      </c>
    </row>
    <row r="19" spans="1:7" x14ac:dyDescent="0.2">
      <c r="B19" s="38"/>
      <c r="E19" s="38"/>
    </row>
    <row r="20" spans="1:7" ht="13.15" customHeight="1" x14ac:dyDescent="0.2">
      <c r="A20" s="215"/>
      <c r="B20" s="215"/>
      <c r="C20" s="215"/>
      <c r="D20" s="215"/>
      <c r="E20" s="215"/>
      <c r="F20" s="215"/>
      <c r="G20" s="215"/>
    </row>
  </sheetData>
  <mergeCells count="5">
    <mergeCell ref="A1:G1"/>
    <mergeCell ref="A2:G2"/>
    <mergeCell ref="A4:G4"/>
    <mergeCell ref="A5:G5"/>
    <mergeCell ref="A20:G20"/>
  </mergeCells>
  <printOptions horizontalCentered="1"/>
  <pageMargins left="0.7" right="0.7" top="0.75" bottom="0.75" header="0.3" footer="0.3"/>
  <pageSetup scale="88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0CE6-E27A-4DB2-B708-34275BDFF67D}">
  <dimension ref="A1:G21"/>
  <sheetViews>
    <sheetView showGridLines="0" zoomScaleNormal="100" workbookViewId="0">
      <selection sqref="A1:G1"/>
    </sheetView>
  </sheetViews>
  <sheetFormatPr defaultRowHeight="12.75" x14ac:dyDescent="0.2"/>
  <cols>
    <col min="1" max="1" width="27.28515625" customWidth="1"/>
    <col min="2" max="2" width="15.7109375" customWidth="1"/>
    <col min="3" max="3" width="16.85546875" customWidth="1"/>
    <col min="4" max="4" width="3.42578125" customWidth="1"/>
    <col min="5" max="5" width="17.140625" customWidth="1"/>
    <col min="6" max="6" width="15.42578125" customWidth="1"/>
    <col min="7" max="7" width="3.42578125" customWidth="1"/>
  </cols>
  <sheetData>
    <row r="1" spans="1:7" ht="20.25" x14ac:dyDescent="0.3">
      <c r="A1" s="212" t="s">
        <v>30</v>
      </c>
      <c r="B1" s="212"/>
      <c r="C1" s="212"/>
      <c r="D1" s="212"/>
      <c r="E1" s="212"/>
      <c r="F1" s="212"/>
      <c r="G1" s="212"/>
    </row>
    <row r="2" spans="1:7" ht="20.25" x14ac:dyDescent="0.3">
      <c r="A2" s="212" t="s">
        <v>240</v>
      </c>
      <c r="B2" s="212"/>
      <c r="C2" s="212"/>
      <c r="D2" s="212"/>
      <c r="E2" s="212"/>
      <c r="F2" s="212"/>
      <c r="G2" s="212"/>
    </row>
    <row r="4" spans="1:7" ht="18" x14ac:dyDescent="0.25">
      <c r="A4" s="213" t="s">
        <v>179</v>
      </c>
      <c r="B4" s="220"/>
      <c r="C4" s="213"/>
      <c r="D4" s="213"/>
      <c r="E4" s="213"/>
      <c r="F4" s="213"/>
      <c r="G4" s="213"/>
    </row>
    <row r="5" spans="1:7" ht="18" x14ac:dyDescent="0.25">
      <c r="A5" s="213" t="s">
        <v>88</v>
      </c>
      <c r="B5" s="213"/>
      <c r="C5" s="213"/>
      <c r="D5" s="213"/>
      <c r="E5" s="213"/>
      <c r="F5" s="213"/>
      <c r="G5" s="213"/>
    </row>
    <row r="6" spans="1:7" ht="18" x14ac:dyDescent="0.25">
      <c r="A6" s="213" t="s">
        <v>89</v>
      </c>
      <c r="B6" s="213"/>
      <c r="C6" s="213"/>
      <c r="D6" s="213"/>
      <c r="E6" s="213"/>
      <c r="F6" s="213"/>
      <c r="G6" s="213"/>
    </row>
    <row r="7" spans="1:7" ht="15" x14ac:dyDescent="0.2">
      <c r="A7" s="214" t="s">
        <v>3</v>
      </c>
      <c r="B7" s="214"/>
      <c r="C7" s="214"/>
      <c r="D7" s="214"/>
      <c r="E7" s="214"/>
      <c r="F7" s="214"/>
      <c r="G7" s="214"/>
    </row>
    <row r="8" spans="1:7" x14ac:dyDescent="0.2">
      <c r="A8" s="61"/>
      <c r="B8" s="61"/>
      <c r="C8" s="61"/>
      <c r="D8" s="61"/>
      <c r="E8" s="61"/>
      <c r="F8" s="61"/>
      <c r="G8" s="61"/>
    </row>
    <row r="9" spans="1:7" ht="15.75" x14ac:dyDescent="0.25">
      <c r="A9" s="98"/>
      <c r="B9" s="217" t="s">
        <v>90</v>
      </c>
      <c r="C9" s="218"/>
      <c r="D9" s="219"/>
      <c r="E9" s="217" t="s">
        <v>91</v>
      </c>
      <c r="F9" s="218"/>
      <c r="G9" s="219"/>
    </row>
    <row r="10" spans="1:7" ht="15.75" x14ac:dyDescent="0.25">
      <c r="A10" s="72" t="s">
        <v>5</v>
      </c>
      <c r="B10" s="7" t="s">
        <v>6</v>
      </c>
      <c r="C10" s="8" t="s">
        <v>8</v>
      </c>
      <c r="D10" s="62"/>
      <c r="E10" s="7" t="s">
        <v>6</v>
      </c>
      <c r="F10" s="8" t="s">
        <v>8</v>
      </c>
      <c r="G10" s="62"/>
    </row>
    <row r="11" spans="1:7" ht="28.5" customHeight="1" x14ac:dyDescent="0.25">
      <c r="A11" s="11" t="s">
        <v>9</v>
      </c>
      <c r="B11" s="12">
        <v>2505</v>
      </c>
      <c r="C11" s="63">
        <v>2240541768</v>
      </c>
      <c r="D11" s="64"/>
      <c r="E11" s="35">
        <v>528</v>
      </c>
      <c r="F11" s="63">
        <v>2192008589.6399999</v>
      </c>
      <c r="G11" s="65"/>
    </row>
    <row r="12" spans="1:7" ht="28.5" customHeight="1" x14ac:dyDescent="0.25">
      <c r="A12" s="11" t="s">
        <v>11</v>
      </c>
      <c r="B12" s="12">
        <v>2729</v>
      </c>
      <c r="C12" s="56">
        <v>125033556</v>
      </c>
      <c r="D12" s="64"/>
      <c r="E12" s="35">
        <v>137</v>
      </c>
      <c r="F12" s="56">
        <v>87877248</v>
      </c>
      <c r="G12" s="65"/>
    </row>
    <row r="13" spans="1:7" ht="28.5" customHeight="1" x14ac:dyDescent="0.25">
      <c r="A13" s="11" t="s">
        <v>15</v>
      </c>
      <c r="B13" s="12">
        <v>996</v>
      </c>
      <c r="C13" s="56">
        <v>316718970</v>
      </c>
      <c r="D13" s="64"/>
      <c r="E13" s="35">
        <v>215</v>
      </c>
      <c r="F13" s="56">
        <v>296683208</v>
      </c>
      <c r="G13" s="65"/>
    </row>
    <row r="14" spans="1:7" ht="28.5" customHeight="1" x14ac:dyDescent="0.25">
      <c r="A14" s="11" t="s">
        <v>47</v>
      </c>
      <c r="B14" s="12">
        <v>3560</v>
      </c>
      <c r="C14" s="56">
        <v>384047005</v>
      </c>
      <c r="D14" s="64"/>
      <c r="E14" s="35">
        <v>315</v>
      </c>
      <c r="F14" s="56">
        <v>318152173</v>
      </c>
      <c r="G14" s="65"/>
    </row>
    <row r="15" spans="1:7" ht="28.5" customHeight="1" x14ac:dyDescent="0.25">
      <c r="A15" s="11" t="s">
        <v>57</v>
      </c>
      <c r="B15" s="12">
        <v>3065</v>
      </c>
      <c r="C15" s="56">
        <v>255313010</v>
      </c>
      <c r="D15" s="64"/>
      <c r="E15" s="35">
        <v>212</v>
      </c>
      <c r="F15" s="56">
        <v>219525396</v>
      </c>
      <c r="G15" s="66"/>
    </row>
    <row r="16" spans="1:7" ht="28.5" customHeight="1" x14ac:dyDescent="0.25">
      <c r="A16" s="11" t="s">
        <v>13</v>
      </c>
      <c r="B16" s="12">
        <v>966</v>
      </c>
      <c r="C16" s="56">
        <v>592593376</v>
      </c>
      <c r="D16" s="64"/>
      <c r="E16" s="35">
        <v>146</v>
      </c>
      <c r="F16" s="56">
        <v>574021543</v>
      </c>
      <c r="G16" s="66"/>
    </row>
    <row r="17" spans="1:7" ht="28.5" customHeight="1" x14ac:dyDescent="0.25">
      <c r="A17" s="11" t="s">
        <v>14</v>
      </c>
      <c r="B17" s="12">
        <v>3670</v>
      </c>
      <c r="C17" s="56">
        <v>507470353</v>
      </c>
      <c r="D17" s="64"/>
      <c r="E17" s="35">
        <v>250</v>
      </c>
      <c r="F17" s="56">
        <v>462322249</v>
      </c>
      <c r="G17" s="65"/>
    </row>
    <row r="18" spans="1:7" ht="28.5" customHeight="1" x14ac:dyDescent="0.25">
      <c r="A18" s="11" t="s">
        <v>16</v>
      </c>
      <c r="B18" s="12">
        <v>1626</v>
      </c>
      <c r="C18" s="56">
        <v>106592984</v>
      </c>
      <c r="D18" s="64"/>
      <c r="E18" s="35">
        <v>109</v>
      </c>
      <c r="F18" s="56">
        <v>86337251</v>
      </c>
      <c r="G18" s="66"/>
    </row>
    <row r="19" spans="1:7" ht="15.75" x14ac:dyDescent="0.25">
      <c r="A19" s="11"/>
      <c r="B19" s="67"/>
      <c r="E19" s="67"/>
      <c r="G19" s="66"/>
    </row>
    <row r="20" spans="1:7" ht="15.75" x14ac:dyDescent="0.25">
      <c r="A20" s="21" t="s">
        <v>17</v>
      </c>
      <c r="B20" s="22">
        <f>SUM(B11:B18)</f>
        <v>19117</v>
      </c>
      <c r="C20" s="68">
        <f>SUM(C11:C18)</f>
        <v>4528311022</v>
      </c>
      <c r="D20" s="69"/>
      <c r="E20" s="22">
        <f>SUM(E11:E18)</f>
        <v>1912</v>
      </c>
      <c r="F20" s="68">
        <f>SUM(F11:F18)</f>
        <v>4236927657.6399999</v>
      </c>
      <c r="G20" s="69"/>
    </row>
    <row r="21" spans="1:7" x14ac:dyDescent="0.2">
      <c r="B21" s="38"/>
      <c r="C21" s="38"/>
      <c r="D21" s="38"/>
      <c r="E21" s="38"/>
      <c r="F21" s="38"/>
    </row>
  </sheetData>
  <mergeCells count="8">
    <mergeCell ref="B9:D9"/>
    <mergeCell ref="E9:G9"/>
    <mergeCell ref="A1:G1"/>
    <mergeCell ref="A2:G2"/>
    <mergeCell ref="A4:G4"/>
    <mergeCell ref="A5:G5"/>
    <mergeCell ref="A6:G6"/>
    <mergeCell ref="A7:G7"/>
  </mergeCells>
  <pageMargins left="0.7" right="0.7" top="0.75" bottom="0.75" header="0.3" footer="0.3"/>
  <pageSetup scale="9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21D54-80DE-403E-A78C-9D540286F471}">
  <dimension ref="A1:M21"/>
  <sheetViews>
    <sheetView showGridLines="0" zoomScaleNormal="100" workbookViewId="0">
      <selection sqref="A1:H1"/>
    </sheetView>
  </sheetViews>
  <sheetFormatPr defaultRowHeight="12.75" x14ac:dyDescent="0.2"/>
  <cols>
    <col min="1" max="1" width="16.28515625" customWidth="1"/>
    <col min="2" max="2" width="14.5703125" customWidth="1"/>
    <col min="3" max="3" width="16.28515625" customWidth="1"/>
    <col min="4" max="4" width="12" customWidth="1"/>
    <col min="5" max="5" width="3.28515625" customWidth="1"/>
    <col min="6" max="6" width="16.28515625" customWidth="1"/>
    <col min="7" max="7" width="12" customWidth="1"/>
    <col min="8" max="8" width="3.140625" customWidth="1"/>
    <col min="9" max="9" width="11.42578125" customWidth="1"/>
  </cols>
  <sheetData>
    <row r="1" spans="1:13" ht="20.25" x14ac:dyDescent="0.3">
      <c r="A1" s="212" t="s">
        <v>30</v>
      </c>
      <c r="B1" s="212"/>
      <c r="C1" s="212"/>
      <c r="D1" s="212"/>
      <c r="E1" s="212"/>
      <c r="F1" s="212"/>
      <c r="G1" s="212"/>
      <c r="H1" s="212"/>
      <c r="I1" s="70"/>
    </row>
    <row r="2" spans="1:13" ht="20.25" x14ac:dyDescent="0.3">
      <c r="A2" s="212" t="s">
        <v>240</v>
      </c>
      <c r="B2" s="212"/>
      <c r="C2" s="212"/>
      <c r="D2" s="212"/>
      <c r="E2" s="212"/>
      <c r="F2" s="212"/>
      <c r="G2" s="212"/>
      <c r="H2" s="212"/>
      <c r="I2" s="70"/>
    </row>
    <row r="4" spans="1:13" ht="18" x14ac:dyDescent="0.25">
      <c r="A4" s="213" t="s">
        <v>180</v>
      </c>
      <c r="B4" s="213"/>
      <c r="C4" s="213"/>
      <c r="D4" s="213"/>
      <c r="E4" s="213"/>
      <c r="F4" s="213"/>
      <c r="G4" s="213"/>
      <c r="H4" s="213"/>
    </row>
    <row r="5" spans="1:13" ht="18" x14ac:dyDescent="0.25">
      <c r="A5" s="213" t="s">
        <v>93</v>
      </c>
      <c r="B5" s="213"/>
      <c r="C5" s="213"/>
      <c r="D5" s="213"/>
      <c r="E5" s="213"/>
      <c r="F5" s="213"/>
      <c r="G5" s="213"/>
      <c r="H5" s="213"/>
    </row>
    <row r="6" spans="1:13" ht="15" x14ac:dyDescent="0.2">
      <c r="A6" s="214" t="s">
        <v>3</v>
      </c>
      <c r="B6" s="214"/>
      <c r="C6" s="214"/>
      <c r="D6" s="214"/>
      <c r="E6" s="214"/>
      <c r="F6" s="214"/>
      <c r="G6" s="214"/>
      <c r="H6" s="214"/>
    </row>
    <row r="8" spans="1:13" ht="15.75" x14ac:dyDescent="0.25">
      <c r="A8" s="28"/>
      <c r="B8" s="29"/>
      <c r="C8" s="30"/>
      <c r="D8" s="4" t="s">
        <v>4</v>
      </c>
      <c r="E8" s="71"/>
      <c r="F8" s="30"/>
      <c r="G8" s="4" t="s">
        <v>4</v>
      </c>
      <c r="H8" s="31"/>
      <c r="K8" s="38"/>
      <c r="M8" s="38"/>
    </row>
    <row r="9" spans="1:13" ht="15.75" x14ac:dyDescent="0.25">
      <c r="A9" s="221" t="s">
        <v>259</v>
      </c>
      <c r="B9" s="222"/>
      <c r="C9" s="7" t="s">
        <v>6</v>
      </c>
      <c r="D9" s="8" t="s">
        <v>7</v>
      </c>
      <c r="E9" s="52"/>
      <c r="F9" s="7" t="s">
        <v>8</v>
      </c>
      <c r="G9" s="8" t="s">
        <v>7</v>
      </c>
      <c r="H9" s="34"/>
      <c r="K9" s="38"/>
      <c r="M9" s="38"/>
    </row>
    <row r="10" spans="1:13" ht="28.5" customHeight="1" x14ac:dyDescent="0.25">
      <c r="A10" s="11" t="s">
        <v>94</v>
      </c>
      <c r="C10" s="73">
        <v>53256</v>
      </c>
      <c r="D10" s="74">
        <f>(C10/C$15)*100</f>
        <v>27.857781776524682</v>
      </c>
      <c r="E10" s="2" t="s">
        <v>10</v>
      </c>
      <c r="F10" s="14">
        <v>4356729919</v>
      </c>
      <c r="G10" s="13">
        <f>(F10/F$15)*100</f>
        <v>95.375049714289091</v>
      </c>
      <c r="H10" s="15" t="s">
        <v>10</v>
      </c>
      <c r="K10" s="38"/>
      <c r="M10" s="38"/>
    </row>
    <row r="11" spans="1:13" ht="28.5" customHeight="1" x14ac:dyDescent="0.25">
      <c r="A11" s="11" t="s">
        <v>95</v>
      </c>
      <c r="C11" s="73">
        <v>2166</v>
      </c>
      <c r="D11" s="74">
        <f t="shared" ref="D11:D13" si="0">(C11/C$15)*100</f>
        <v>1.133017037102908</v>
      </c>
      <c r="E11" s="2"/>
      <c r="F11" s="16">
        <v>160490932</v>
      </c>
      <c r="G11" s="13">
        <f t="shared" ref="G11:G13" si="1">(F11/F$15)*100</f>
        <v>3.5133760647953975</v>
      </c>
      <c r="H11" s="15"/>
      <c r="K11" s="38"/>
      <c r="M11" s="38"/>
    </row>
    <row r="12" spans="1:13" ht="28.5" customHeight="1" x14ac:dyDescent="0.25">
      <c r="A12" s="11" t="s">
        <v>262</v>
      </c>
      <c r="C12" s="73">
        <v>134106</v>
      </c>
      <c r="D12" s="74">
        <f t="shared" si="0"/>
        <v>70.14976120855151</v>
      </c>
      <c r="E12" s="2"/>
      <c r="F12" s="16">
        <v>43871274</v>
      </c>
      <c r="G12" s="13">
        <f t="shared" si="1"/>
        <v>0.96040494053384051</v>
      </c>
      <c r="H12" s="15"/>
      <c r="K12" s="38"/>
      <c r="M12" s="38"/>
    </row>
    <row r="13" spans="1:13" ht="28.5" customHeight="1" x14ac:dyDescent="0.25">
      <c r="A13" s="11" t="s">
        <v>84</v>
      </c>
      <c r="C13" s="73">
        <v>1643</v>
      </c>
      <c r="D13" s="74">
        <f t="shared" si="0"/>
        <v>0.85943997782090376</v>
      </c>
      <c r="E13" s="2"/>
      <c r="F13" s="16">
        <v>6905409</v>
      </c>
      <c r="G13" s="13">
        <f t="shared" si="1"/>
        <v>0.15116928038166494</v>
      </c>
      <c r="H13" s="15"/>
      <c r="K13" s="38"/>
      <c r="M13" s="38"/>
    </row>
    <row r="14" spans="1:13" ht="15" customHeight="1" x14ac:dyDescent="0.25">
      <c r="A14" s="11"/>
      <c r="C14" s="67"/>
      <c r="F14" s="75"/>
      <c r="G14" s="76"/>
      <c r="H14" s="66"/>
      <c r="K14" s="38"/>
      <c r="M14" s="38"/>
    </row>
    <row r="15" spans="1:13" ht="15" customHeight="1" x14ac:dyDescent="0.25">
      <c r="A15" s="21" t="s">
        <v>17</v>
      </c>
      <c r="B15" s="32"/>
      <c r="C15" s="77">
        <f>SUM(C10:C13)</f>
        <v>191171</v>
      </c>
      <c r="D15" s="78">
        <f>SUM(D10:D13)</f>
        <v>100</v>
      </c>
      <c r="E15" s="79" t="s">
        <v>10</v>
      </c>
      <c r="F15" s="25">
        <f>SUM(F10:F13)</f>
        <v>4567997534</v>
      </c>
      <c r="G15" s="78">
        <f>SUM(G10:G13)</f>
        <v>99.999999999999986</v>
      </c>
      <c r="H15" s="80" t="s">
        <v>10</v>
      </c>
      <c r="I15" s="42"/>
    </row>
    <row r="16" spans="1:13" x14ac:dyDescent="0.2">
      <c r="C16" s="38"/>
      <c r="D16" s="38"/>
      <c r="E16" s="38"/>
      <c r="F16" s="38"/>
      <c r="G16" s="38"/>
    </row>
    <row r="17" spans="1:9" x14ac:dyDescent="0.2">
      <c r="A17" s="184" t="s">
        <v>260</v>
      </c>
    </row>
    <row r="18" spans="1:9" x14ac:dyDescent="0.2">
      <c r="A18" s="184" t="s">
        <v>261</v>
      </c>
    </row>
    <row r="20" spans="1:9" x14ac:dyDescent="0.2">
      <c r="B20" s="38"/>
      <c r="C20" s="38"/>
      <c r="E20" s="38"/>
      <c r="F20" s="38"/>
      <c r="G20" s="38"/>
      <c r="H20" s="38"/>
      <c r="I20" s="38"/>
    </row>
    <row r="21" spans="1:9" x14ac:dyDescent="0.2">
      <c r="B21" s="38"/>
      <c r="C21" s="38"/>
      <c r="D21" s="38"/>
      <c r="E21" s="38"/>
      <c r="F21" s="38"/>
      <c r="G21" s="38"/>
      <c r="H21" s="38"/>
      <c r="I21" s="38"/>
    </row>
  </sheetData>
  <mergeCells count="6">
    <mergeCell ref="A9:B9"/>
    <mergeCell ref="A1:H1"/>
    <mergeCell ref="A2:H2"/>
    <mergeCell ref="A4:H4"/>
    <mergeCell ref="A5:H5"/>
    <mergeCell ref="A6:H6"/>
  </mergeCells>
  <printOptions horizontalCentered="1"/>
  <pageMargins left="0.7" right="0.7" top="0.75" bottom="0.75" header="0.3" footer="0.3"/>
  <pageSetup scale="88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B84C6-293A-4723-B61B-B63E3864C719}">
  <dimension ref="A1:Q35"/>
  <sheetViews>
    <sheetView showGridLines="0" zoomScaleNormal="100" workbookViewId="0">
      <selection sqref="A1:H1"/>
    </sheetView>
  </sheetViews>
  <sheetFormatPr defaultRowHeight="12.75" x14ac:dyDescent="0.2"/>
  <cols>
    <col min="1" max="1" width="11.42578125" customWidth="1"/>
    <col min="2" max="2" width="17" customWidth="1"/>
    <col min="3" max="3" width="9.7109375" customWidth="1"/>
    <col min="4" max="4" width="14" customWidth="1"/>
    <col min="5" max="5" width="9.7109375" customWidth="1"/>
    <col min="6" max="6" width="14" customWidth="1"/>
    <col min="7" max="7" width="9.7109375" customWidth="1"/>
    <col min="8" max="8" width="14" customWidth="1"/>
    <col min="9" max="9" width="9.7109375" customWidth="1"/>
    <col min="10" max="10" width="14" customWidth="1"/>
  </cols>
  <sheetData>
    <row r="1" spans="1:17" ht="20.25" x14ac:dyDescent="0.3">
      <c r="A1" s="212" t="s">
        <v>30</v>
      </c>
      <c r="B1" s="212"/>
      <c r="C1" s="212"/>
      <c r="D1" s="212"/>
      <c r="E1" s="212"/>
      <c r="F1" s="212"/>
      <c r="G1" s="212"/>
      <c r="H1" s="212"/>
      <c r="I1" s="70"/>
      <c r="J1" s="70"/>
    </row>
    <row r="2" spans="1:17" ht="20.25" x14ac:dyDescent="0.3">
      <c r="A2" s="212" t="s">
        <v>240</v>
      </c>
      <c r="B2" s="212"/>
      <c r="C2" s="212"/>
      <c r="D2" s="212"/>
      <c r="E2" s="212"/>
      <c r="F2" s="212"/>
      <c r="G2" s="212"/>
      <c r="H2" s="212"/>
      <c r="I2" s="70"/>
      <c r="J2" s="70"/>
    </row>
    <row r="4" spans="1:17" ht="18" x14ac:dyDescent="0.25">
      <c r="A4" s="213" t="s">
        <v>31</v>
      </c>
      <c r="B4" s="213"/>
      <c r="C4" s="213"/>
      <c r="D4" s="213"/>
      <c r="E4" s="213"/>
      <c r="F4" s="213"/>
      <c r="G4" s="213"/>
      <c r="H4" s="213"/>
      <c r="I4" s="81"/>
      <c r="J4" s="81"/>
    </row>
    <row r="5" spans="1:17" ht="18" x14ac:dyDescent="0.25">
      <c r="A5" s="213" t="s">
        <v>98</v>
      </c>
      <c r="B5" s="213"/>
      <c r="C5" s="213"/>
      <c r="D5" s="213"/>
      <c r="E5" s="213"/>
      <c r="F5" s="213"/>
      <c r="G5" s="213"/>
      <c r="H5" s="213"/>
      <c r="I5" s="81"/>
      <c r="J5" s="81"/>
    </row>
    <row r="6" spans="1:17" ht="15" x14ac:dyDescent="0.2">
      <c r="A6" s="214" t="s">
        <v>3</v>
      </c>
      <c r="B6" s="214"/>
      <c r="C6" s="214"/>
      <c r="D6" s="214"/>
      <c r="E6" s="214"/>
      <c r="F6" s="214"/>
      <c r="G6" s="214"/>
      <c r="H6" s="214"/>
      <c r="I6" s="82"/>
      <c r="J6" s="82"/>
    </row>
    <row r="8" spans="1:17" ht="22.5" customHeight="1" x14ac:dyDescent="0.25">
      <c r="A8" s="83"/>
      <c r="B8" s="84"/>
      <c r="C8" s="217" t="s">
        <v>259</v>
      </c>
      <c r="D8" s="218"/>
      <c r="E8" s="218"/>
      <c r="F8" s="218"/>
      <c r="G8" s="218"/>
      <c r="H8" s="219"/>
    </row>
    <row r="9" spans="1:17" ht="22.5" customHeight="1" x14ac:dyDescent="0.25">
      <c r="A9" s="241"/>
      <c r="B9" s="85"/>
      <c r="C9" s="217" t="s">
        <v>94</v>
      </c>
      <c r="D9" s="219"/>
      <c r="E9" s="217" t="s">
        <v>95</v>
      </c>
      <c r="F9" s="219"/>
      <c r="G9" s="217" t="s">
        <v>262</v>
      </c>
      <c r="H9" s="219"/>
    </row>
    <row r="10" spans="1:17" ht="22.9" customHeight="1" x14ac:dyDescent="0.25">
      <c r="A10" s="221" t="s">
        <v>5</v>
      </c>
      <c r="B10" s="222"/>
      <c r="C10" s="7" t="s">
        <v>6</v>
      </c>
      <c r="D10" s="8" t="s">
        <v>8</v>
      </c>
      <c r="E10" s="7" t="s">
        <v>6</v>
      </c>
      <c r="F10" s="8" t="s">
        <v>8</v>
      </c>
      <c r="G10" s="7" t="s">
        <v>6</v>
      </c>
      <c r="H10" s="62" t="s">
        <v>8</v>
      </c>
    </row>
    <row r="11" spans="1:17" ht="28.5" customHeight="1" x14ac:dyDescent="0.25">
      <c r="A11" s="11" t="s">
        <v>9</v>
      </c>
      <c r="B11" s="85"/>
      <c r="C11" s="12">
        <v>2967</v>
      </c>
      <c r="D11" s="86">
        <v>2167839345</v>
      </c>
      <c r="E11" s="73">
        <v>432</v>
      </c>
      <c r="F11" s="86">
        <v>69888321</v>
      </c>
      <c r="G11" s="12">
        <v>9714</v>
      </c>
      <c r="H11" s="86">
        <v>4506264</v>
      </c>
      <c r="M11" s="87"/>
      <c r="Q11" s="88"/>
    </row>
    <row r="12" spans="1:17" ht="28.5" customHeight="1" x14ac:dyDescent="0.25">
      <c r="A12" s="11" t="s">
        <v>11</v>
      </c>
      <c r="B12" s="85"/>
      <c r="C12" s="12">
        <v>6255</v>
      </c>
      <c r="D12" s="89">
        <v>91679881</v>
      </c>
      <c r="E12" s="73">
        <v>865</v>
      </c>
      <c r="F12" s="89">
        <v>30987630</v>
      </c>
      <c r="G12" s="12">
        <v>22684</v>
      </c>
      <c r="H12" s="89">
        <v>8713518</v>
      </c>
      <c r="M12" s="90"/>
      <c r="Q12" s="91"/>
    </row>
    <row r="13" spans="1:17" ht="28.5" customHeight="1" x14ac:dyDescent="0.25">
      <c r="A13" s="11" t="s">
        <v>15</v>
      </c>
      <c r="B13" s="85"/>
      <c r="C13" s="12">
        <v>1715</v>
      </c>
      <c r="D13" s="89">
        <v>309412642</v>
      </c>
      <c r="E13" s="73">
        <v>47</v>
      </c>
      <c r="F13" s="89">
        <v>3992397</v>
      </c>
      <c r="G13" s="12">
        <v>2974</v>
      </c>
      <c r="H13" s="89">
        <v>1203143</v>
      </c>
      <c r="M13" s="87"/>
      <c r="Q13" s="88"/>
    </row>
    <row r="14" spans="1:17" ht="28.5" customHeight="1" x14ac:dyDescent="0.25">
      <c r="A14" s="11" t="s">
        <v>47</v>
      </c>
      <c r="B14" s="85"/>
      <c r="C14" s="12">
        <v>7519</v>
      </c>
      <c r="D14" s="89">
        <v>368390675</v>
      </c>
      <c r="E14" s="73">
        <v>425</v>
      </c>
      <c r="F14" s="89">
        <v>14923677</v>
      </c>
      <c r="G14" s="12">
        <v>16838</v>
      </c>
      <c r="H14" s="89">
        <v>4930330</v>
      </c>
      <c r="M14" s="87"/>
      <c r="Q14" s="88"/>
    </row>
    <row r="15" spans="1:17" ht="28.5" customHeight="1" x14ac:dyDescent="0.25">
      <c r="A15" s="11" t="s">
        <v>57</v>
      </c>
      <c r="B15" s="85"/>
      <c r="C15" s="12">
        <v>12940</v>
      </c>
      <c r="D15" s="89">
        <v>248634123</v>
      </c>
      <c r="E15" s="73">
        <v>110</v>
      </c>
      <c r="F15" s="89">
        <v>6843221</v>
      </c>
      <c r="G15" s="12">
        <v>29261</v>
      </c>
      <c r="H15" s="89">
        <v>8068426</v>
      </c>
      <c r="M15" s="87"/>
      <c r="Q15" s="88"/>
    </row>
    <row r="16" spans="1:17" ht="28.5" customHeight="1" x14ac:dyDescent="0.25">
      <c r="A16" s="11" t="s">
        <v>13</v>
      </c>
      <c r="B16" s="85"/>
      <c r="C16" s="12">
        <v>1508</v>
      </c>
      <c r="D16" s="89">
        <v>574044297</v>
      </c>
      <c r="E16" s="73">
        <v>182</v>
      </c>
      <c r="F16" s="89">
        <v>18308840</v>
      </c>
      <c r="G16" s="12">
        <v>4004</v>
      </c>
      <c r="H16" s="89">
        <v>1270565</v>
      </c>
      <c r="M16" s="87"/>
      <c r="Q16" s="88"/>
    </row>
    <row r="17" spans="1:17" ht="28.5" customHeight="1" x14ac:dyDescent="0.25">
      <c r="A17" s="11" t="s">
        <v>14</v>
      </c>
      <c r="B17" s="85"/>
      <c r="C17" s="12">
        <v>10184</v>
      </c>
      <c r="D17" s="89">
        <v>492411587</v>
      </c>
      <c r="E17" s="73">
        <v>57</v>
      </c>
      <c r="F17" s="89">
        <v>12221607</v>
      </c>
      <c r="G17" s="12">
        <v>27066</v>
      </c>
      <c r="H17" s="89">
        <v>10881606</v>
      </c>
      <c r="M17" s="87"/>
      <c r="Q17" s="88"/>
    </row>
    <row r="18" spans="1:17" ht="28.5" customHeight="1" x14ac:dyDescent="0.25">
      <c r="A18" s="11" t="s">
        <v>16</v>
      </c>
      <c r="B18" s="85"/>
      <c r="C18" s="12">
        <v>10168</v>
      </c>
      <c r="D18" s="89">
        <v>104317369</v>
      </c>
      <c r="E18" s="73">
        <v>48</v>
      </c>
      <c r="F18" s="89">
        <v>3325239</v>
      </c>
      <c r="G18" s="12">
        <v>21565</v>
      </c>
      <c r="H18" s="89">
        <v>4297424</v>
      </c>
      <c r="M18" s="87"/>
      <c r="Q18" s="88"/>
    </row>
    <row r="19" spans="1:17" ht="15.75" x14ac:dyDescent="0.25">
      <c r="A19" s="11"/>
      <c r="B19" s="85"/>
      <c r="C19" s="35"/>
      <c r="D19" s="59"/>
      <c r="E19" s="35"/>
      <c r="F19" s="2"/>
      <c r="G19" s="35"/>
      <c r="H19" s="15"/>
      <c r="M19" s="90"/>
      <c r="Q19" s="91"/>
    </row>
    <row r="20" spans="1:17" ht="15.75" x14ac:dyDescent="0.25">
      <c r="A20" s="21" t="s">
        <v>17</v>
      </c>
      <c r="B20" s="92"/>
      <c r="C20" s="22">
        <f t="shared" ref="C20:H20" si="0">SUM(C11:C18)</f>
        <v>53256</v>
      </c>
      <c r="D20" s="93">
        <f t="shared" si="0"/>
        <v>4356729919</v>
      </c>
      <c r="E20" s="94">
        <f t="shared" si="0"/>
        <v>2166</v>
      </c>
      <c r="F20" s="93">
        <f t="shared" si="0"/>
        <v>160490932</v>
      </c>
      <c r="G20" s="22">
        <f t="shared" si="0"/>
        <v>134106</v>
      </c>
      <c r="H20" s="93">
        <f t="shared" si="0"/>
        <v>43871276</v>
      </c>
      <c r="M20" s="87"/>
      <c r="Q20" s="88"/>
    </row>
    <row r="21" spans="1:17" x14ac:dyDescent="0.2">
      <c r="C21" s="38"/>
      <c r="D21" s="38"/>
      <c r="E21" s="38"/>
      <c r="F21" s="38"/>
      <c r="H21" s="38"/>
      <c r="I21" s="38"/>
      <c r="J21" s="38"/>
    </row>
    <row r="22" spans="1:17" x14ac:dyDescent="0.2">
      <c r="A22" s="184" t="s">
        <v>260</v>
      </c>
    </row>
    <row r="23" spans="1:17" x14ac:dyDescent="0.2">
      <c r="A23" s="184" t="s">
        <v>261</v>
      </c>
    </row>
    <row r="27" spans="1:17" x14ac:dyDescent="0.2">
      <c r="B27" s="38"/>
      <c r="D27" s="38"/>
      <c r="H27" s="38"/>
      <c r="J27" s="38"/>
      <c r="L27" s="38"/>
      <c r="P27" s="38"/>
    </row>
    <row r="28" spans="1:17" x14ac:dyDescent="0.2">
      <c r="B28" s="38"/>
      <c r="D28" s="38"/>
      <c r="H28" s="38"/>
      <c r="J28" s="38"/>
      <c r="L28" s="38"/>
      <c r="P28" s="38"/>
    </row>
    <row r="29" spans="1:17" x14ac:dyDescent="0.2">
      <c r="B29" s="38"/>
      <c r="D29" s="38"/>
      <c r="H29" s="38"/>
      <c r="J29" s="38"/>
      <c r="L29" s="38"/>
      <c r="P29" s="38"/>
    </row>
    <row r="30" spans="1:17" x14ac:dyDescent="0.2">
      <c r="B30" s="38"/>
      <c r="D30" s="38"/>
      <c r="H30" s="38"/>
      <c r="J30" s="38"/>
      <c r="L30" s="38"/>
      <c r="P30" s="38"/>
    </row>
    <row r="31" spans="1:17" x14ac:dyDescent="0.2">
      <c r="B31" s="38"/>
      <c r="D31" s="38"/>
      <c r="H31" s="38"/>
      <c r="J31" s="38"/>
      <c r="L31" s="38"/>
      <c r="P31" s="38"/>
    </row>
    <row r="32" spans="1:17" x14ac:dyDescent="0.2">
      <c r="B32" s="38"/>
      <c r="D32" s="38"/>
      <c r="H32" s="38"/>
      <c r="J32" s="38"/>
      <c r="L32" s="38"/>
      <c r="P32" s="38"/>
    </row>
    <row r="33" spans="2:16" x14ac:dyDescent="0.2">
      <c r="B33" s="38"/>
      <c r="D33" s="38"/>
      <c r="H33" s="38"/>
      <c r="J33" s="38"/>
      <c r="L33" s="38"/>
      <c r="P33" s="38"/>
    </row>
    <row r="34" spans="2:16" x14ac:dyDescent="0.2">
      <c r="B34" s="38"/>
      <c r="D34" s="38"/>
      <c r="H34" s="38"/>
      <c r="J34" s="38"/>
      <c r="L34" s="38"/>
      <c r="P34" s="38"/>
    </row>
    <row r="35" spans="2:16" x14ac:dyDescent="0.2">
      <c r="B35" s="38"/>
      <c r="D35" s="38"/>
      <c r="F35" s="38"/>
      <c r="H35" s="38"/>
      <c r="J35" s="38"/>
      <c r="L35" s="38"/>
      <c r="N35" s="38"/>
      <c r="P35" s="38"/>
    </row>
  </sheetData>
  <mergeCells count="10">
    <mergeCell ref="A10:B10"/>
    <mergeCell ref="A1:H1"/>
    <mergeCell ref="A2:H2"/>
    <mergeCell ref="A4:H4"/>
    <mergeCell ref="A5:H5"/>
    <mergeCell ref="A6:H6"/>
    <mergeCell ref="C8:H8"/>
    <mergeCell ref="C9:D9"/>
    <mergeCell ref="E9:F9"/>
    <mergeCell ref="G9:H9"/>
  </mergeCells>
  <printOptions horizontalCentered="1"/>
  <pageMargins left="0.7" right="0.7" top="0.75" bottom="0.75" header="0.3" footer="0.3"/>
  <pageSetup scale="84" orientation="portrait" horizontalDpi="4294967295" verticalDpi="4294967295" r:id="rId1"/>
  <rowBreaks count="1" manualBreakCount="1">
    <brk id="5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06545-9A3B-4CFA-A393-4ABC0EAD87F9}">
  <dimension ref="A1:H19"/>
  <sheetViews>
    <sheetView showGridLines="0" zoomScaleNormal="100" workbookViewId="0">
      <selection sqref="A1:H1"/>
    </sheetView>
  </sheetViews>
  <sheetFormatPr defaultRowHeight="12.75" x14ac:dyDescent="0.2"/>
  <cols>
    <col min="1" max="1" width="21.5703125" customWidth="1"/>
    <col min="2" max="2" width="16.140625" customWidth="1"/>
    <col min="3" max="3" width="13" customWidth="1"/>
    <col min="4" max="4" width="13.5703125" customWidth="1"/>
    <col min="5" max="5" width="3.28515625" customWidth="1"/>
    <col min="6" max="6" width="14.28515625" customWidth="1"/>
    <col min="7" max="7" width="11" customWidth="1"/>
    <col min="8" max="8" width="3.140625" customWidth="1"/>
  </cols>
  <sheetData>
    <row r="1" spans="1:8" ht="20.25" x14ac:dyDescent="0.3">
      <c r="A1" s="212" t="s">
        <v>30</v>
      </c>
      <c r="B1" s="212"/>
      <c r="C1" s="212"/>
      <c r="D1" s="212"/>
      <c r="E1" s="212"/>
      <c r="F1" s="212"/>
      <c r="G1" s="212"/>
      <c r="H1" s="212"/>
    </row>
    <row r="2" spans="1:8" ht="20.25" x14ac:dyDescent="0.3">
      <c r="A2" s="212" t="s">
        <v>240</v>
      </c>
      <c r="B2" s="212"/>
      <c r="C2" s="212"/>
      <c r="D2" s="212"/>
      <c r="E2" s="212"/>
      <c r="F2" s="212"/>
      <c r="G2" s="212"/>
      <c r="H2" s="212"/>
    </row>
    <row r="4" spans="1:8" ht="18" x14ac:dyDescent="0.25">
      <c r="A4" s="213" t="s">
        <v>85</v>
      </c>
      <c r="B4" s="213"/>
      <c r="C4" s="213"/>
      <c r="D4" s="213"/>
      <c r="E4" s="213"/>
      <c r="F4" s="213"/>
      <c r="G4" s="213"/>
      <c r="H4" s="213"/>
    </row>
    <row r="5" spans="1:8" ht="18" x14ac:dyDescent="0.25">
      <c r="A5" s="213" t="s">
        <v>100</v>
      </c>
      <c r="B5" s="213"/>
      <c r="C5" s="213"/>
      <c r="D5" s="213"/>
      <c r="E5" s="213"/>
      <c r="F5" s="213"/>
      <c r="G5" s="213"/>
      <c r="H5" s="213"/>
    </row>
    <row r="6" spans="1:8" ht="15" x14ac:dyDescent="0.2">
      <c r="A6" s="214" t="s">
        <v>3</v>
      </c>
      <c r="B6" s="214"/>
      <c r="C6" s="214"/>
      <c r="D6" s="214"/>
      <c r="E6" s="214"/>
      <c r="F6" s="214"/>
      <c r="G6" s="214"/>
      <c r="H6" s="214"/>
    </row>
    <row r="8" spans="1:8" ht="15.75" x14ac:dyDescent="0.25">
      <c r="A8" s="28"/>
      <c r="B8" s="29"/>
      <c r="C8" s="30"/>
      <c r="D8" s="4" t="s">
        <v>4</v>
      </c>
      <c r="E8" s="71"/>
      <c r="F8" s="30"/>
      <c r="G8" s="4" t="s">
        <v>4</v>
      </c>
      <c r="H8" s="31"/>
    </row>
    <row r="9" spans="1:8" ht="28.5" customHeight="1" x14ac:dyDescent="0.25">
      <c r="A9" s="221" t="s">
        <v>101</v>
      </c>
      <c r="B9" s="222"/>
      <c r="C9" s="7" t="s">
        <v>6</v>
      </c>
      <c r="D9" s="8" t="s">
        <v>7</v>
      </c>
      <c r="E9" s="52"/>
      <c r="F9" s="7" t="s">
        <v>8</v>
      </c>
      <c r="G9" s="8" t="s">
        <v>7</v>
      </c>
      <c r="H9" s="34"/>
    </row>
    <row r="10" spans="1:8" ht="28.5" customHeight="1" x14ac:dyDescent="0.25">
      <c r="A10" s="11" t="s">
        <v>102</v>
      </c>
      <c r="C10" s="73">
        <v>153362</v>
      </c>
      <c r="D10" s="95">
        <f>(C10/C$15)*100</f>
        <v>80.222418672288171</v>
      </c>
      <c r="E10" s="2" t="s">
        <v>10</v>
      </c>
      <c r="F10" s="14">
        <v>498006129</v>
      </c>
      <c r="G10" s="95">
        <f>(F10/F$15)*100</f>
        <v>10.902066502735551</v>
      </c>
      <c r="H10" s="15" t="s">
        <v>10</v>
      </c>
    </row>
    <row r="11" spans="1:8" ht="28.5" customHeight="1" x14ac:dyDescent="0.25">
      <c r="A11" s="11" t="s">
        <v>103</v>
      </c>
      <c r="C11" s="73">
        <v>7066</v>
      </c>
      <c r="D11" s="95">
        <f>(C11/C$15)*100</f>
        <v>3.6961673057105937</v>
      </c>
      <c r="E11" s="2"/>
      <c r="F11" s="16">
        <v>4040548480</v>
      </c>
      <c r="G11" s="95">
        <f>(F11/F$15)*100</f>
        <v>88.453385754389075</v>
      </c>
      <c r="H11" s="15"/>
    </row>
    <row r="12" spans="1:8" ht="28.5" customHeight="1" x14ac:dyDescent="0.25">
      <c r="A12" s="11" t="s">
        <v>104</v>
      </c>
      <c r="C12" s="73">
        <v>24778</v>
      </c>
      <c r="D12" s="95">
        <f>(C12/C$15)*100</f>
        <v>12.961170888890051</v>
      </c>
      <c r="E12" s="2"/>
      <c r="F12" s="16">
        <v>21368091</v>
      </c>
      <c r="G12" s="95">
        <f>(F12/F$15)*100</f>
        <v>0.46777807651942571</v>
      </c>
      <c r="H12" s="15"/>
    </row>
    <row r="13" spans="1:8" ht="28.5" customHeight="1" x14ac:dyDescent="0.25">
      <c r="A13" s="11" t="s">
        <v>96</v>
      </c>
      <c r="C13" s="73">
        <v>5965</v>
      </c>
      <c r="D13" s="95">
        <f>(C13/C$15)*100</f>
        <v>3.1202431331111935</v>
      </c>
      <c r="E13" s="2"/>
      <c r="F13" s="16">
        <v>8074834</v>
      </c>
      <c r="G13" s="95">
        <f>(F13/F$15)*100</f>
        <v>0.17676966635595384</v>
      </c>
      <c r="H13" s="15"/>
    </row>
    <row r="14" spans="1:8" ht="15" customHeight="1" x14ac:dyDescent="0.25">
      <c r="A14" s="11"/>
      <c r="C14" s="35"/>
      <c r="D14" s="96"/>
      <c r="E14" s="2"/>
      <c r="F14" s="35"/>
      <c r="G14" s="13"/>
      <c r="H14" s="15"/>
    </row>
    <row r="15" spans="1:8" ht="15" customHeight="1" x14ac:dyDescent="0.25">
      <c r="A15" s="21" t="s">
        <v>17</v>
      </c>
      <c r="B15" s="32"/>
      <c r="C15" s="94">
        <f>SUM(C10:C13)</f>
        <v>191171</v>
      </c>
      <c r="D15" s="97">
        <f>SUM(D10:D13)</f>
        <v>100</v>
      </c>
      <c r="E15" s="37" t="s">
        <v>10</v>
      </c>
      <c r="F15" s="25">
        <f>SUM(F10:F13)</f>
        <v>4567997534</v>
      </c>
      <c r="G15" s="97">
        <f>SUM(G10:G13)</f>
        <v>100</v>
      </c>
      <c r="H15" s="26" t="s">
        <v>10</v>
      </c>
    </row>
    <row r="19" customFormat="1" ht="13.15" customHeight="1" x14ac:dyDescent="0.2"/>
  </sheetData>
  <mergeCells count="6">
    <mergeCell ref="A9:B9"/>
    <mergeCell ref="A1:H1"/>
    <mergeCell ref="A2:H2"/>
    <mergeCell ref="A4:H4"/>
    <mergeCell ref="A5:H5"/>
    <mergeCell ref="A6:H6"/>
  </mergeCells>
  <printOptions horizontalCentered="1"/>
  <pageMargins left="0.7" right="0.7" top="0.75" bottom="0.75" header="0.3" footer="0.3"/>
  <pageSetup scale="93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ED42BC-3492-4707-BD85-FF379FEEF186}"/>
</file>

<file path=customXml/itemProps2.xml><?xml version="1.0" encoding="utf-8"?>
<ds:datastoreItem xmlns:ds="http://schemas.openxmlformats.org/officeDocument/2006/customXml" ds:itemID="{9F9B8003-507D-4C51-A09B-3CB428CA01AE}"/>
</file>

<file path=customXml/itemProps3.xml><?xml version="1.0" encoding="utf-8"?>
<ds:datastoreItem xmlns:ds="http://schemas.openxmlformats.org/officeDocument/2006/customXml" ds:itemID="{869284D6-1BB5-464D-AD27-8B5DF71923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5</vt:i4>
      </vt:variant>
    </vt:vector>
  </HeadingPairs>
  <TitlesOfParts>
    <vt:vector size="35" baseType="lpstr">
      <vt:lpstr>List of Tables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  <vt:lpstr>'Table 10'!Print_Area</vt:lpstr>
      <vt:lpstr>'Table 25'!Print_Area</vt:lpstr>
      <vt:lpstr>'Table 28'!Print_Area</vt:lpstr>
      <vt:lpstr>'Table 29'!Print_Area</vt:lpstr>
      <vt:lpstr>'Table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daboss</dc:creator>
  <cp:lastModifiedBy>Pereira, Louis (DOF)</cp:lastModifiedBy>
  <cp:lastPrinted>2026-06-16T16:06:40Z</cp:lastPrinted>
  <dcterms:created xsi:type="dcterms:W3CDTF">2020-04-10T14:22:55Z</dcterms:created>
  <dcterms:modified xsi:type="dcterms:W3CDTF">2026-07-17T12:21:37Z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a276f-0474-4e48-a2bc-69b0eb22318c_Enabled">
    <vt:lpwstr>true</vt:lpwstr>
  </property>
  <property fmtid="{D5CDD505-2E9C-101B-9397-08002B2CF9AE}" pid="3" name="MSIP_Label_ebba276f-0474-4e48-a2bc-69b0eb22318c_SetDate">
    <vt:lpwstr>2025-06-17T11:36:54Z</vt:lpwstr>
  </property>
  <property fmtid="{D5CDD505-2E9C-101B-9397-08002B2CF9AE}" pid="4" name="MSIP_Label_ebba276f-0474-4e48-a2bc-69b0eb22318c_Method">
    <vt:lpwstr>Standard</vt:lpwstr>
  </property>
  <property fmtid="{D5CDD505-2E9C-101B-9397-08002B2CF9AE}" pid="5" name="MSIP_Label_ebba276f-0474-4e48-a2bc-69b0eb22318c_Name">
    <vt:lpwstr>Non-Restricted-Main</vt:lpwstr>
  </property>
  <property fmtid="{D5CDD505-2E9C-101B-9397-08002B2CF9AE}" pid="6" name="MSIP_Label_ebba276f-0474-4e48-a2bc-69b0eb22318c_SiteId">
    <vt:lpwstr>32f56fc7-5f81-4e22-a95b-15da66513bef</vt:lpwstr>
  </property>
  <property fmtid="{D5CDD505-2E9C-101B-9397-08002B2CF9AE}" pid="7" name="MSIP_Label_ebba276f-0474-4e48-a2bc-69b0eb22318c_ActionId">
    <vt:lpwstr>b33e9683-39e1-45e7-b50b-95782d94a50c</vt:lpwstr>
  </property>
  <property fmtid="{D5CDD505-2E9C-101B-9397-08002B2CF9AE}" pid="8" name="MSIP_Label_ebba276f-0474-4e48-a2bc-69b0eb22318c_ContentBits">
    <vt:lpwstr>0</vt:lpwstr>
  </property>
  <property fmtid="{D5CDD505-2E9C-101B-9397-08002B2CF9AE}" pid="9" name="MSIP_Label_ebba276f-0474-4e48-a2bc-69b0eb22318c_Tag">
    <vt:lpwstr>10, 3, 0, 1</vt:lpwstr>
  </property>
</Properties>
</file>